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 codeName="DieseArbeitsmappe"/>
  <bookViews>
    <workbookView xWindow="0" yWindow="46800" windowWidth="22260" windowHeight="12648" tabRatio="757" firstSheet="6" activeTab="12" xr2:uid="{00000000-000D-0000-FFFF-FFFF00000000}"/>
  </bookViews>
  <sheets>
    <sheet name="Load Libs" sheetId="23" r:id="rId1"/>
    <sheet name="Curves" sheetId="27" r:id="rId2"/>
    <sheet name="LMM" sheetId="6" r:id="rId3"/>
    <sheet name="LMMCalibration" sheetId="26" r:id="rId4"/>
    <sheet name="SIMMSwap" sheetId="5" r:id="rId5"/>
    <sheet name="SIMMSwaption" sheetId="18" r:id="rId6"/>
    <sheet name="SIMMBermudan" sheetId="19" r:id="rId7"/>
    <sheet name="SIMM-Analysis" sheetId="25" r:id="rId8"/>
    <sheet name="SwapHard1000Paths" sheetId="24" r:id="rId9"/>
    <sheet name="SwaptionHard1000Paths" sheetId="28" r:id="rId10"/>
    <sheet name="BermudanCancelHard" sheetId="29" r:id="rId11"/>
    <sheet name="BermudanCallHard" sheetId="30" r:id="rId12"/>
    <sheet name="EnumInput" sheetId="17" r:id="rId13"/>
    <sheet name="ApproximationPlots" sheetId="31" r:id="rId14"/>
  </sheets>
  <externalReferences>
    <externalReference r:id="rId15"/>
    <externalReference r:id="rId16"/>
  </externalReferences>
  <definedNames>
    <definedName name="Beschriftung">OFFSET('SIMM-Analysis'!$W$44,0,0,COUNTA('SIMM-Analysis'!$W$44:$W$1000),1)</definedName>
    <definedName name="ConfidenceBounds1">OFFSET('SIMM-Analysis'!$AV$45,0,0,'SIMM-Analysis'!$E$31/'SIMM-Analysis'!$E$30+1,1)</definedName>
    <definedName name="ConfidenceBounds2">OFFSET('SIMM-Analysis'!$AW$45,0,0,'SIMM-Analysis'!$E$31/'SIMM-Analysis'!$E$30+1,1)</definedName>
    <definedName name="Datenbereich">OFFSET('SIMM-Analysis'!$X$44,0,0,COUNTA('SIMM-Analysis'!$X$44:$X$1000),1)</definedName>
    <definedName name="obLibs">'Load Libs'!$E$32</definedName>
    <definedName name="OnePathAgeing">OFFSET('SIMM-Analysis'!$AU$45,0,0,'SIMM-Analysis'!$E$31/'SIMM-Analysis'!$E$30+1,1)</definedName>
    <definedName name="Path1">OFFSET('SIMM-Analysis'!$AX$45,0,0,'SIMM-Analysis'!$E$31/'SIMM-Analysis'!$E$30+1,1)</definedName>
    <definedName name="Path2">OFFSET('SIMM-Analysis'!$AY$45,0,0,'SIMM-Analysis'!$E$31/'SIMM-Analysis'!$E$30+1,1)</definedName>
    <definedName name="Path3">OFFSET('SIMM-Analysis'!$AZ$45,0,0,'SIMM-Analysis'!$E$31/'SIMM-Analysis'!$E$30+1,1)</definedName>
    <definedName name="Path4">OFFSET('SIMM-Analysis'!$BA$45,0,0,'SIMM-Analysis'!$E$31/'SIMM-Analysis'!$E$30+1,1)</definedName>
    <definedName name="Path5">OFFSET('SIMM-Analysis'!$BB$45,0,0,'SIMM-Analysis'!$E$31/'SIMM-Analysis'!$E$30+1,1)</definedName>
    <definedName name="Path6">OFFSET('SIMM-Analysis'!$BC$45,0,0,'SIMM-Analysis'!$E$31/'SIMM-Analysis'!$E$30+1,1)</definedName>
    <definedName name="Path7">OFFSET('SIMM-Analysis'!$BD$45,0,0,'SIMM-Analysis'!$E$31/'SIMM-Analysis'!$E$30+1,1)</definedName>
    <definedName name="Path8">OFFSET('SIMM-Analysis'!$BE$45,0,0,'SIMM-Analysis'!$E$31/'SIMM-Analysis'!$E$30+1,1)</definedName>
    <definedName name="Time">OFFSET('SIMM-Analysis'!$AQ$45,0,0,'SIMM-Analysis'!$E$31/'SIMM-Analysis'!$E$30+1,1)</definedName>
    <definedName name="ValueExact">OFFSET('SIMM-Analysis'!$AR$45,0,0,'SIMM-Analysis'!$E$31/'SIMM-Analysis'!$E$30+1,1)</definedName>
    <definedName name="ValueInterpolation">OFFSET('SIMM-Analysis'!$AT$45,0,0,'SIMM-Analysis'!$E$31/'SIMM-Analysis'!$E$30+1,1)</definedName>
    <definedName name="ValueMelting">OFFSET('SIMM-Analysis'!$AS$45,0,0,'SIMM-Analysis'!$E$31/'SIMM-Analysis'!$E$30+1,1)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" i="6" l="1"/>
  <c r="Q15" i="6"/>
  <c r="Q9" i="6"/>
  <c r="C34" i="6"/>
  <c r="C33" i="6"/>
  <c r="C35" i="6"/>
  <c r="C32" i="6"/>
  <c r="Q7" i="6"/>
  <c r="I8" i="6"/>
  <c r="J9" i="6"/>
  <c r="I9" i="6"/>
  <c r="H12" i="6"/>
  <c r="N9" i="6"/>
  <c r="Q13" i="6"/>
  <c r="J25" i="6"/>
  <c r="I25" i="6"/>
  <c r="J24" i="6"/>
  <c r="I24" i="6"/>
  <c r="Q12" i="6"/>
  <c r="Q11" i="6"/>
  <c r="O17" i="6"/>
  <c r="N17" i="6"/>
  <c r="O16" i="6"/>
  <c r="N16" i="6"/>
  <c r="Q8" i="6"/>
  <c r="N8" i="6"/>
  <c r="D8" i="6"/>
  <c r="E9" i="6"/>
  <c r="D9" i="6"/>
  <c r="C12" i="6"/>
  <c r="M20" i="6"/>
  <c r="Q10" i="6"/>
  <c r="J17" i="6"/>
  <c r="I17" i="6"/>
  <c r="I16" i="6"/>
  <c r="H20" i="6"/>
  <c r="C26" i="6"/>
  <c r="H28" i="6"/>
  <c r="C38" i="6"/>
  <c r="Q16" i="6"/>
  <c r="Q14" i="6"/>
  <c r="D16" i="6"/>
  <c r="N7" i="6"/>
  <c r="C19" i="6"/>
  <c r="N24" i="6"/>
  <c r="M27" i="6"/>
  <c r="H34" i="6"/>
  <c r="Q18" i="6"/>
  <c r="F21" i="23"/>
  <c r="F12" i="23"/>
  <c r="E28" i="23"/>
  <c r="E32" i="23"/>
  <c r="R19" i="26"/>
  <c r="V13" i="26"/>
  <c r="H27" i="26"/>
  <c r="H26" i="26"/>
  <c r="V17" i="26"/>
  <c r="H52" i="26"/>
  <c r="V16" i="26"/>
  <c r="V15" i="26"/>
  <c r="H37" i="26"/>
  <c r="H36" i="26"/>
  <c r="G40" i="26"/>
  <c r="V14" i="26"/>
  <c r="H29" i="26"/>
  <c r="H28" i="26"/>
  <c r="V12" i="26"/>
  <c r="H25" i="26"/>
  <c r="G32" i="26"/>
  <c r="G46" i="26"/>
  <c r="H50" i="26"/>
  <c r="H51" i="26"/>
  <c r="G55" i="26"/>
  <c r="V10" i="26"/>
  <c r="J8" i="27"/>
  <c r="G7" i="27"/>
  <c r="G8" i="27"/>
  <c r="F11" i="27"/>
  <c r="J7" i="27"/>
  <c r="C7" i="27"/>
  <c r="C8" i="27"/>
  <c r="C11" i="27"/>
  <c r="V8" i="26"/>
  <c r="D7" i="26"/>
  <c r="D8" i="26"/>
  <c r="D9" i="26"/>
  <c r="V7" i="26"/>
  <c r="H9" i="26"/>
  <c r="H8" i="26"/>
  <c r="H7" i="26"/>
  <c r="G12" i="26"/>
  <c r="H17" i="26"/>
  <c r="V9" i="26"/>
  <c r="H18" i="26"/>
  <c r="H16" i="26"/>
  <c r="G21" i="26"/>
  <c r="V11" i="26"/>
  <c r="BJ6" i="31"/>
  <c r="BJ7" i="31"/>
  <c r="BJ8" i="31"/>
  <c r="BJ9" i="31"/>
  <c r="BJ10" i="31"/>
  <c r="BJ11" i="31"/>
  <c r="BJ12" i="31"/>
  <c r="BJ13" i="31"/>
  <c r="BJ14" i="31"/>
  <c r="BJ15" i="31"/>
  <c r="BJ16" i="31"/>
  <c r="BJ17" i="31"/>
  <c r="BJ18" i="31"/>
  <c r="BJ19" i="31"/>
  <c r="BJ20" i="31"/>
  <c r="BJ21" i="31"/>
  <c r="BJ22" i="31"/>
  <c r="BJ23" i="31"/>
  <c r="BJ24" i="31"/>
  <c r="BJ25" i="31"/>
  <c r="BJ26" i="31"/>
  <c r="BJ27" i="31"/>
  <c r="BJ28" i="31"/>
  <c r="BJ29" i="31"/>
  <c r="BJ30" i="31"/>
  <c r="BJ31" i="31"/>
  <c r="BJ32" i="31"/>
  <c r="BJ33" i="31"/>
  <c r="BJ34" i="31"/>
  <c r="BJ35" i="31"/>
  <c r="BJ36" i="31"/>
  <c r="BJ37" i="31"/>
  <c r="BJ38" i="31"/>
  <c r="BJ39" i="31"/>
  <c r="BJ40" i="31"/>
  <c r="BJ41" i="31"/>
  <c r="BJ42" i="31"/>
  <c r="BJ43" i="31"/>
  <c r="BJ44" i="31"/>
  <c r="BJ45" i="31"/>
  <c r="BJ46" i="31"/>
  <c r="BJ47" i="31"/>
  <c r="BJ48" i="31"/>
  <c r="BJ49" i="31"/>
  <c r="BJ50" i="31"/>
  <c r="BJ51" i="31"/>
  <c r="BJ52" i="31"/>
  <c r="BJ53" i="31"/>
  <c r="BJ54" i="31"/>
  <c r="BJ55" i="31"/>
  <c r="BJ56" i="31"/>
  <c r="BJ57" i="31"/>
  <c r="BJ58" i="31"/>
  <c r="BJ59" i="31"/>
  <c r="BJ60" i="31"/>
  <c r="BJ61" i="31"/>
  <c r="BJ62" i="31"/>
  <c r="BJ63" i="31"/>
  <c r="BJ64" i="31"/>
  <c r="BJ65" i="31"/>
  <c r="BJ66" i="31"/>
  <c r="BJ67" i="31"/>
  <c r="BJ68" i="31"/>
  <c r="BJ69" i="31"/>
  <c r="BJ70" i="31"/>
  <c r="BJ71" i="31"/>
  <c r="BJ72" i="31"/>
  <c r="BJ73" i="31"/>
  <c r="BJ74" i="31"/>
  <c r="BJ75" i="31"/>
  <c r="BJ76" i="31"/>
  <c r="BJ77" i="31"/>
  <c r="BJ78" i="31"/>
  <c r="BJ79" i="31"/>
  <c r="BJ80" i="31"/>
  <c r="BJ81" i="31"/>
  <c r="BJ82" i="31"/>
  <c r="BJ83" i="31"/>
  <c r="BJ84" i="31"/>
  <c r="BJ85" i="31"/>
  <c r="BJ86" i="31"/>
  <c r="BJ87" i="31"/>
  <c r="BJ88" i="31"/>
  <c r="BJ89" i="31"/>
  <c r="BJ90" i="31"/>
  <c r="BJ91" i="31"/>
  <c r="BJ92" i="31"/>
  <c r="BJ93" i="31"/>
  <c r="BJ94" i="31"/>
  <c r="BJ95" i="31"/>
  <c r="BJ96" i="31"/>
  <c r="BJ97" i="31"/>
  <c r="BJ98" i="31"/>
  <c r="BJ99" i="31"/>
  <c r="BJ100" i="31"/>
  <c r="BJ101" i="31"/>
  <c r="BJ102" i="31"/>
  <c r="BJ103" i="31"/>
  <c r="BJ104" i="31"/>
  <c r="BJ105" i="31"/>
  <c r="BJ106" i="31"/>
  <c r="BJ107" i="31"/>
  <c r="BJ108" i="31"/>
  <c r="BJ109" i="31"/>
  <c r="BJ110" i="31"/>
  <c r="BJ111" i="31"/>
  <c r="BJ112" i="31"/>
  <c r="BJ113" i="31"/>
  <c r="BJ114" i="31"/>
  <c r="BJ115" i="31"/>
  <c r="BJ116" i="31"/>
  <c r="BJ117" i="31"/>
  <c r="BJ118" i="31"/>
  <c r="BJ119" i="31"/>
  <c r="BJ120" i="31"/>
  <c r="BJ121" i="31"/>
  <c r="BJ122" i="31"/>
  <c r="BJ123" i="31"/>
  <c r="BJ124" i="31"/>
  <c r="BJ125" i="31"/>
  <c r="BJ126" i="31"/>
  <c r="BJ127" i="31"/>
  <c r="BJ128" i="31"/>
  <c r="BJ129" i="31"/>
  <c r="BJ130" i="31"/>
  <c r="BJ131" i="31"/>
  <c r="BJ132" i="31"/>
  <c r="BJ133" i="31"/>
  <c r="BJ134" i="31"/>
  <c r="BJ135" i="31"/>
  <c r="BJ136" i="31"/>
  <c r="BJ137" i="31"/>
  <c r="BJ138" i="31"/>
  <c r="BJ139" i="31"/>
  <c r="BJ140" i="31"/>
  <c r="BJ141" i="31"/>
  <c r="BJ142" i="31"/>
  <c r="BJ143" i="31"/>
  <c r="BJ144" i="31"/>
  <c r="BJ145" i="31"/>
  <c r="BJ146" i="31"/>
  <c r="BJ147" i="31"/>
  <c r="BJ148" i="31"/>
  <c r="BJ149" i="31"/>
  <c r="BJ150" i="31"/>
  <c r="BJ151" i="31"/>
  <c r="BJ152" i="31"/>
  <c r="BJ153" i="31"/>
  <c r="BJ154" i="31"/>
  <c r="BJ155" i="31"/>
  <c r="BJ156" i="31"/>
  <c r="BJ157" i="31"/>
  <c r="BJ158" i="31"/>
  <c r="BJ159" i="31"/>
  <c r="BJ160" i="31"/>
  <c r="BJ161" i="31"/>
  <c r="BJ162" i="31"/>
  <c r="BJ163" i="31"/>
  <c r="BJ164" i="31"/>
  <c r="BJ165" i="31"/>
  <c r="BJ166" i="31"/>
  <c r="BJ167" i="31"/>
  <c r="BJ168" i="31"/>
  <c r="BJ169" i="31"/>
  <c r="BJ170" i="31"/>
  <c r="BJ171" i="31"/>
  <c r="BJ172" i="31"/>
  <c r="BJ173" i="31"/>
  <c r="BJ174" i="31"/>
  <c r="BJ175" i="31"/>
  <c r="BJ176" i="31"/>
  <c r="BJ177" i="31"/>
  <c r="BJ178" i="31"/>
  <c r="BJ179" i="31"/>
  <c r="BJ180" i="31"/>
  <c r="BJ181" i="31"/>
  <c r="BJ182" i="31"/>
  <c r="BJ183" i="31"/>
  <c r="BJ184" i="31"/>
  <c r="BJ185" i="31"/>
  <c r="BJ186" i="31"/>
  <c r="BJ187" i="31"/>
  <c r="BJ188" i="31"/>
  <c r="BJ189" i="31"/>
  <c r="BJ190" i="31"/>
  <c r="BJ191" i="31"/>
  <c r="BJ192" i="31"/>
  <c r="BJ193" i="31"/>
  <c r="BJ194" i="31"/>
  <c r="BJ195" i="31"/>
  <c r="BJ196" i="31"/>
  <c r="BJ197" i="31"/>
  <c r="BJ198" i="31"/>
  <c r="BJ199" i="31"/>
  <c r="BJ200" i="31"/>
  <c r="BJ201" i="31"/>
  <c r="BJ202" i="31"/>
  <c r="BJ203" i="31"/>
  <c r="BJ204" i="31"/>
  <c r="BJ205" i="31"/>
  <c r="BJ5" i="31"/>
  <c r="AR6" i="31"/>
  <c r="AR7" i="31"/>
  <c r="AR8" i="31"/>
  <c r="AR9" i="31"/>
  <c r="AR10" i="31"/>
  <c r="AR11" i="31"/>
  <c r="AR12" i="31"/>
  <c r="AR13" i="31"/>
  <c r="AR14" i="31"/>
  <c r="AR15" i="31"/>
  <c r="AR16" i="31"/>
  <c r="AR17" i="31"/>
  <c r="AR18" i="31"/>
  <c r="AR19" i="31"/>
  <c r="AR20" i="31"/>
  <c r="AR21" i="31"/>
  <c r="AR22" i="31"/>
  <c r="AR23" i="31"/>
  <c r="AR24" i="31"/>
  <c r="AR25" i="31"/>
  <c r="AR26" i="31"/>
  <c r="AR27" i="31"/>
  <c r="AR28" i="31"/>
  <c r="AR29" i="31"/>
  <c r="AR30" i="31"/>
  <c r="AR31" i="31"/>
  <c r="AR32" i="31"/>
  <c r="AR33" i="31"/>
  <c r="AR34" i="31"/>
  <c r="AR35" i="31"/>
  <c r="AR36" i="31"/>
  <c r="AR37" i="31"/>
  <c r="AR38" i="31"/>
  <c r="AR39" i="31"/>
  <c r="AR40" i="31"/>
  <c r="AR41" i="31"/>
  <c r="AR42" i="31"/>
  <c r="AR43" i="31"/>
  <c r="AR44" i="31"/>
  <c r="AR45" i="31"/>
  <c r="AR46" i="31"/>
  <c r="AR47" i="31"/>
  <c r="AR48" i="31"/>
  <c r="AR49" i="31"/>
  <c r="AR50" i="31"/>
  <c r="AR51" i="31"/>
  <c r="AR52" i="31"/>
  <c r="AR53" i="31"/>
  <c r="AR54" i="31"/>
  <c r="AR55" i="31"/>
  <c r="AR56" i="31"/>
  <c r="AR57" i="31"/>
  <c r="AR58" i="31"/>
  <c r="AR59" i="31"/>
  <c r="AR60" i="31"/>
  <c r="AR61" i="31"/>
  <c r="AR62" i="31"/>
  <c r="AR63" i="31"/>
  <c r="AR64" i="31"/>
  <c r="AR65" i="31"/>
  <c r="AR66" i="31"/>
  <c r="AR67" i="31"/>
  <c r="AR68" i="31"/>
  <c r="AR69" i="31"/>
  <c r="AR70" i="31"/>
  <c r="AR71" i="31"/>
  <c r="AR72" i="31"/>
  <c r="AR73" i="31"/>
  <c r="AR74" i="31"/>
  <c r="AR75" i="31"/>
  <c r="AR76" i="31"/>
  <c r="AR77" i="31"/>
  <c r="AR78" i="31"/>
  <c r="AR79" i="31"/>
  <c r="AR80" i="31"/>
  <c r="AR81" i="31"/>
  <c r="AR82" i="31"/>
  <c r="AR83" i="31"/>
  <c r="AR84" i="31"/>
  <c r="AR85" i="31"/>
  <c r="AR86" i="31"/>
  <c r="AR87" i="31"/>
  <c r="AR88" i="31"/>
  <c r="AR89" i="31"/>
  <c r="AR90" i="31"/>
  <c r="AR91" i="31"/>
  <c r="AR92" i="31"/>
  <c r="AR93" i="31"/>
  <c r="AR94" i="31"/>
  <c r="AR95" i="31"/>
  <c r="AR96" i="31"/>
  <c r="AR97" i="31"/>
  <c r="AR98" i="31"/>
  <c r="AR99" i="31"/>
  <c r="AR100" i="31"/>
  <c r="AR101" i="31"/>
  <c r="AR102" i="31"/>
  <c r="AR103" i="31"/>
  <c r="AR104" i="31"/>
  <c r="AR105" i="31"/>
  <c r="AR106" i="31"/>
  <c r="AR107" i="31"/>
  <c r="AR108" i="31"/>
  <c r="AR109" i="31"/>
  <c r="AR110" i="31"/>
  <c r="AR111" i="31"/>
  <c r="AR112" i="31"/>
  <c r="AR113" i="31"/>
  <c r="AR114" i="31"/>
  <c r="AR115" i="31"/>
  <c r="AR116" i="31"/>
  <c r="AR117" i="31"/>
  <c r="AR118" i="31"/>
  <c r="AR119" i="31"/>
  <c r="AR120" i="31"/>
  <c r="AR121" i="31"/>
  <c r="AR122" i="31"/>
  <c r="AR123" i="31"/>
  <c r="AR124" i="31"/>
  <c r="AR125" i="31"/>
  <c r="AR126" i="31"/>
  <c r="AR127" i="31"/>
  <c r="AR128" i="31"/>
  <c r="AR129" i="31"/>
  <c r="AR130" i="31"/>
  <c r="AR131" i="31"/>
  <c r="AR132" i="31"/>
  <c r="AR133" i="31"/>
  <c r="AR134" i="31"/>
  <c r="AR135" i="31"/>
  <c r="AR136" i="31"/>
  <c r="AR137" i="31"/>
  <c r="AR138" i="31"/>
  <c r="AR139" i="31"/>
  <c r="AR140" i="31"/>
  <c r="AR141" i="31"/>
  <c r="AR142" i="31"/>
  <c r="AR143" i="31"/>
  <c r="AR144" i="31"/>
  <c r="AR145" i="31"/>
  <c r="AR146" i="31"/>
  <c r="AR147" i="31"/>
  <c r="AR148" i="31"/>
  <c r="AR149" i="31"/>
  <c r="AR150" i="31"/>
  <c r="AR151" i="31"/>
  <c r="AR152" i="31"/>
  <c r="AR153" i="31"/>
  <c r="AR154" i="31"/>
  <c r="AR155" i="31"/>
  <c r="AR156" i="31"/>
  <c r="AR157" i="31"/>
  <c r="AR158" i="31"/>
  <c r="AR159" i="31"/>
  <c r="AR160" i="31"/>
  <c r="AR161" i="31"/>
  <c r="AR162" i="31"/>
  <c r="AR163" i="31"/>
  <c r="AR164" i="31"/>
  <c r="AR165" i="31"/>
  <c r="AR166" i="31"/>
  <c r="AR167" i="31"/>
  <c r="AR168" i="31"/>
  <c r="AR169" i="31"/>
  <c r="AR170" i="31"/>
  <c r="AR171" i="31"/>
  <c r="AR172" i="31"/>
  <c r="AR173" i="31"/>
  <c r="AR174" i="31"/>
  <c r="AR175" i="31"/>
  <c r="AR176" i="31"/>
  <c r="AR177" i="31"/>
  <c r="AR178" i="31"/>
  <c r="AR179" i="31"/>
  <c r="AR180" i="31"/>
  <c r="AR181" i="31"/>
  <c r="AR182" i="31"/>
  <c r="AR183" i="31"/>
  <c r="AR184" i="31"/>
  <c r="AR185" i="31"/>
  <c r="AR186" i="31"/>
  <c r="AR187" i="31"/>
  <c r="AR188" i="31"/>
  <c r="AR189" i="31"/>
  <c r="AR190" i="31"/>
  <c r="AR191" i="31"/>
  <c r="AR192" i="31"/>
  <c r="AR193" i="31"/>
  <c r="AR194" i="31"/>
  <c r="AR195" i="31"/>
  <c r="AR196" i="31"/>
  <c r="AR197" i="31"/>
  <c r="AR198" i="31"/>
  <c r="AR199" i="31"/>
  <c r="AR200" i="31"/>
  <c r="AR201" i="31"/>
  <c r="AR202" i="31"/>
  <c r="AR203" i="31"/>
  <c r="AR204" i="31"/>
  <c r="AR205" i="31"/>
  <c r="AR5" i="31"/>
  <c r="AB6" i="31"/>
  <c r="L5" i="31"/>
  <c r="AB205" i="31"/>
  <c r="L205" i="31"/>
  <c r="AB204" i="31"/>
  <c r="L204" i="31"/>
  <c r="AB203" i="31"/>
  <c r="L203" i="31"/>
  <c r="AB202" i="31"/>
  <c r="L202" i="31"/>
  <c r="AB201" i="31"/>
  <c r="L201" i="31"/>
  <c r="AB200" i="31"/>
  <c r="L200" i="31"/>
  <c r="AB199" i="31"/>
  <c r="L199" i="31"/>
  <c r="AB198" i="31"/>
  <c r="L198" i="31"/>
  <c r="AB197" i="31"/>
  <c r="L197" i="31"/>
  <c r="AB196" i="31"/>
  <c r="L196" i="31"/>
  <c r="AB195" i="31"/>
  <c r="L195" i="31"/>
  <c r="AB194" i="31"/>
  <c r="L194" i="31"/>
  <c r="AB193" i="31"/>
  <c r="L193" i="31"/>
  <c r="AB192" i="31"/>
  <c r="L192" i="31"/>
  <c r="AB191" i="31"/>
  <c r="L191" i="31"/>
  <c r="AB190" i="31"/>
  <c r="L190" i="31"/>
  <c r="AB189" i="31"/>
  <c r="L189" i="31"/>
  <c r="AB188" i="31"/>
  <c r="L188" i="31"/>
  <c r="AB187" i="31"/>
  <c r="L187" i="31"/>
  <c r="AB186" i="31"/>
  <c r="L186" i="31"/>
  <c r="AB185" i="31"/>
  <c r="L185" i="31"/>
  <c r="AB184" i="31"/>
  <c r="L184" i="31"/>
  <c r="AB183" i="31"/>
  <c r="L183" i="31"/>
  <c r="AB182" i="31"/>
  <c r="L182" i="31"/>
  <c r="AB181" i="31"/>
  <c r="L181" i="31"/>
  <c r="AB180" i="31"/>
  <c r="L180" i="31"/>
  <c r="AB179" i="31"/>
  <c r="L179" i="31"/>
  <c r="AB178" i="31"/>
  <c r="L178" i="31"/>
  <c r="AB177" i="31"/>
  <c r="L177" i="31"/>
  <c r="AB176" i="31"/>
  <c r="L176" i="31"/>
  <c r="AB175" i="31"/>
  <c r="L175" i="31"/>
  <c r="AB174" i="31"/>
  <c r="L174" i="31"/>
  <c r="AB173" i="31"/>
  <c r="L173" i="31"/>
  <c r="AB172" i="31"/>
  <c r="L172" i="31"/>
  <c r="AB171" i="31"/>
  <c r="L171" i="31"/>
  <c r="AB170" i="31"/>
  <c r="L170" i="31"/>
  <c r="AB169" i="31"/>
  <c r="L169" i="31"/>
  <c r="AB168" i="31"/>
  <c r="L168" i="31"/>
  <c r="AB167" i="31"/>
  <c r="L167" i="31"/>
  <c r="AB166" i="31"/>
  <c r="L166" i="31"/>
  <c r="AB165" i="31"/>
  <c r="L165" i="31"/>
  <c r="AB164" i="31"/>
  <c r="L164" i="31"/>
  <c r="AB163" i="31"/>
  <c r="L163" i="31"/>
  <c r="AB162" i="31"/>
  <c r="L162" i="31"/>
  <c r="AB161" i="31"/>
  <c r="L161" i="31"/>
  <c r="AB160" i="31"/>
  <c r="L160" i="31"/>
  <c r="AB159" i="31"/>
  <c r="L159" i="31"/>
  <c r="AB158" i="31"/>
  <c r="L158" i="31"/>
  <c r="AB157" i="31"/>
  <c r="L157" i="31"/>
  <c r="AB156" i="31"/>
  <c r="L156" i="31"/>
  <c r="AB155" i="31"/>
  <c r="L155" i="31"/>
  <c r="AB154" i="31"/>
  <c r="L154" i="31"/>
  <c r="AB153" i="31"/>
  <c r="L153" i="31"/>
  <c r="AB152" i="31"/>
  <c r="L152" i="31"/>
  <c r="AB151" i="31"/>
  <c r="L151" i="31"/>
  <c r="AB150" i="31"/>
  <c r="L150" i="31"/>
  <c r="AB149" i="31"/>
  <c r="L149" i="31"/>
  <c r="AB148" i="31"/>
  <c r="L148" i="31"/>
  <c r="AB147" i="31"/>
  <c r="L147" i="31"/>
  <c r="AB146" i="31"/>
  <c r="L146" i="31"/>
  <c r="AB145" i="31"/>
  <c r="L145" i="31"/>
  <c r="AB144" i="31"/>
  <c r="L144" i="31"/>
  <c r="AB143" i="31"/>
  <c r="L143" i="31"/>
  <c r="AB142" i="31"/>
  <c r="L142" i="31"/>
  <c r="AB141" i="31"/>
  <c r="L141" i="31"/>
  <c r="AB140" i="31"/>
  <c r="L140" i="31"/>
  <c r="AB139" i="31"/>
  <c r="L139" i="31"/>
  <c r="AB138" i="31"/>
  <c r="L138" i="31"/>
  <c r="AB137" i="31"/>
  <c r="L137" i="31"/>
  <c r="AB136" i="31"/>
  <c r="L136" i="31"/>
  <c r="AB135" i="31"/>
  <c r="L135" i="31"/>
  <c r="AB134" i="31"/>
  <c r="L134" i="31"/>
  <c r="AB133" i="31"/>
  <c r="L133" i="31"/>
  <c r="AB132" i="31"/>
  <c r="L132" i="31"/>
  <c r="AB131" i="31"/>
  <c r="L131" i="31"/>
  <c r="AB130" i="31"/>
  <c r="L130" i="31"/>
  <c r="AB129" i="31"/>
  <c r="L129" i="31"/>
  <c r="AB128" i="31"/>
  <c r="L128" i="31"/>
  <c r="AB127" i="31"/>
  <c r="L127" i="31"/>
  <c r="AB126" i="31"/>
  <c r="L126" i="31"/>
  <c r="AB125" i="31"/>
  <c r="L125" i="31"/>
  <c r="AB124" i="31"/>
  <c r="L124" i="31"/>
  <c r="AB123" i="31"/>
  <c r="L123" i="31"/>
  <c r="AB122" i="31"/>
  <c r="L122" i="31"/>
  <c r="AB121" i="31"/>
  <c r="L121" i="31"/>
  <c r="AB120" i="31"/>
  <c r="L120" i="31"/>
  <c r="AB119" i="31"/>
  <c r="L119" i="31"/>
  <c r="AB118" i="31"/>
  <c r="L118" i="31"/>
  <c r="AB117" i="31"/>
  <c r="L117" i="31"/>
  <c r="AB116" i="31"/>
  <c r="L116" i="31"/>
  <c r="AB115" i="31"/>
  <c r="L115" i="31"/>
  <c r="AB114" i="31"/>
  <c r="L114" i="31"/>
  <c r="AB113" i="31"/>
  <c r="L113" i="31"/>
  <c r="AB112" i="31"/>
  <c r="L112" i="31"/>
  <c r="AB111" i="31"/>
  <c r="L111" i="31"/>
  <c r="AB110" i="31"/>
  <c r="L110" i="31"/>
  <c r="AB109" i="31"/>
  <c r="L109" i="31"/>
  <c r="AB108" i="31"/>
  <c r="L108" i="31"/>
  <c r="AB107" i="31"/>
  <c r="L107" i="31"/>
  <c r="AB106" i="31"/>
  <c r="L106" i="31"/>
  <c r="AB105" i="31"/>
  <c r="L105" i="31"/>
  <c r="AB104" i="31"/>
  <c r="L104" i="31"/>
  <c r="AB103" i="31"/>
  <c r="L103" i="31"/>
  <c r="AB102" i="31"/>
  <c r="L102" i="31"/>
  <c r="AB101" i="31"/>
  <c r="L101" i="31"/>
  <c r="AB100" i="31"/>
  <c r="L100" i="31"/>
  <c r="AB99" i="31"/>
  <c r="L99" i="31"/>
  <c r="AB98" i="31"/>
  <c r="L98" i="31"/>
  <c r="AB97" i="31"/>
  <c r="L97" i="31"/>
  <c r="AB96" i="31"/>
  <c r="L96" i="31"/>
  <c r="AB95" i="31"/>
  <c r="L95" i="31"/>
  <c r="AB94" i="31"/>
  <c r="L94" i="31"/>
  <c r="AB93" i="31"/>
  <c r="L93" i="31"/>
  <c r="AB92" i="31"/>
  <c r="L92" i="31"/>
  <c r="AB91" i="31"/>
  <c r="L91" i="31"/>
  <c r="AB90" i="31"/>
  <c r="L90" i="31"/>
  <c r="AB89" i="31"/>
  <c r="L89" i="31"/>
  <c r="AB88" i="31"/>
  <c r="L88" i="31"/>
  <c r="AB87" i="31"/>
  <c r="L87" i="31"/>
  <c r="AB86" i="31"/>
  <c r="L86" i="31"/>
  <c r="AB85" i="31"/>
  <c r="L85" i="31"/>
  <c r="AB84" i="31"/>
  <c r="L84" i="31"/>
  <c r="AB83" i="31"/>
  <c r="L83" i="31"/>
  <c r="AB82" i="31"/>
  <c r="L82" i="31"/>
  <c r="AB81" i="31"/>
  <c r="L81" i="31"/>
  <c r="AB80" i="31"/>
  <c r="L80" i="31"/>
  <c r="AB79" i="31"/>
  <c r="L79" i="31"/>
  <c r="AB78" i="31"/>
  <c r="L78" i="31"/>
  <c r="AB77" i="31"/>
  <c r="L77" i="31"/>
  <c r="AB76" i="31"/>
  <c r="L76" i="31"/>
  <c r="AB75" i="31"/>
  <c r="L75" i="31"/>
  <c r="AB74" i="31"/>
  <c r="L74" i="31"/>
  <c r="AB73" i="31"/>
  <c r="L73" i="31"/>
  <c r="AB72" i="31"/>
  <c r="L72" i="31"/>
  <c r="AB71" i="31"/>
  <c r="L71" i="31"/>
  <c r="AB70" i="31"/>
  <c r="L70" i="31"/>
  <c r="AB69" i="31"/>
  <c r="L69" i="31"/>
  <c r="AB68" i="31"/>
  <c r="L68" i="31"/>
  <c r="AB67" i="31"/>
  <c r="L67" i="31"/>
  <c r="AB66" i="31"/>
  <c r="L66" i="31"/>
  <c r="AB65" i="31"/>
  <c r="L65" i="31"/>
  <c r="AB64" i="31"/>
  <c r="L64" i="31"/>
  <c r="AB63" i="31"/>
  <c r="L63" i="31"/>
  <c r="AB62" i="31"/>
  <c r="L62" i="31"/>
  <c r="AB61" i="31"/>
  <c r="L61" i="31"/>
  <c r="AB60" i="31"/>
  <c r="L60" i="31"/>
  <c r="AB59" i="31"/>
  <c r="L59" i="31"/>
  <c r="AB58" i="31"/>
  <c r="L58" i="31"/>
  <c r="AB57" i="31"/>
  <c r="L57" i="31"/>
  <c r="AB56" i="31"/>
  <c r="L56" i="31"/>
  <c r="AB55" i="31"/>
  <c r="L55" i="31"/>
  <c r="AB54" i="31"/>
  <c r="L54" i="31"/>
  <c r="AB53" i="31"/>
  <c r="L53" i="31"/>
  <c r="AB52" i="31"/>
  <c r="L52" i="31"/>
  <c r="AB51" i="31"/>
  <c r="L51" i="31"/>
  <c r="AB50" i="31"/>
  <c r="L50" i="31"/>
  <c r="AB49" i="31"/>
  <c r="L49" i="31"/>
  <c r="AB48" i="31"/>
  <c r="L48" i="31"/>
  <c r="AB47" i="31"/>
  <c r="L47" i="31"/>
  <c r="AB46" i="31"/>
  <c r="L46" i="31"/>
  <c r="AB45" i="31"/>
  <c r="L45" i="31"/>
  <c r="AB44" i="31"/>
  <c r="L44" i="31"/>
  <c r="AB43" i="31"/>
  <c r="L43" i="31"/>
  <c r="AB42" i="31"/>
  <c r="L42" i="31"/>
  <c r="AB41" i="31"/>
  <c r="L41" i="31"/>
  <c r="AB40" i="31"/>
  <c r="L40" i="31"/>
  <c r="AB39" i="31"/>
  <c r="L39" i="31"/>
  <c r="AB38" i="31"/>
  <c r="L38" i="31"/>
  <c r="AB37" i="31"/>
  <c r="L37" i="31"/>
  <c r="AB36" i="31"/>
  <c r="L36" i="31"/>
  <c r="AB35" i="31"/>
  <c r="L35" i="31"/>
  <c r="AB34" i="31"/>
  <c r="L34" i="31"/>
  <c r="AB33" i="31"/>
  <c r="L33" i="31"/>
  <c r="AB32" i="31"/>
  <c r="L32" i="31"/>
  <c r="AB31" i="31"/>
  <c r="L31" i="31"/>
  <c r="AB30" i="31"/>
  <c r="L30" i="31"/>
  <c r="AB29" i="31"/>
  <c r="L29" i="31"/>
  <c r="AB28" i="31"/>
  <c r="L28" i="31"/>
  <c r="AB27" i="31"/>
  <c r="L27" i="31"/>
  <c r="AB26" i="31"/>
  <c r="L26" i="31"/>
  <c r="AB25" i="31"/>
  <c r="L25" i="31"/>
  <c r="AB24" i="31"/>
  <c r="L24" i="31"/>
  <c r="AB23" i="31"/>
  <c r="L23" i="31"/>
  <c r="AB22" i="31"/>
  <c r="L22" i="31"/>
  <c r="AB21" i="31"/>
  <c r="L21" i="31"/>
  <c r="AB20" i="31"/>
  <c r="L20" i="31"/>
  <c r="AB19" i="31"/>
  <c r="L19" i="31"/>
  <c r="AB18" i="31"/>
  <c r="L18" i="31"/>
  <c r="AB17" i="31"/>
  <c r="L17" i="31"/>
  <c r="AB16" i="31"/>
  <c r="L16" i="31"/>
  <c r="AB15" i="31"/>
  <c r="L15" i="31"/>
  <c r="AB14" i="31"/>
  <c r="L14" i="31"/>
  <c r="AB13" i="31"/>
  <c r="L13" i="31"/>
  <c r="AB12" i="31"/>
  <c r="L12" i="31"/>
  <c r="AB11" i="31"/>
  <c r="L11" i="31"/>
  <c r="AB10" i="31"/>
  <c r="L10" i="31"/>
  <c r="AB9" i="31"/>
  <c r="L9" i="31"/>
  <c r="AB8" i="31"/>
  <c r="L8" i="31"/>
  <c r="AB7" i="31"/>
  <c r="L7" i="31"/>
  <c r="L6" i="31"/>
  <c r="AB5" i="31"/>
  <c r="F18" i="23"/>
  <c r="F9" i="23"/>
  <c r="C8" i="23"/>
  <c r="B11" i="23"/>
  <c r="B8" i="25"/>
  <c r="B7" i="25"/>
  <c r="B6" i="25"/>
  <c r="B6" i="19"/>
  <c r="B6" i="5"/>
  <c r="V18" i="26"/>
  <c r="B6" i="18"/>
  <c r="D31" i="25"/>
  <c r="D30" i="25"/>
  <c r="D24" i="25"/>
  <c r="D16" i="5"/>
  <c r="D14" i="5"/>
  <c r="D15" i="5"/>
  <c r="D11" i="5"/>
  <c r="D12" i="5"/>
  <c r="D13" i="5"/>
  <c r="C19" i="5"/>
  <c r="C15" i="25"/>
  <c r="C21" i="25"/>
  <c r="D25" i="25"/>
  <c r="D26" i="25"/>
  <c r="D27" i="25"/>
  <c r="D28" i="25"/>
  <c r="D29" i="25"/>
  <c r="C44" i="25"/>
  <c r="C24" i="23"/>
  <c r="P44" i="25"/>
  <c r="P45" i="25" a="1"/>
  <c r="P46" i="25"/>
  <c r="BE46" i="25"/>
  <c r="P47" i="25"/>
  <c r="BE47" i="25"/>
  <c r="P48" i="25"/>
  <c r="BE48" i="25"/>
  <c r="P49" i="25"/>
  <c r="BE49" i="25"/>
  <c r="P50" i="25"/>
  <c r="BE50" i="25"/>
  <c r="P51" i="25"/>
  <c r="BE51" i="25"/>
  <c r="P52" i="25"/>
  <c r="BE52" i="25"/>
  <c r="P53" i="25"/>
  <c r="BE53" i="25"/>
  <c r="P54" i="25"/>
  <c r="BE54" i="25"/>
  <c r="P55" i="25"/>
  <c r="BE55" i="25"/>
  <c r="P56" i="25"/>
  <c r="BE56" i="25"/>
  <c r="P57" i="25"/>
  <c r="BE57" i="25"/>
  <c r="P58" i="25"/>
  <c r="BE58" i="25"/>
  <c r="P59" i="25"/>
  <c r="BE59" i="25"/>
  <c r="P60" i="25"/>
  <c r="BE60" i="25"/>
  <c r="P61" i="25"/>
  <c r="BE61" i="25"/>
  <c r="P62" i="25"/>
  <c r="BE62" i="25"/>
  <c r="P63" i="25"/>
  <c r="BE63" i="25"/>
  <c r="P64" i="25"/>
  <c r="BE64" i="25"/>
  <c r="P65" i="25"/>
  <c r="BE65" i="25"/>
  <c r="P66" i="25"/>
  <c r="BE66" i="25"/>
  <c r="P67" i="25"/>
  <c r="BE67" i="25"/>
  <c r="P68" i="25"/>
  <c r="BE68" i="25"/>
  <c r="P69" i="25"/>
  <c r="BE69" i="25"/>
  <c r="P70" i="25"/>
  <c r="BE70" i="25"/>
  <c r="P71" i="25"/>
  <c r="BE71" i="25"/>
  <c r="P72" i="25"/>
  <c r="BE72" i="25"/>
  <c r="P73" i="25"/>
  <c r="BE73" i="25"/>
  <c r="P74" i="25"/>
  <c r="BE74" i="25"/>
  <c r="P75" i="25"/>
  <c r="BE75" i="25"/>
  <c r="P76" i="25"/>
  <c r="BE76" i="25"/>
  <c r="P77" i="25"/>
  <c r="BE77" i="25"/>
  <c r="P78" i="25"/>
  <c r="BE78" i="25"/>
  <c r="P79" i="25"/>
  <c r="BE79" i="25"/>
  <c r="P80" i="25"/>
  <c r="BE80" i="25"/>
  <c r="P81" i="25"/>
  <c r="BE81" i="25"/>
  <c r="P82" i="25"/>
  <c r="BE82" i="25"/>
  <c r="P83" i="25"/>
  <c r="BE83" i="25"/>
  <c r="P84" i="25"/>
  <c r="BE84" i="25"/>
  <c r="P85" i="25"/>
  <c r="BE85" i="25"/>
  <c r="P86" i="25"/>
  <c r="BE86" i="25"/>
  <c r="P87" i="25"/>
  <c r="BE87" i="25"/>
  <c r="P88" i="25"/>
  <c r="BE88" i="25"/>
  <c r="P89" i="25"/>
  <c r="BE89" i="25"/>
  <c r="P90" i="25"/>
  <c r="BE90" i="25"/>
  <c r="P91" i="25"/>
  <c r="BE91" i="25"/>
  <c r="P92" i="25"/>
  <c r="BE92" i="25"/>
  <c r="P93" i="25"/>
  <c r="BE93" i="25"/>
  <c r="P94" i="25"/>
  <c r="BE94" i="25"/>
  <c r="P95" i="25"/>
  <c r="BE95" i="25"/>
  <c r="P96" i="25"/>
  <c r="BE96" i="25"/>
  <c r="P97" i="25"/>
  <c r="BE97" i="25"/>
  <c r="P98" i="25"/>
  <c r="BE98" i="25"/>
  <c r="P99" i="25"/>
  <c r="BE99" i="25"/>
  <c r="P100" i="25"/>
  <c r="BE100" i="25"/>
  <c r="P101" i="25"/>
  <c r="BE101" i="25"/>
  <c r="P102" i="25"/>
  <c r="BE102" i="25"/>
  <c r="P103" i="25"/>
  <c r="BE103" i="25"/>
  <c r="P104" i="25"/>
  <c r="BE104" i="25"/>
  <c r="P105" i="25"/>
  <c r="BE105" i="25"/>
  <c r="P106" i="25"/>
  <c r="BE106" i="25"/>
  <c r="P107" i="25"/>
  <c r="BE107" i="25"/>
  <c r="P108" i="25"/>
  <c r="BE108" i="25"/>
  <c r="P109" i="25"/>
  <c r="BE109" i="25"/>
  <c r="P110" i="25"/>
  <c r="BE110" i="25"/>
  <c r="P111" i="25"/>
  <c r="BE111" i="25"/>
  <c r="P112" i="25"/>
  <c r="BE112" i="25"/>
  <c r="P113" i="25"/>
  <c r="BE113" i="25"/>
  <c r="P114" i="25"/>
  <c r="BE114" i="25"/>
  <c r="P115" i="25"/>
  <c r="BE115" i="25"/>
  <c r="P116" i="25"/>
  <c r="BE116" i="25"/>
  <c r="P117" i="25"/>
  <c r="BE117" i="25"/>
  <c r="P118" i="25"/>
  <c r="BE118" i="25"/>
  <c r="P119" i="25"/>
  <c r="BE119" i="25"/>
  <c r="P120" i="25"/>
  <c r="BE120" i="25"/>
  <c r="P121" i="25"/>
  <c r="BE121" i="25"/>
  <c r="P122" i="25"/>
  <c r="BE122" i="25"/>
  <c r="P123" i="25"/>
  <c r="BE123" i="25"/>
  <c r="P124" i="25"/>
  <c r="BE124" i="25"/>
  <c r="P125" i="25"/>
  <c r="BE125" i="25"/>
  <c r="P126" i="25"/>
  <c r="BE126" i="25"/>
  <c r="P127" i="25"/>
  <c r="BE127" i="25"/>
  <c r="P128" i="25"/>
  <c r="BE128" i="25"/>
  <c r="P129" i="25"/>
  <c r="BE129" i="25"/>
  <c r="P130" i="25"/>
  <c r="BE130" i="25"/>
  <c r="P131" i="25"/>
  <c r="BE131" i="25"/>
  <c r="P132" i="25"/>
  <c r="BE132" i="25"/>
  <c r="P133" i="25"/>
  <c r="BE133" i="25"/>
  <c r="P134" i="25"/>
  <c r="BE134" i="25"/>
  <c r="P135" i="25"/>
  <c r="BE135" i="25"/>
  <c r="P136" i="25"/>
  <c r="BE136" i="25"/>
  <c r="P137" i="25"/>
  <c r="BE137" i="25"/>
  <c r="P138" i="25"/>
  <c r="BE138" i="25"/>
  <c r="P139" i="25"/>
  <c r="BE139" i="25"/>
  <c r="P140" i="25"/>
  <c r="BE140" i="25"/>
  <c r="P141" i="25"/>
  <c r="BE141" i="25"/>
  <c r="P142" i="25"/>
  <c r="BE142" i="25"/>
  <c r="P143" i="25"/>
  <c r="BE143" i="25"/>
  <c r="P144" i="25"/>
  <c r="BE144" i="25"/>
  <c r="P145" i="25"/>
  <c r="BE145" i="25"/>
  <c r="P146" i="25"/>
  <c r="BE146" i="25"/>
  <c r="P147" i="25"/>
  <c r="BE147" i="25"/>
  <c r="P148" i="25"/>
  <c r="BE148" i="25"/>
  <c r="P149" i="25"/>
  <c r="BE149" i="25"/>
  <c r="P150" i="25"/>
  <c r="BE150" i="25"/>
  <c r="P151" i="25"/>
  <c r="BE151" i="25"/>
  <c r="P152" i="25"/>
  <c r="BE152" i="25"/>
  <c r="P153" i="25"/>
  <c r="BE153" i="25"/>
  <c r="P154" i="25"/>
  <c r="BE154" i="25"/>
  <c r="P155" i="25"/>
  <c r="BE155" i="25"/>
  <c r="P156" i="25"/>
  <c r="BE156" i="25"/>
  <c r="P157" i="25"/>
  <c r="BE157" i="25"/>
  <c r="P158" i="25"/>
  <c r="BE158" i="25"/>
  <c r="P159" i="25"/>
  <c r="BE159" i="25"/>
  <c r="P160" i="25"/>
  <c r="BE160" i="25"/>
  <c r="P161" i="25"/>
  <c r="BE161" i="25"/>
  <c r="P162" i="25"/>
  <c r="BE162" i="25"/>
  <c r="P163" i="25"/>
  <c r="BE163" i="25"/>
  <c r="P164" i="25"/>
  <c r="BE164" i="25"/>
  <c r="P165" i="25"/>
  <c r="BE165" i="25"/>
  <c r="P166" i="25"/>
  <c r="BE166" i="25"/>
  <c r="P167" i="25"/>
  <c r="BE167" i="25"/>
  <c r="P168" i="25"/>
  <c r="BE168" i="25"/>
  <c r="P169" i="25"/>
  <c r="BE169" i="25"/>
  <c r="P170" i="25"/>
  <c r="BE170" i="25"/>
  <c r="P171" i="25"/>
  <c r="BE171" i="25"/>
  <c r="P172" i="25"/>
  <c r="BE172" i="25"/>
  <c r="P173" i="25"/>
  <c r="BE173" i="25"/>
  <c r="P174" i="25"/>
  <c r="BE174" i="25"/>
  <c r="P175" i="25"/>
  <c r="BE175" i="25"/>
  <c r="P176" i="25"/>
  <c r="BE176" i="25"/>
  <c r="P177" i="25"/>
  <c r="BE177" i="25"/>
  <c r="P178" i="25"/>
  <c r="BE178" i="25"/>
  <c r="P179" i="25"/>
  <c r="BE179" i="25"/>
  <c r="P180" i="25"/>
  <c r="BE180" i="25"/>
  <c r="P181" i="25"/>
  <c r="BE181" i="25"/>
  <c r="P182" i="25"/>
  <c r="BE182" i="25"/>
  <c r="P183" i="25"/>
  <c r="BE183" i="25"/>
  <c r="P184" i="25"/>
  <c r="BE184" i="25"/>
  <c r="P185" i="25"/>
  <c r="BE185" i="25"/>
  <c r="P186" i="25"/>
  <c r="BE186" i="25"/>
  <c r="P187" i="25"/>
  <c r="BE187" i="25"/>
  <c r="P188" i="25"/>
  <c r="BE188" i="25"/>
  <c r="P189" i="25"/>
  <c r="BE189" i="25"/>
  <c r="P190" i="25"/>
  <c r="BE190" i="25"/>
  <c r="P191" i="25"/>
  <c r="BE191" i="25"/>
  <c r="P192" i="25"/>
  <c r="BE192" i="25"/>
  <c r="P193" i="25"/>
  <c r="BE193" i="25"/>
  <c r="P194" i="25"/>
  <c r="BE194" i="25"/>
  <c r="P195" i="25"/>
  <c r="BE195" i="25"/>
  <c r="P196" i="25"/>
  <c r="BE196" i="25"/>
  <c r="P197" i="25"/>
  <c r="BE197" i="25"/>
  <c r="P198" i="25"/>
  <c r="BE198" i="25"/>
  <c r="P199" i="25"/>
  <c r="BE199" i="25"/>
  <c r="P200" i="25"/>
  <c r="BE200" i="25"/>
  <c r="P201" i="25"/>
  <c r="BE201" i="25"/>
  <c r="P202" i="25"/>
  <c r="BE202" i="25"/>
  <c r="P203" i="25"/>
  <c r="BE203" i="25"/>
  <c r="P204" i="25"/>
  <c r="BE204" i="25"/>
  <c r="P205" i="25"/>
  <c r="BE205" i="25"/>
  <c r="P206" i="25"/>
  <c r="BE206" i="25"/>
  <c r="P207" i="25"/>
  <c r="BE207" i="25"/>
  <c r="P208" i="25"/>
  <c r="BE208" i="25"/>
  <c r="P209" i="25"/>
  <c r="BE209" i="25"/>
  <c r="P210" i="25"/>
  <c r="BE210" i="25"/>
  <c r="P211" i="25"/>
  <c r="BE211" i="25"/>
  <c r="P212" i="25"/>
  <c r="BE212" i="25"/>
  <c r="P213" i="25"/>
  <c r="BE213" i="25"/>
  <c r="P214" i="25"/>
  <c r="BE214" i="25"/>
  <c r="P215" i="25"/>
  <c r="BE215" i="25"/>
  <c r="P216" i="25"/>
  <c r="BE216" i="25"/>
  <c r="P217" i="25"/>
  <c r="BE217" i="25"/>
  <c r="P218" i="25"/>
  <c r="BE218" i="25"/>
  <c r="P219" i="25"/>
  <c r="BE219" i="25"/>
  <c r="P220" i="25"/>
  <c r="BE220" i="25"/>
  <c r="P221" i="25"/>
  <c r="BE221" i="25"/>
  <c r="P222" i="25"/>
  <c r="BE222" i="25"/>
  <c r="P223" i="25"/>
  <c r="BE223" i="25"/>
  <c r="P224" i="25"/>
  <c r="BE224" i="25"/>
  <c r="P225" i="25"/>
  <c r="BE225" i="25"/>
  <c r="P226" i="25"/>
  <c r="BE226" i="25"/>
  <c r="P227" i="25"/>
  <c r="BE227" i="25"/>
  <c r="P228" i="25"/>
  <c r="BE228" i="25"/>
  <c r="P229" i="25"/>
  <c r="BE229" i="25"/>
  <c r="P230" i="25"/>
  <c r="BE230" i="25"/>
  <c r="P231" i="25"/>
  <c r="BE231" i="25"/>
  <c r="P232" i="25"/>
  <c r="BE232" i="25"/>
  <c r="P233" i="25"/>
  <c r="BE233" i="25"/>
  <c r="P234" i="25"/>
  <c r="BE234" i="25"/>
  <c r="P235" i="25"/>
  <c r="BE235" i="25"/>
  <c r="P236" i="25"/>
  <c r="BE236" i="25"/>
  <c r="P237" i="25"/>
  <c r="BE237" i="25"/>
  <c r="P238" i="25"/>
  <c r="BE238" i="25"/>
  <c r="P239" i="25"/>
  <c r="BE239" i="25"/>
  <c r="P240" i="25"/>
  <c r="BE240" i="25"/>
  <c r="P241" i="25"/>
  <c r="BE241" i="25"/>
  <c r="P242" i="25"/>
  <c r="BE242" i="25"/>
  <c r="P243" i="25"/>
  <c r="BE243" i="25"/>
  <c r="P244" i="25"/>
  <c r="BE244" i="25"/>
  <c r="P245" i="25"/>
  <c r="BE245" i="25"/>
  <c r="P246" i="25"/>
  <c r="BE246" i="25"/>
  <c r="P247" i="25"/>
  <c r="BE247" i="25"/>
  <c r="P248" i="25"/>
  <c r="BE248" i="25"/>
  <c r="P249" i="25"/>
  <c r="BE249" i="25"/>
  <c r="P250" i="25"/>
  <c r="BE250" i="25"/>
  <c r="P251" i="25"/>
  <c r="BE251" i="25"/>
  <c r="P252" i="25"/>
  <c r="BE252" i="25"/>
  <c r="P253" i="25"/>
  <c r="BE253" i="25"/>
  <c r="P254" i="25"/>
  <c r="BE254" i="25"/>
  <c r="P255" i="25"/>
  <c r="BE255" i="25"/>
  <c r="P256" i="25"/>
  <c r="BE256" i="25"/>
  <c r="P257" i="25"/>
  <c r="BE257" i="25"/>
  <c r="P258" i="25"/>
  <c r="BE258" i="25"/>
  <c r="P259" i="25"/>
  <c r="BE259" i="25"/>
  <c r="P260" i="25"/>
  <c r="BE260" i="25"/>
  <c r="P261" i="25"/>
  <c r="BE261" i="25"/>
  <c r="P262" i="25"/>
  <c r="BE262" i="25"/>
  <c r="P263" i="25"/>
  <c r="BE263" i="25"/>
  <c r="P264" i="25"/>
  <c r="BE264" i="25"/>
  <c r="P265" i="25"/>
  <c r="BE265" i="25"/>
  <c r="P266" i="25"/>
  <c r="BE266" i="25"/>
  <c r="P267" i="25"/>
  <c r="BE267" i="25"/>
  <c r="P268" i="25"/>
  <c r="BE268" i="25"/>
  <c r="P269" i="25"/>
  <c r="BE269" i="25"/>
  <c r="P270" i="25"/>
  <c r="BE270" i="25"/>
  <c r="P271" i="25"/>
  <c r="BE271" i="25"/>
  <c r="P272" i="25"/>
  <c r="BE272" i="25"/>
  <c r="P273" i="25"/>
  <c r="BE273" i="25"/>
  <c r="P274" i="25"/>
  <c r="BE274" i="25"/>
  <c r="P275" i="25"/>
  <c r="BE275" i="25"/>
  <c r="P276" i="25"/>
  <c r="BE276" i="25"/>
  <c r="P277" i="25"/>
  <c r="BE277" i="25"/>
  <c r="P278" i="25"/>
  <c r="BE278" i="25"/>
  <c r="P279" i="25"/>
  <c r="BE279" i="25"/>
  <c r="P280" i="25"/>
  <c r="BE280" i="25"/>
  <c r="P281" i="25"/>
  <c r="BE281" i="25"/>
  <c r="P282" i="25"/>
  <c r="BE282" i="25"/>
  <c r="P283" i="25"/>
  <c r="BE283" i="25"/>
  <c r="P284" i="25"/>
  <c r="BE284" i="25"/>
  <c r="P285" i="25"/>
  <c r="BE285" i="25"/>
  <c r="P286" i="25"/>
  <c r="BE286" i="25"/>
  <c r="P287" i="25"/>
  <c r="BE287" i="25"/>
  <c r="P288" i="25"/>
  <c r="BE288" i="25"/>
  <c r="P289" i="25"/>
  <c r="BE289" i="25"/>
  <c r="P290" i="25"/>
  <c r="BE290" i="25"/>
  <c r="P291" i="25"/>
  <c r="BE291" i="25"/>
  <c r="P292" i="25"/>
  <c r="BE292" i="25"/>
  <c r="P293" i="25"/>
  <c r="BE293" i="25"/>
  <c r="P294" i="25"/>
  <c r="BE294" i="25"/>
  <c r="P295" i="25"/>
  <c r="BE295" i="25"/>
  <c r="P296" i="25"/>
  <c r="BE296" i="25"/>
  <c r="P297" i="25"/>
  <c r="BE297" i="25"/>
  <c r="P298" i="25"/>
  <c r="BE298" i="25"/>
  <c r="P299" i="25"/>
  <c r="BE299" i="25"/>
  <c r="P300" i="25"/>
  <c r="BE300" i="25"/>
  <c r="P301" i="25"/>
  <c r="BE301" i="25"/>
  <c r="P302" i="25"/>
  <c r="BE302" i="25"/>
  <c r="P303" i="25"/>
  <c r="BE303" i="25"/>
  <c r="P304" i="25"/>
  <c r="BE304" i="25"/>
  <c r="P305" i="25"/>
  <c r="BE305" i="25"/>
  <c r="P306" i="25"/>
  <c r="BE306" i="25"/>
  <c r="P307" i="25"/>
  <c r="BE307" i="25"/>
  <c r="P308" i="25"/>
  <c r="BE308" i="25"/>
  <c r="P309" i="25"/>
  <c r="BE309" i="25"/>
  <c r="P310" i="25"/>
  <c r="BE310" i="25"/>
  <c r="P311" i="25"/>
  <c r="BE311" i="25"/>
  <c r="P312" i="25"/>
  <c r="BE312" i="25"/>
  <c r="P313" i="25"/>
  <c r="BE313" i="25"/>
  <c r="P314" i="25"/>
  <c r="BE314" i="25"/>
  <c r="P315" i="25"/>
  <c r="BE315" i="25"/>
  <c r="P316" i="25"/>
  <c r="BE316" i="25"/>
  <c r="P317" i="25"/>
  <c r="BE317" i="25"/>
  <c r="P318" i="25"/>
  <c r="BE318" i="25"/>
  <c r="P319" i="25"/>
  <c r="BE319" i="25"/>
  <c r="P320" i="25"/>
  <c r="BE320" i="25"/>
  <c r="P321" i="25"/>
  <c r="BE321" i="25"/>
  <c r="P322" i="25"/>
  <c r="BE322" i="25"/>
  <c r="P323" i="25"/>
  <c r="BE323" i="25"/>
  <c r="P324" i="25"/>
  <c r="BE324" i="25"/>
  <c r="P325" i="25"/>
  <c r="BE325" i="25"/>
  <c r="P326" i="25"/>
  <c r="BE326" i="25"/>
  <c r="P327" i="25"/>
  <c r="BE327" i="25"/>
  <c r="P328" i="25"/>
  <c r="BE328" i="25"/>
  <c r="P329" i="25"/>
  <c r="BE329" i="25"/>
  <c r="P330" i="25"/>
  <c r="BE330" i="25"/>
  <c r="P331" i="25"/>
  <c r="BE331" i="25"/>
  <c r="P332" i="25"/>
  <c r="BE332" i="25"/>
  <c r="P333" i="25"/>
  <c r="BE333" i="25"/>
  <c r="P334" i="25"/>
  <c r="BE334" i="25"/>
  <c r="P335" i="25"/>
  <c r="BE335" i="25"/>
  <c r="P336" i="25"/>
  <c r="BE336" i="25"/>
  <c r="P337" i="25"/>
  <c r="BE337" i="25"/>
  <c r="P338" i="25"/>
  <c r="BE338" i="25"/>
  <c r="P339" i="25"/>
  <c r="BE339" i="25"/>
  <c r="P340" i="25"/>
  <c r="BE340" i="25"/>
  <c r="P341" i="25"/>
  <c r="BE341" i="25"/>
  <c r="P342" i="25"/>
  <c r="BE342" i="25"/>
  <c r="P343" i="25"/>
  <c r="BE343" i="25"/>
  <c r="P344" i="25"/>
  <c r="BE344" i="25"/>
  <c r="P345" i="25"/>
  <c r="BE345" i="25"/>
  <c r="BE346" i="25"/>
  <c r="BE347" i="25"/>
  <c r="BE348" i="25"/>
  <c r="BE349" i="25"/>
  <c r="BE350" i="25"/>
  <c r="BE351" i="25"/>
  <c r="BE352" i="25"/>
  <c r="BE353" i="25"/>
  <c r="BE354" i="25"/>
  <c r="BE355" i="25"/>
  <c r="BE356" i="25"/>
  <c r="BE357" i="25"/>
  <c r="BE358" i="25"/>
  <c r="BE359" i="25"/>
  <c r="BE360" i="25"/>
  <c r="BE361" i="25"/>
  <c r="BE362" i="25"/>
  <c r="BE363" i="25"/>
  <c r="BE364" i="25"/>
  <c r="BE365" i="25"/>
  <c r="BE366" i="25"/>
  <c r="BE367" i="25"/>
  <c r="BE368" i="25"/>
  <c r="BE369" i="25"/>
  <c r="BE370" i="25"/>
  <c r="BE371" i="25"/>
  <c r="BE372" i="25"/>
  <c r="BE373" i="25"/>
  <c r="BE374" i="25"/>
  <c r="BE375" i="25"/>
  <c r="BE376" i="25"/>
  <c r="BE377" i="25"/>
  <c r="BE378" i="25"/>
  <c r="BE379" i="25"/>
  <c r="BE380" i="25"/>
  <c r="BE381" i="25"/>
  <c r="BE382" i="25"/>
  <c r="BE383" i="25"/>
  <c r="BE384" i="25"/>
  <c r="BE385" i="25"/>
  <c r="BE386" i="25"/>
  <c r="BE387" i="25"/>
  <c r="BE388" i="25"/>
  <c r="BE389" i="25"/>
  <c r="BE390" i="25"/>
  <c r="BE391" i="25"/>
  <c r="BE392" i="25"/>
  <c r="BE393" i="25"/>
  <c r="BE394" i="25"/>
  <c r="BE395" i="25"/>
  <c r="BE396" i="25"/>
  <c r="BE397" i="25"/>
  <c r="BE398" i="25"/>
  <c r="BE399" i="25"/>
  <c r="BE400" i="25"/>
  <c r="BE401" i="25"/>
  <c r="BE402" i="25"/>
  <c r="BE403" i="25"/>
  <c r="BE404" i="25"/>
  <c r="BE405" i="25"/>
  <c r="BE406" i="25"/>
  <c r="BE407" i="25"/>
  <c r="BE408" i="25"/>
  <c r="BE409" i="25"/>
  <c r="BE410" i="25"/>
  <c r="BE411" i="25"/>
  <c r="BE412" i="25"/>
  <c r="BE413" i="25"/>
  <c r="BE414" i="25"/>
  <c r="BE415" i="25"/>
  <c r="BE416" i="25"/>
  <c r="BE417" i="25"/>
  <c r="BE418" i="25"/>
  <c r="BE419" i="25"/>
  <c r="BE420" i="25"/>
  <c r="BE421" i="25"/>
  <c r="BE422" i="25"/>
  <c r="BE423" i="25"/>
  <c r="BE424" i="25"/>
  <c r="BE425" i="25"/>
  <c r="BE426" i="25"/>
  <c r="BE427" i="25"/>
  <c r="BE428" i="25"/>
  <c r="BE429" i="25"/>
  <c r="BE430" i="25"/>
  <c r="BE431" i="25"/>
  <c r="BE432" i="25"/>
  <c r="BE433" i="25"/>
  <c r="BE434" i="25"/>
  <c r="BE435" i="25"/>
  <c r="BE436" i="25"/>
  <c r="BE437" i="25"/>
  <c r="BE438" i="25"/>
  <c r="BE439" i="25"/>
  <c r="BE440" i="25"/>
  <c r="BE441" i="25"/>
  <c r="BE442" i="25"/>
  <c r="BE443" i="25"/>
  <c r="BE444" i="25"/>
  <c r="BE445" i="25"/>
  <c r="BE446" i="25"/>
  <c r="BE447" i="25"/>
  <c r="BE448" i="25"/>
  <c r="BE449" i="25"/>
  <c r="BE450" i="25"/>
  <c r="BE451" i="25"/>
  <c r="BE452" i="25"/>
  <c r="BE453" i="25"/>
  <c r="BE454" i="25"/>
  <c r="BE455" i="25"/>
  <c r="BE456" i="25"/>
  <c r="BE457" i="25"/>
  <c r="BE458" i="25"/>
  <c r="BE459" i="25"/>
  <c r="BE460" i="25"/>
  <c r="BE461" i="25"/>
  <c r="BE462" i="25"/>
  <c r="BE463" i="25"/>
  <c r="BE464" i="25"/>
  <c r="BE465" i="25"/>
  <c r="BE466" i="25"/>
  <c r="BE467" i="25"/>
  <c r="BE468" i="25"/>
  <c r="BE469" i="25"/>
  <c r="BE470" i="25"/>
  <c r="BE471" i="25"/>
  <c r="BE472" i="25"/>
  <c r="BE473" i="25"/>
  <c r="BE474" i="25"/>
  <c r="BE475" i="25"/>
  <c r="BE476" i="25"/>
  <c r="BE477" i="25"/>
  <c r="BE478" i="25"/>
  <c r="BE479" i="25"/>
  <c r="BE480" i="25"/>
  <c r="BE481" i="25"/>
  <c r="BE482" i="25"/>
  <c r="BE483" i="25"/>
  <c r="BE484" i="25"/>
  <c r="BE485" i="25"/>
  <c r="BE486" i="25"/>
  <c r="BE487" i="25"/>
  <c r="BE488" i="25"/>
  <c r="BE489" i="25"/>
  <c r="BE490" i="25"/>
  <c r="BE491" i="25"/>
  <c r="BE492" i="25"/>
  <c r="BE493" i="25"/>
  <c r="BE494" i="25"/>
  <c r="BE495" i="25"/>
  <c r="BE496" i="25"/>
  <c r="BE497" i="25"/>
  <c r="BE498" i="25"/>
  <c r="BE499" i="25"/>
  <c r="BE500" i="25"/>
  <c r="BE501" i="25"/>
  <c r="O44" i="25"/>
  <c r="O45" i="25" a="1"/>
  <c r="O46" i="25"/>
  <c r="BD46" i="25"/>
  <c r="O47" i="25"/>
  <c r="BD47" i="25"/>
  <c r="O48" i="25"/>
  <c r="BD48" i="25"/>
  <c r="O49" i="25"/>
  <c r="BD49" i="25"/>
  <c r="O50" i="25"/>
  <c r="BD50" i="25"/>
  <c r="O51" i="25"/>
  <c r="BD51" i="25"/>
  <c r="O52" i="25"/>
  <c r="BD52" i="25"/>
  <c r="O53" i="25"/>
  <c r="BD53" i="25"/>
  <c r="O54" i="25"/>
  <c r="BD54" i="25"/>
  <c r="O55" i="25"/>
  <c r="BD55" i="25"/>
  <c r="O56" i="25"/>
  <c r="BD56" i="25"/>
  <c r="O57" i="25"/>
  <c r="BD57" i="25"/>
  <c r="O58" i="25"/>
  <c r="BD58" i="25"/>
  <c r="O59" i="25"/>
  <c r="BD59" i="25"/>
  <c r="O60" i="25"/>
  <c r="BD60" i="25"/>
  <c r="O61" i="25"/>
  <c r="BD61" i="25"/>
  <c r="O62" i="25"/>
  <c r="BD62" i="25"/>
  <c r="O63" i="25"/>
  <c r="BD63" i="25"/>
  <c r="O64" i="25"/>
  <c r="BD64" i="25"/>
  <c r="O65" i="25"/>
  <c r="BD65" i="25"/>
  <c r="O66" i="25"/>
  <c r="BD66" i="25"/>
  <c r="O67" i="25"/>
  <c r="BD67" i="25"/>
  <c r="O68" i="25"/>
  <c r="BD68" i="25"/>
  <c r="O69" i="25"/>
  <c r="BD69" i="25"/>
  <c r="O70" i="25"/>
  <c r="BD70" i="25"/>
  <c r="O71" i="25"/>
  <c r="BD71" i="25"/>
  <c r="O72" i="25"/>
  <c r="BD72" i="25"/>
  <c r="O73" i="25"/>
  <c r="BD73" i="25"/>
  <c r="O74" i="25"/>
  <c r="BD74" i="25"/>
  <c r="O75" i="25"/>
  <c r="BD75" i="25"/>
  <c r="O76" i="25"/>
  <c r="BD76" i="25"/>
  <c r="O77" i="25"/>
  <c r="BD77" i="25"/>
  <c r="O78" i="25"/>
  <c r="BD78" i="25"/>
  <c r="O79" i="25"/>
  <c r="BD79" i="25"/>
  <c r="O80" i="25"/>
  <c r="BD80" i="25"/>
  <c r="O81" i="25"/>
  <c r="BD81" i="25"/>
  <c r="O82" i="25"/>
  <c r="BD82" i="25"/>
  <c r="O83" i="25"/>
  <c r="BD83" i="25"/>
  <c r="O84" i="25"/>
  <c r="BD84" i="25"/>
  <c r="O85" i="25"/>
  <c r="BD85" i="25"/>
  <c r="O86" i="25"/>
  <c r="BD86" i="25"/>
  <c r="O87" i="25"/>
  <c r="BD87" i="25"/>
  <c r="O88" i="25"/>
  <c r="BD88" i="25"/>
  <c r="O89" i="25"/>
  <c r="BD89" i="25"/>
  <c r="O90" i="25"/>
  <c r="BD90" i="25"/>
  <c r="O91" i="25"/>
  <c r="BD91" i="25"/>
  <c r="O92" i="25"/>
  <c r="BD92" i="25"/>
  <c r="O93" i="25"/>
  <c r="BD93" i="25"/>
  <c r="O94" i="25"/>
  <c r="BD94" i="25"/>
  <c r="O95" i="25"/>
  <c r="BD95" i="25"/>
  <c r="O96" i="25"/>
  <c r="BD96" i="25"/>
  <c r="O97" i="25"/>
  <c r="BD97" i="25"/>
  <c r="O98" i="25"/>
  <c r="BD98" i="25"/>
  <c r="O99" i="25"/>
  <c r="BD99" i="25"/>
  <c r="O100" i="25"/>
  <c r="BD100" i="25"/>
  <c r="O101" i="25"/>
  <c r="BD101" i="25"/>
  <c r="O102" i="25"/>
  <c r="BD102" i="25"/>
  <c r="O103" i="25"/>
  <c r="BD103" i="25"/>
  <c r="O104" i="25"/>
  <c r="BD104" i="25"/>
  <c r="O105" i="25"/>
  <c r="BD105" i="25"/>
  <c r="O106" i="25"/>
  <c r="BD106" i="25"/>
  <c r="O107" i="25"/>
  <c r="BD107" i="25"/>
  <c r="O108" i="25"/>
  <c r="BD108" i="25"/>
  <c r="O109" i="25"/>
  <c r="BD109" i="25"/>
  <c r="O110" i="25"/>
  <c r="BD110" i="25"/>
  <c r="O111" i="25"/>
  <c r="BD111" i="25"/>
  <c r="O112" i="25"/>
  <c r="BD112" i="25"/>
  <c r="O113" i="25"/>
  <c r="BD113" i="25"/>
  <c r="O114" i="25"/>
  <c r="BD114" i="25"/>
  <c r="O115" i="25"/>
  <c r="BD115" i="25"/>
  <c r="O116" i="25"/>
  <c r="BD116" i="25"/>
  <c r="O117" i="25"/>
  <c r="BD117" i="25"/>
  <c r="O118" i="25"/>
  <c r="BD118" i="25"/>
  <c r="O119" i="25"/>
  <c r="BD119" i="25"/>
  <c r="O120" i="25"/>
  <c r="BD120" i="25"/>
  <c r="O121" i="25"/>
  <c r="BD121" i="25"/>
  <c r="O122" i="25"/>
  <c r="BD122" i="25"/>
  <c r="O123" i="25"/>
  <c r="BD123" i="25"/>
  <c r="O124" i="25"/>
  <c r="BD124" i="25"/>
  <c r="O125" i="25"/>
  <c r="BD125" i="25"/>
  <c r="O126" i="25"/>
  <c r="BD126" i="25"/>
  <c r="O127" i="25"/>
  <c r="BD127" i="25"/>
  <c r="O128" i="25"/>
  <c r="BD128" i="25"/>
  <c r="O129" i="25"/>
  <c r="BD129" i="25"/>
  <c r="O130" i="25"/>
  <c r="BD130" i="25"/>
  <c r="O131" i="25"/>
  <c r="BD131" i="25"/>
  <c r="O132" i="25"/>
  <c r="BD132" i="25"/>
  <c r="O133" i="25"/>
  <c r="BD133" i="25"/>
  <c r="O134" i="25"/>
  <c r="BD134" i="25"/>
  <c r="O135" i="25"/>
  <c r="BD135" i="25"/>
  <c r="O136" i="25"/>
  <c r="BD136" i="25"/>
  <c r="O137" i="25"/>
  <c r="BD137" i="25"/>
  <c r="O138" i="25"/>
  <c r="BD138" i="25"/>
  <c r="O139" i="25"/>
  <c r="BD139" i="25"/>
  <c r="O140" i="25"/>
  <c r="BD140" i="25"/>
  <c r="O141" i="25"/>
  <c r="BD141" i="25"/>
  <c r="O142" i="25"/>
  <c r="BD142" i="25"/>
  <c r="O143" i="25"/>
  <c r="BD143" i="25"/>
  <c r="O144" i="25"/>
  <c r="BD144" i="25"/>
  <c r="O145" i="25"/>
  <c r="BD145" i="25"/>
  <c r="O146" i="25"/>
  <c r="BD146" i="25"/>
  <c r="O147" i="25"/>
  <c r="BD147" i="25"/>
  <c r="O148" i="25"/>
  <c r="BD148" i="25"/>
  <c r="O149" i="25"/>
  <c r="BD149" i="25"/>
  <c r="O150" i="25"/>
  <c r="BD150" i="25"/>
  <c r="O151" i="25"/>
  <c r="BD151" i="25"/>
  <c r="O152" i="25"/>
  <c r="BD152" i="25"/>
  <c r="O153" i="25"/>
  <c r="BD153" i="25"/>
  <c r="O154" i="25"/>
  <c r="BD154" i="25"/>
  <c r="O155" i="25"/>
  <c r="BD155" i="25"/>
  <c r="O156" i="25"/>
  <c r="BD156" i="25"/>
  <c r="O157" i="25"/>
  <c r="BD157" i="25"/>
  <c r="O158" i="25"/>
  <c r="BD158" i="25"/>
  <c r="O159" i="25"/>
  <c r="BD159" i="25"/>
  <c r="O160" i="25"/>
  <c r="BD160" i="25"/>
  <c r="O161" i="25"/>
  <c r="BD161" i="25"/>
  <c r="O162" i="25"/>
  <c r="BD162" i="25"/>
  <c r="O163" i="25"/>
  <c r="BD163" i="25"/>
  <c r="O164" i="25"/>
  <c r="BD164" i="25"/>
  <c r="O165" i="25"/>
  <c r="BD165" i="25"/>
  <c r="O166" i="25"/>
  <c r="BD166" i="25"/>
  <c r="O167" i="25"/>
  <c r="BD167" i="25"/>
  <c r="O168" i="25"/>
  <c r="BD168" i="25"/>
  <c r="O169" i="25"/>
  <c r="BD169" i="25"/>
  <c r="O170" i="25"/>
  <c r="BD170" i="25"/>
  <c r="O171" i="25"/>
  <c r="BD171" i="25"/>
  <c r="O172" i="25"/>
  <c r="BD172" i="25"/>
  <c r="O173" i="25"/>
  <c r="BD173" i="25"/>
  <c r="O174" i="25"/>
  <c r="BD174" i="25"/>
  <c r="O175" i="25"/>
  <c r="BD175" i="25"/>
  <c r="O176" i="25"/>
  <c r="BD176" i="25"/>
  <c r="O177" i="25"/>
  <c r="BD177" i="25"/>
  <c r="O178" i="25"/>
  <c r="BD178" i="25"/>
  <c r="O179" i="25"/>
  <c r="BD179" i="25"/>
  <c r="O180" i="25"/>
  <c r="BD180" i="25"/>
  <c r="O181" i="25"/>
  <c r="BD181" i="25"/>
  <c r="O182" i="25"/>
  <c r="BD182" i="25"/>
  <c r="O183" i="25"/>
  <c r="BD183" i="25"/>
  <c r="O184" i="25"/>
  <c r="BD184" i="25"/>
  <c r="O185" i="25"/>
  <c r="BD185" i="25"/>
  <c r="O186" i="25"/>
  <c r="BD186" i="25"/>
  <c r="O187" i="25"/>
  <c r="BD187" i="25"/>
  <c r="O188" i="25"/>
  <c r="BD188" i="25"/>
  <c r="O189" i="25"/>
  <c r="BD189" i="25"/>
  <c r="O190" i="25"/>
  <c r="BD190" i="25"/>
  <c r="O191" i="25"/>
  <c r="BD191" i="25"/>
  <c r="O192" i="25"/>
  <c r="BD192" i="25"/>
  <c r="O193" i="25"/>
  <c r="BD193" i="25"/>
  <c r="O194" i="25"/>
  <c r="BD194" i="25"/>
  <c r="O195" i="25"/>
  <c r="BD195" i="25"/>
  <c r="O196" i="25"/>
  <c r="BD196" i="25"/>
  <c r="O197" i="25"/>
  <c r="BD197" i="25"/>
  <c r="O198" i="25"/>
  <c r="BD198" i="25"/>
  <c r="O199" i="25"/>
  <c r="BD199" i="25"/>
  <c r="O200" i="25"/>
  <c r="BD200" i="25"/>
  <c r="O201" i="25"/>
  <c r="BD201" i="25"/>
  <c r="O202" i="25"/>
  <c r="BD202" i="25"/>
  <c r="O203" i="25"/>
  <c r="BD203" i="25"/>
  <c r="O204" i="25"/>
  <c r="BD204" i="25"/>
  <c r="O205" i="25"/>
  <c r="BD205" i="25"/>
  <c r="O206" i="25"/>
  <c r="BD206" i="25"/>
  <c r="O207" i="25"/>
  <c r="BD207" i="25"/>
  <c r="O208" i="25"/>
  <c r="BD208" i="25"/>
  <c r="O209" i="25"/>
  <c r="BD209" i="25"/>
  <c r="O210" i="25"/>
  <c r="BD210" i="25"/>
  <c r="O211" i="25"/>
  <c r="BD211" i="25"/>
  <c r="O212" i="25"/>
  <c r="BD212" i="25"/>
  <c r="O213" i="25"/>
  <c r="BD213" i="25"/>
  <c r="O214" i="25"/>
  <c r="BD214" i="25"/>
  <c r="O215" i="25"/>
  <c r="BD215" i="25"/>
  <c r="O216" i="25"/>
  <c r="BD216" i="25"/>
  <c r="O217" i="25"/>
  <c r="BD217" i="25"/>
  <c r="O218" i="25"/>
  <c r="BD218" i="25"/>
  <c r="O219" i="25"/>
  <c r="BD219" i="25"/>
  <c r="O220" i="25"/>
  <c r="BD220" i="25"/>
  <c r="O221" i="25"/>
  <c r="BD221" i="25"/>
  <c r="O222" i="25"/>
  <c r="BD222" i="25"/>
  <c r="O223" i="25"/>
  <c r="BD223" i="25"/>
  <c r="O224" i="25"/>
  <c r="BD224" i="25"/>
  <c r="O225" i="25"/>
  <c r="BD225" i="25"/>
  <c r="O226" i="25"/>
  <c r="BD226" i="25"/>
  <c r="O227" i="25"/>
  <c r="BD227" i="25"/>
  <c r="O228" i="25"/>
  <c r="BD228" i="25"/>
  <c r="O229" i="25"/>
  <c r="BD229" i="25"/>
  <c r="O230" i="25"/>
  <c r="BD230" i="25"/>
  <c r="O231" i="25"/>
  <c r="BD231" i="25"/>
  <c r="O232" i="25"/>
  <c r="BD232" i="25"/>
  <c r="O233" i="25"/>
  <c r="BD233" i="25"/>
  <c r="O234" i="25"/>
  <c r="BD234" i="25"/>
  <c r="O235" i="25"/>
  <c r="BD235" i="25"/>
  <c r="O236" i="25"/>
  <c r="BD236" i="25"/>
  <c r="O237" i="25"/>
  <c r="BD237" i="25"/>
  <c r="O238" i="25"/>
  <c r="BD238" i="25"/>
  <c r="O239" i="25"/>
  <c r="BD239" i="25"/>
  <c r="O240" i="25"/>
  <c r="BD240" i="25"/>
  <c r="O241" i="25"/>
  <c r="BD241" i="25"/>
  <c r="O242" i="25"/>
  <c r="BD242" i="25"/>
  <c r="O243" i="25"/>
  <c r="BD243" i="25"/>
  <c r="O244" i="25"/>
  <c r="BD244" i="25"/>
  <c r="O245" i="25"/>
  <c r="BD245" i="25"/>
  <c r="O246" i="25"/>
  <c r="BD246" i="25"/>
  <c r="O247" i="25"/>
  <c r="BD247" i="25"/>
  <c r="O248" i="25"/>
  <c r="BD248" i="25"/>
  <c r="O249" i="25"/>
  <c r="BD249" i="25"/>
  <c r="O250" i="25"/>
  <c r="BD250" i="25"/>
  <c r="O251" i="25"/>
  <c r="BD251" i="25"/>
  <c r="O252" i="25"/>
  <c r="BD252" i="25"/>
  <c r="O253" i="25"/>
  <c r="BD253" i="25"/>
  <c r="O254" i="25"/>
  <c r="BD254" i="25"/>
  <c r="O255" i="25"/>
  <c r="BD255" i="25"/>
  <c r="O256" i="25"/>
  <c r="BD256" i="25"/>
  <c r="O257" i="25"/>
  <c r="BD257" i="25"/>
  <c r="O258" i="25"/>
  <c r="BD258" i="25"/>
  <c r="O259" i="25"/>
  <c r="BD259" i="25"/>
  <c r="O260" i="25"/>
  <c r="BD260" i="25"/>
  <c r="O261" i="25"/>
  <c r="BD261" i="25"/>
  <c r="O262" i="25"/>
  <c r="BD262" i="25"/>
  <c r="O263" i="25"/>
  <c r="BD263" i="25"/>
  <c r="O264" i="25"/>
  <c r="BD264" i="25"/>
  <c r="O265" i="25"/>
  <c r="BD265" i="25"/>
  <c r="O266" i="25"/>
  <c r="BD266" i="25"/>
  <c r="O267" i="25"/>
  <c r="BD267" i="25"/>
  <c r="O268" i="25"/>
  <c r="BD268" i="25"/>
  <c r="O269" i="25"/>
  <c r="BD269" i="25"/>
  <c r="O270" i="25"/>
  <c r="BD270" i="25"/>
  <c r="O271" i="25"/>
  <c r="BD271" i="25"/>
  <c r="O272" i="25"/>
  <c r="BD272" i="25"/>
  <c r="O273" i="25"/>
  <c r="BD273" i="25"/>
  <c r="O274" i="25"/>
  <c r="BD274" i="25"/>
  <c r="O275" i="25"/>
  <c r="BD275" i="25"/>
  <c r="O276" i="25"/>
  <c r="BD276" i="25"/>
  <c r="O277" i="25"/>
  <c r="BD277" i="25"/>
  <c r="O278" i="25"/>
  <c r="BD278" i="25"/>
  <c r="O279" i="25"/>
  <c r="BD279" i="25"/>
  <c r="O280" i="25"/>
  <c r="BD280" i="25"/>
  <c r="O281" i="25"/>
  <c r="BD281" i="25"/>
  <c r="O282" i="25"/>
  <c r="BD282" i="25"/>
  <c r="O283" i="25"/>
  <c r="BD283" i="25"/>
  <c r="O284" i="25"/>
  <c r="BD284" i="25"/>
  <c r="O285" i="25"/>
  <c r="BD285" i="25"/>
  <c r="O286" i="25"/>
  <c r="BD286" i="25"/>
  <c r="O287" i="25"/>
  <c r="BD287" i="25"/>
  <c r="O288" i="25"/>
  <c r="BD288" i="25"/>
  <c r="O289" i="25"/>
  <c r="BD289" i="25"/>
  <c r="O290" i="25"/>
  <c r="BD290" i="25"/>
  <c r="O291" i="25"/>
  <c r="BD291" i="25"/>
  <c r="O292" i="25"/>
  <c r="BD292" i="25"/>
  <c r="O293" i="25"/>
  <c r="BD293" i="25"/>
  <c r="O294" i="25"/>
  <c r="BD294" i="25"/>
  <c r="O295" i="25"/>
  <c r="BD295" i="25"/>
  <c r="O296" i="25"/>
  <c r="BD296" i="25"/>
  <c r="O297" i="25"/>
  <c r="BD297" i="25"/>
  <c r="O298" i="25"/>
  <c r="BD298" i="25"/>
  <c r="O299" i="25"/>
  <c r="BD299" i="25"/>
  <c r="O300" i="25"/>
  <c r="BD300" i="25"/>
  <c r="O301" i="25"/>
  <c r="BD301" i="25"/>
  <c r="O302" i="25"/>
  <c r="BD302" i="25"/>
  <c r="O303" i="25"/>
  <c r="BD303" i="25"/>
  <c r="O304" i="25"/>
  <c r="BD304" i="25"/>
  <c r="O305" i="25"/>
  <c r="BD305" i="25"/>
  <c r="O306" i="25"/>
  <c r="BD306" i="25"/>
  <c r="O307" i="25"/>
  <c r="BD307" i="25"/>
  <c r="O308" i="25"/>
  <c r="BD308" i="25"/>
  <c r="O309" i="25"/>
  <c r="BD309" i="25"/>
  <c r="O310" i="25"/>
  <c r="BD310" i="25"/>
  <c r="O311" i="25"/>
  <c r="BD311" i="25"/>
  <c r="O312" i="25"/>
  <c r="BD312" i="25"/>
  <c r="O313" i="25"/>
  <c r="BD313" i="25"/>
  <c r="O314" i="25"/>
  <c r="BD314" i="25"/>
  <c r="O315" i="25"/>
  <c r="BD315" i="25"/>
  <c r="O316" i="25"/>
  <c r="BD316" i="25"/>
  <c r="O317" i="25"/>
  <c r="BD317" i="25"/>
  <c r="O318" i="25"/>
  <c r="BD318" i="25"/>
  <c r="O319" i="25"/>
  <c r="BD319" i="25"/>
  <c r="O320" i="25"/>
  <c r="BD320" i="25"/>
  <c r="O321" i="25"/>
  <c r="BD321" i="25"/>
  <c r="O322" i="25"/>
  <c r="BD322" i="25"/>
  <c r="O323" i="25"/>
  <c r="BD323" i="25"/>
  <c r="O324" i="25"/>
  <c r="BD324" i="25"/>
  <c r="O325" i="25"/>
  <c r="BD325" i="25"/>
  <c r="O326" i="25"/>
  <c r="BD326" i="25"/>
  <c r="O327" i="25"/>
  <c r="BD327" i="25"/>
  <c r="O328" i="25"/>
  <c r="BD328" i="25"/>
  <c r="O329" i="25"/>
  <c r="BD329" i="25"/>
  <c r="O330" i="25"/>
  <c r="BD330" i="25"/>
  <c r="O331" i="25"/>
  <c r="BD331" i="25"/>
  <c r="O332" i="25"/>
  <c r="BD332" i="25"/>
  <c r="O333" i="25"/>
  <c r="BD333" i="25"/>
  <c r="O334" i="25"/>
  <c r="BD334" i="25"/>
  <c r="O335" i="25"/>
  <c r="BD335" i="25"/>
  <c r="O336" i="25"/>
  <c r="BD336" i="25"/>
  <c r="O337" i="25"/>
  <c r="BD337" i="25"/>
  <c r="O338" i="25"/>
  <c r="BD338" i="25"/>
  <c r="O339" i="25"/>
  <c r="BD339" i="25"/>
  <c r="O340" i="25"/>
  <c r="BD340" i="25"/>
  <c r="O341" i="25"/>
  <c r="BD341" i="25"/>
  <c r="O342" i="25"/>
  <c r="BD342" i="25"/>
  <c r="O343" i="25"/>
  <c r="BD343" i="25"/>
  <c r="O344" i="25"/>
  <c r="BD344" i="25"/>
  <c r="O345" i="25"/>
  <c r="BD345" i="25"/>
  <c r="BD346" i="25"/>
  <c r="BD347" i="25"/>
  <c r="BD348" i="25"/>
  <c r="BD349" i="25"/>
  <c r="BD350" i="25"/>
  <c r="BD351" i="25"/>
  <c r="BD352" i="25"/>
  <c r="BD353" i="25"/>
  <c r="BD354" i="25"/>
  <c r="BD355" i="25"/>
  <c r="BD356" i="25"/>
  <c r="BD357" i="25"/>
  <c r="BD358" i="25"/>
  <c r="BD359" i="25"/>
  <c r="BD360" i="25"/>
  <c r="BD361" i="25"/>
  <c r="BD362" i="25"/>
  <c r="BD363" i="25"/>
  <c r="BD364" i="25"/>
  <c r="BD365" i="25"/>
  <c r="BD366" i="25"/>
  <c r="BD367" i="25"/>
  <c r="BD368" i="25"/>
  <c r="BD369" i="25"/>
  <c r="BD370" i="25"/>
  <c r="BD371" i="25"/>
  <c r="BD372" i="25"/>
  <c r="BD373" i="25"/>
  <c r="BD374" i="25"/>
  <c r="BD375" i="25"/>
  <c r="BD376" i="25"/>
  <c r="BD377" i="25"/>
  <c r="BD378" i="25"/>
  <c r="BD379" i="25"/>
  <c r="BD380" i="25"/>
  <c r="BD381" i="25"/>
  <c r="BD382" i="25"/>
  <c r="BD383" i="25"/>
  <c r="BD384" i="25"/>
  <c r="BD385" i="25"/>
  <c r="BD386" i="25"/>
  <c r="BD387" i="25"/>
  <c r="BD388" i="25"/>
  <c r="BD389" i="25"/>
  <c r="BD390" i="25"/>
  <c r="BD391" i="25"/>
  <c r="BD392" i="25"/>
  <c r="BD393" i="25"/>
  <c r="BD394" i="25"/>
  <c r="BD395" i="25"/>
  <c r="BD396" i="25"/>
  <c r="BD397" i="25"/>
  <c r="BD398" i="25"/>
  <c r="BD399" i="25"/>
  <c r="BD400" i="25"/>
  <c r="BD401" i="25"/>
  <c r="BD402" i="25"/>
  <c r="BD403" i="25"/>
  <c r="BD404" i="25"/>
  <c r="BD405" i="25"/>
  <c r="BD406" i="25"/>
  <c r="BD407" i="25"/>
  <c r="BD408" i="25"/>
  <c r="BD409" i="25"/>
  <c r="BD410" i="25"/>
  <c r="BD411" i="25"/>
  <c r="BD412" i="25"/>
  <c r="BD413" i="25"/>
  <c r="BD414" i="25"/>
  <c r="BD415" i="25"/>
  <c r="BD416" i="25"/>
  <c r="BD417" i="25"/>
  <c r="BD418" i="25"/>
  <c r="BD419" i="25"/>
  <c r="BD420" i="25"/>
  <c r="BD421" i="25"/>
  <c r="BD422" i="25"/>
  <c r="BD423" i="25"/>
  <c r="BD424" i="25"/>
  <c r="BD425" i="25"/>
  <c r="BD426" i="25"/>
  <c r="BD427" i="25"/>
  <c r="BD428" i="25"/>
  <c r="BD429" i="25"/>
  <c r="BD430" i="25"/>
  <c r="BD431" i="25"/>
  <c r="BD432" i="25"/>
  <c r="BD433" i="25"/>
  <c r="BD434" i="25"/>
  <c r="BD435" i="25"/>
  <c r="BD436" i="25"/>
  <c r="BD437" i="25"/>
  <c r="BD438" i="25"/>
  <c r="BD439" i="25"/>
  <c r="BD440" i="25"/>
  <c r="BD441" i="25"/>
  <c r="BD442" i="25"/>
  <c r="BD443" i="25"/>
  <c r="BD444" i="25"/>
  <c r="BD445" i="25"/>
  <c r="BD446" i="25"/>
  <c r="BD447" i="25"/>
  <c r="BD448" i="25"/>
  <c r="BD449" i="25"/>
  <c r="BD450" i="25"/>
  <c r="BD451" i="25"/>
  <c r="BD452" i="25"/>
  <c r="BD453" i="25"/>
  <c r="BD454" i="25"/>
  <c r="BD455" i="25"/>
  <c r="BD456" i="25"/>
  <c r="BD457" i="25"/>
  <c r="BD458" i="25"/>
  <c r="BD459" i="25"/>
  <c r="BD460" i="25"/>
  <c r="BD461" i="25"/>
  <c r="BD462" i="25"/>
  <c r="BD463" i="25"/>
  <c r="BD464" i="25"/>
  <c r="BD465" i="25"/>
  <c r="BD466" i="25"/>
  <c r="BD467" i="25"/>
  <c r="BD468" i="25"/>
  <c r="BD469" i="25"/>
  <c r="BD470" i="25"/>
  <c r="BD471" i="25"/>
  <c r="BD472" i="25"/>
  <c r="BD473" i="25"/>
  <c r="BD474" i="25"/>
  <c r="BD475" i="25"/>
  <c r="BD476" i="25"/>
  <c r="BD477" i="25"/>
  <c r="BD478" i="25"/>
  <c r="BD479" i="25"/>
  <c r="BD480" i="25"/>
  <c r="BD481" i="25"/>
  <c r="BD482" i="25"/>
  <c r="BD483" i="25"/>
  <c r="BD484" i="25"/>
  <c r="BD485" i="25"/>
  <c r="BD486" i="25"/>
  <c r="BD487" i="25"/>
  <c r="BD488" i="25"/>
  <c r="BD489" i="25"/>
  <c r="BD490" i="25"/>
  <c r="BD491" i="25"/>
  <c r="BD492" i="25"/>
  <c r="BD493" i="25"/>
  <c r="BD494" i="25"/>
  <c r="BD495" i="25"/>
  <c r="BD496" i="25"/>
  <c r="BD497" i="25"/>
  <c r="BD498" i="25"/>
  <c r="BD499" i="25"/>
  <c r="BD500" i="25"/>
  <c r="BD501" i="25"/>
  <c r="N44" i="25"/>
  <c r="N45" i="25" a="1"/>
  <c r="N46" i="25"/>
  <c r="BC46" i="25"/>
  <c r="N47" i="25"/>
  <c r="BC47" i="25"/>
  <c r="N48" i="25"/>
  <c r="BC48" i="25"/>
  <c r="N49" i="25"/>
  <c r="BC49" i="25"/>
  <c r="N50" i="25"/>
  <c r="BC50" i="25"/>
  <c r="N51" i="25"/>
  <c r="BC51" i="25"/>
  <c r="N52" i="25"/>
  <c r="BC52" i="25"/>
  <c r="N53" i="25"/>
  <c r="BC53" i="25"/>
  <c r="N54" i="25"/>
  <c r="BC54" i="25"/>
  <c r="N55" i="25"/>
  <c r="BC55" i="25"/>
  <c r="N56" i="25"/>
  <c r="BC56" i="25"/>
  <c r="N57" i="25"/>
  <c r="BC57" i="25"/>
  <c r="N58" i="25"/>
  <c r="BC58" i="25"/>
  <c r="N59" i="25"/>
  <c r="BC59" i="25"/>
  <c r="N60" i="25"/>
  <c r="BC60" i="25"/>
  <c r="N61" i="25"/>
  <c r="BC61" i="25"/>
  <c r="N62" i="25"/>
  <c r="BC62" i="25"/>
  <c r="N63" i="25"/>
  <c r="BC63" i="25"/>
  <c r="N64" i="25"/>
  <c r="BC64" i="25"/>
  <c r="N65" i="25"/>
  <c r="BC65" i="25"/>
  <c r="N66" i="25"/>
  <c r="BC66" i="25"/>
  <c r="N67" i="25"/>
  <c r="BC67" i="25"/>
  <c r="N68" i="25"/>
  <c r="BC68" i="25"/>
  <c r="N69" i="25"/>
  <c r="BC69" i="25"/>
  <c r="N70" i="25"/>
  <c r="BC70" i="25"/>
  <c r="N71" i="25"/>
  <c r="BC71" i="25"/>
  <c r="N72" i="25"/>
  <c r="BC72" i="25"/>
  <c r="N73" i="25"/>
  <c r="BC73" i="25"/>
  <c r="N74" i="25"/>
  <c r="BC74" i="25"/>
  <c r="N75" i="25"/>
  <c r="BC75" i="25"/>
  <c r="N76" i="25"/>
  <c r="BC76" i="25"/>
  <c r="N77" i="25"/>
  <c r="BC77" i="25"/>
  <c r="N78" i="25"/>
  <c r="BC78" i="25"/>
  <c r="N79" i="25"/>
  <c r="BC79" i="25"/>
  <c r="N80" i="25"/>
  <c r="BC80" i="25"/>
  <c r="N81" i="25"/>
  <c r="BC81" i="25"/>
  <c r="N82" i="25"/>
  <c r="BC82" i="25"/>
  <c r="N83" i="25"/>
  <c r="BC83" i="25"/>
  <c r="N84" i="25"/>
  <c r="BC84" i="25"/>
  <c r="N85" i="25"/>
  <c r="BC85" i="25"/>
  <c r="N86" i="25"/>
  <c r="BC86" i="25"/>
  <c r="N87" i="25"/>
  <c r="BC87" i="25"/>
  <c r="N88" i="25"/>
  <c r="BC88" i="25"/>
  <c r="N89" i="25"/>
  <c r="BC89" i="25"/>
  <c r="N90" i="25"/>
  <c r="BC90" i="25"/>
  <c r="N91" i="25"/>
  <c r="BC91" i="25"/>
  <c r="N92" i="25"/>
  <c r="BC92" i="25"/>
  <c r="N93" i="25"/>
  <c r="BC93" i="25"/>
  <c r="N94" i="25"/>
  <c r="BC94" i="25"/>
  <c r="N95" i="25"/>
  <c r="BC95" i="25"/>
  <c r="N96" i="25"/>
  <c r="BC96" i="25"/>
  <c r="N97" i="25"/>
  <c r="BC97" i="25"/>
  <c r="N98" i="25"/>
  <c r="BC98" i="25"/>
  <c r="N99" i="25"/>
  <c r="BC99" i="25"/>
  <c r="N100" i="25"/>
  <c r="BC100" i="25"/>
  <c r="N101" i="25"/>
  <c r="BC101" i="25"/>
  <c r="N102" i="25"/>
  <c r="BC102" i="25"/>
  <c r="N103" i="25"/>
  <c r="BC103" i="25"/>
  <c r="N104" i="25"/>
  <c r="BC104" i="25"/>
  <c r="N105" i="25"/>
  <c r="BC105" i="25"/>
  <c r="N106" i="25"/>
  <c r="BC106" i="25"/>
  <c r="N107" i="25"/>
  <c r="BC107" i="25"/>
  <c r="N108" i="25"/>
  <c r="BC108" i="25"/>
  <c r="N109" i="25"/>
  <c r="BC109" i="25"/>
  <c r="N110" i="25"/>
  <c r="BC110" i="25"/>
  <c r="N111" i="25"/>
  <c r="BC111" i="25"/>
  <c r="N112" i="25"/>
  <c r="BC112" i="25"/>
  <c r="N113" i="25"/>
  <c r="BC113" i="25"/>
  <c r="N114" i="25"/>
  <c r="BC114" i="25"/>
  <c r="N115" i="25"/>
  <c r="BC115" i="25"/>
  <c r="N116" i="25"/>
  <c r="BC116" i="25"/>
  <c r="N117" i="25"/>
  <c r="BC117" i="25"/>
  <c r="N118" i="25"/>
  <c r="BC118" i="25"/>
  <c r="N119" i="25"/>
  <c r="BC119" i="25"/>
  <c r="N120" i="25"/>
  <c r="BC120" i="25"/>
  <c r="N121" i="25"/>
  <c r="BC121" i="25"/>
  <c r="N122" i="25"/>
  <c r="BC122" i="25"/>
  <c r="N123" i="25"/>
  <c r="BC123" i="25"/>
  <c r="N124" i="25"/>
  <c r="BC124" i="25"/>
  <c r="N125" i="25"/>
  <c r="BC125" i="25"/>
  <c r="N126" i="25"/>
  <c r="BC126" i="25"/>
  <c r="N127" i="25"/>
  <c r="BC127" i="25"/>
  <c r="N128" i="25"/>
  <c r="BC128" i="25"/>
  <c r="N129" i="25"/>
  <c r="BC129" i="25"/>
  <c r="N130" i="25"/>
  <c r="BC130" i="25"/>
  <c r="N131" i="25"/>
  <c r="BC131" i="25"/>
  <c r="N132" i="25"/>
  <c r="BC132" i="25"/>
  <c r="N133" i="25"/>
  <c r="BC133" i="25"/>
  <c r="N134" i="25"/>
  <c r="BC134" i="25"/>
  <c r="N135" i="25"/>
  <c r="BC135" i="25"/>
  <c r="N136" i="25"/>
  <c r="BC136" i="25"/>
  <c r="N137" i="25"/>
  <c r="BC137" i="25"/>
  <c r="N138" i="25"/>
  <c r="BC138" i="25"/>
  <c r="N139" i="25"/>
  <c r="BC139" i="25"/>
  <c r="N140" i="25"/>
  <c r="BC140" i="25"/>
  <c r="N141" i="25"/>
  <c r="BC141" i="25"/>
  <c r="N142" i="25"/>
  <c r="BC142" i="25"/>
  <c r="N143" i="25"/>
  <c r="BC143" i="25"/>
  <c r="N144" i="25"/>
  <c r="BC144" i="25"/>
  <c r="N145" i="25"/>
  <c r="BC145" i="25"/>
  <c r="N146" i="25"/>
  <c r="BC146" i="25"/>
  <c r="N147" i="25"/>
  <c r="BC147" i="25"/>
  <c r="N148" i="25"/>
  <c r="BC148" i="25"/>
  <c r="N149" i="25"/>
  <c r="BC149" i="25"/>
  <c r="N150" i="25"/>
  <c r="BC150" i="25"/>
  <c r="N151" i="25"/>
  <c r="BC151" i="25"/>
  <c r="N152" i="25"/>
  <c r="BC152" i="25"/>
  <c r="N153" i="25"/>
  <c r="BC153" i="25"/>
  <c r="N154" i="25"/>
  <c r="BC154" i="25"/>
  <c r="N155" i="25"/>
  <c r="BC155" i="25"/>
  <c r="N156" i="25"/>
  <c r="BC156" i="25"/>
  <c r="N157" i="25"/>
  <c r="BC157" i="25"/>
  <c r="N158" i="25"/>
  <c r="BC158" i="25"/>
  <c r="N159" i="25"/>
  <c r="BC159" i="25"/>
  <c r="N160" i="25"/>
  <c r="BC160" i="25"/>
  <c r="N161" i="25"/>
  <c r="BC161" i="25"/>
  <c r="N162" i="25"/>
  <c r="BC162" i="25"/>
  <c r="N163" i="25"/>
  <c r="BC163" i="25"/>
  <c r="N164" i="25"/>
  <c r="BC164" i="25"/>
  <c r="N165" i="25"/>
  <c r="BC165" i="25"/>
  <c r="N166" i="25"/>
  <c r="BC166" i="25"/>
  <c r="N167" i="25"/>
  <c r="BC167" i="25"/>
  <c r="N168" i="25"/>
  <c r="BC168" i="25"/>
  <c r="N169" i="25"/>
  <c r="BC169" i="25"/>
  <c r="N170" i="25"/>
  <c r="BC170" i="25"/>
  <c r="N171" i="25"/>
  <c r="BC171" i="25"/>
  <c r="N172" i="25"/>
  <c r="BC172" i="25"/>
  <c r="N173" i="25"/>
  <c r="BC173" i="25"/>
  <c r="N174" i="25"/>
  <c r="BC174" i="25"/>
  <c r="N175" i="25"/>
  <c r="BC175" i="25"/>
  <c r="N176" i="25"/>
  <c r="BC176" i="25"/>
  <c r="N177" i="25"/>
  <c r="BC177" i="25"/>
  <c r="N178" i="25"/>
  <c r="BC178" i="25"/>
  <c r="N179" i="25"/>
  <c r="BC179" i="25"/>
  <c r="N180" i="25"/>
  <c r="BC180" i="25"/>
  <c r="N181" i="25"/>
  <c r="BC181" i="25"/>
  <c r="N182" i="25"/>
  <c r="BC182" i="25"/>
  <c r="N183" i="25"/>
  <c r="BC183" i="25"/>
  <c r="N184" i="25"/>
  <c r="BC184" i="25"/>
  <c r="N185" i="25"/>
  <c r="BC185" i="25"/>
  <c r="N186" i="25"/>
  <c r="BC186" i="25"/>
  <c r="N187" i="25"/>
  <c r="BC187" i="25"/>
  <c r="N188" i="25"/>
  <c r="BC188" i="25"/>
  <c r="N189" i="25"/>
  <c r="BC189" i="25"/>
  <c r="N190" i="25"/>
  <c r="BC190" i="25"/>
  <c r="N191" i="25"/>
  <c r="BC191" i="25"/>
  <c r="N192" i="25"/>
  <c r="BC192" i="25"/>
  <c r="N193" i="25"/>
  <c r="BC193" i="25"/>
  <c r="N194" i="25"/>
  <c r="BC194" i="25"/>
  <c r="N195" i="25"/>
  <c r="BC195" i="25"/>
  <c r="N196" i="25"/>
  <c r="BC196" i="25"/>
  <c r="N197" i="25"/>
  <c r="BC197" i="25"/>
  <c r="N198" i="25"/>
  <c r="BC198" i="25"/>
  <c r="N199" i="25"/>
  <c r="BC199" i="25"/>
  <c r="N200" i="25"/>
  <c r="BC200" i="25"/>
  <c r="N201" i="25"/>
  <c r="BC201" i="25"/>
  <c r="N202" i="25"/>
  <c r="BC202" i="25"/>
  <c r="N203" i="25"/>
  <c r="BC203" i="25"/>
  <c r="N204" i="25"/>
  <c r="BC204" i="25"/>
  <c r="N205" i="25"/>
  <c r="BC205" i="25"/>
  <c r="N206" i="25"/>
  <c r="BC206" i="25"/>
  <c r="N207" i="25"/>
  <c r="BC207" i="25"/>
  <c r="N208" i="25"/>
  <c r="BC208" i="25"/>
  <c r="N209" i="25"/>
  <c r="BC209" i="25"/>
  <c r="N210" i="25"/>
  <c r="BC210" i="25"/>
  <c r="N211" i="25"/>
  <c r="BC211" i="25"/>
  <c r="N212" i="25"/>
  <c r="BC212" i="25"/>
  <c r="N213" i="25"/>
  <c r="BC213" i="25"/>
  <c r="N214" i="25"/>
  <c r="BC214" i="25"/>
  <c r="N215" i="25"/>
  <c r="BC215" i="25"/>
  <c r="N216" i="25"/>
  <c r="BC216" i="25"/>
  <c r="N217" i="25"/>
  <c r="BC217" i="25"/>
  <c r="N218" i="25"/>
  <c r="BC218" i="25"/>
  <c r="N219" i="25"/>
  <c r="BC219" i="25"/>
  <c r="N220" i="25"/>
  <c r="BC220" i="25"/>
  <c r="N221" i="25"/>
  <c r="BC221" i="25"/>
  <c r="N222" i="25"/>
  <c r="BC222" i="25"/>
  <c r="N223" i="25"/>
  <c r="BC223" i="25"/>
  <c r="N224" i="25"/>
  <c r="BC224" i="25"/>
  <c r="N225" i="25"/>
  <c r="BC225" i="25"/>
  <c r="N226" i="25"/>
  <c r="BC226" i="25"/>
  <c r="N227" i="25"/>
  <c r="BC227" i="25"/>
  <c r="N228" i="25"/>
  <c r="BC228" i="25"/>
  <c r="N229" i="25"/>
  <c r="BC229" i="25"/>
  <c r="N230" i="25"/>
  <c r="BC230" i="25"/>
  <c r="N231" i="25"/>
  <c r="BC231" i="25"/>
  <c r="N232" i="25"/>
  <c r="BC232" i="25"/>
  <c r="N233" i="25"/>
  <c r="BC233" i="25"/>
  <c r="N234" i="25"/>
  <c r="BC234" i="25"/>
  <c r="N235" i="25"/>
  <c r="BC235" i="25"/>
  <c r="N236" i="25"/>
  <c r="BC236" i="25"/>
  <c r="N237" i="25"/>
  <c r="BC237" i="25"/>
  <c r="N238" i="25"/>
  <c r="BC238" i="25"/>
  <c r="N239" i="25"/>
  <c r="BC239" i="25"/>
  <c r="N240" i="25"/>
  <c r="BC240" i="25"/>
  <c r="N241" i="25"/>
  <c r="BC241" i="25"/>
  <c r="N242" i="25"/>
  <c r="BC242" i="25"/>
  <c r="N243" i="25"/>
  <c r="BC243" i="25"/>
  <c r="N244" i="25"/>
  <c r="BC244" i="25"/>
  <c r="N245" i="25"/>
  <c r="BC245" i="25"/>
  <c r="N246" i="25"/>
  <c r="BC246" i="25"/>
  <c r="N247" i="25"/>
  <c r="BC247" i="25"/>
  <c r="N248" i="25"/>
  <c r="BC248" i="25"/>
  <c r="N249" i="25"/>
  <c r="BC249" i="25"/>
  <c r="N250" i="25"/>
  <c r="BC250" i="25"/>
  <c r="N251" i="25"/>
  <c r="BC251" i="25"/>
  <c r="N252" i="25"/>
  <c r="BC252" i="25"/>
  <c r="N253" i="25"/>
  <c r="BC253" i="25"/>
  <c r="N254" i="25"/>
  <c r="BC254" i="25"/>
  <c r="N255" i="25"/>
  <c r="BC255" i="25"/>
  <c r="N256" i="25"/>
  <c r="BC256" i="25"/>
  <c r="N257" i="25"/>
  <c r="BC257" i="25"/>
  <c r="N258" i="25"/>
  <c r="BC258" i="25"/>
  <c r="N259" i="25"/>
  <c r="BC259" i="25"/>
  <c r="N260" i="25"/>
  <c r="BC260" i="25"/>
  <c r="N261" i="25"/>
  <c r="BC261" i="25"/>
  <c r="N262" i="25"/>
  <c r="BC262" i="25"/>
  <c r="N263" i="25"/>
  <c r="BC263" i="25"/>
  <c r="N264" i="25"/>
  <c r="BC264" i="25"/>
  <c r="N265" i="25"/>
  <c r="BC265" i="25"/>
  <c r="N266" i="25"/>
  <c r="BC266" i="25"/>
  <c r="N267" i="25"/>
  <c r="BC267" i="25"/>
  <c r="N268" i="25"/>
  <c r="BC268" i="25"/>
  <c r="N269" i="25"/>
  <c r="BC269" i="25"/>
  <c r="N270" i="25"/>
  <c r="BC270" i="25"/>
  <c r="N271" i="25"/>
  <c r="BC271" i="25"/>
  <c r="N272" i="25"/>
  <c r="BC272" i="25"/>
  <c r="N273" i="25"/>
  <c r="BC273" i="25"/>
  <c r="N274" i="25"/>
  <c r="BC274" i="25"/>
  <c r="N275" i="25"/>
  <c r="BC275" i="25"/>
  <c r="N276" i="25"/>
  <c r="BC276" i="25"/>
  <c r="N277" i="25"/>
  <c r="BC277" i="25"/>
  <c r="N278" i="25"/>
  <c r="BC278" i="25"/>
  <c r="N279" i="25"/>
  <c r="BC279" i="25"/>
  <c r="N280" i="25"/>
  <c r="BC280" i="25"/>
  <c r="N281" i="25"/>
  <c r="BC281" i="25"/>
  <c r="N282" i="25"/>
  <c r="BC282" i="25"/>
  <c r="N283" i="25"/>
  <c r="BC283" i="25"/>
  <c r="N284" i="25"/>
  <c r="BC284" i="25"/>
  <c r="N285" i="25"/>
  <c r="BC285" i="25"/>
  <c r="N286" i="25"/>
  <c r="BC286" i="25"/>
  <c r="N287" i="25"/>
  <c r="BC287" i="25"/>
  <c r="N288" i="25"/>
  <c r="BC288" i="25"/>
  <c r="N289" i="25"/>
  <c r="BC289" i="25"/>
  <c r="N290" i="25"/>
  <c r="BC290" i="25"/>
  <c r="N291" i="25"/>
  <c r="BC291" i="25"/>
  <c r="N292" i="25"/>
  <c r="BC292" i="25"/>
  <c r="N293" i="25"/>
  <c r="BC293" i="25"/>
  <c r="N294" i="25"/>
  <c r="BC294" i="25"/>
  <c r="N295" i="25"/>
  <c r="BC295" i="25"/>
  <c r="N296" i="25"/>
  <c r="BC296" i="25"/>
  <c r="N297" i="25"/>
  <c r="BC297" i="25"/>
  <c r="N298" i="25"/>
  <c r="BC298" i="25"/>
  <c r="N299" i="25"/>
  <c r="BC299" i="25"/>
  <c r="N300" i="25"/>
  <c r="BC300" i="25"/>
  <c r="N301" i="25"/>
  <c r="BC301" i="25"/>
  <c r="N302" i="25"/>
  <c r="BC302" i="25"/>
  <c r="N303" i="25"/>
  <c r="BC303" i="25"/>
  <c r="N304" i="25"/>
  <c r="BC304" i="25"/>
  <c r="N305" i="25"/>
  <c r="BC305" i="25"/>
  <c r="N306" i="25"/>
  <c r="BC306" i="25"/>
  <c r="N307" i="25"/>
  <c r="BC307" i="25"/>
  <c r="N308" i="25"/>
  <c r="BC308" i="25"/>
  <c r="N309" i="25"/>
  <c r="BC309" i="25"/>
  <c r="N310" i="25"/>
  <c r="BC310" i="25"/>
  <c r="N311" i="25"/>
  <c r="BC311" i="25"/>
  <c r="N312" i="25"/>
  <c r="BC312" i="25"/>
  <c r="N313" i="25"/>
  <c r="BC313" i="25"/>
  <c r="N314" i="25"/>
  <c r="BC314" i="25"/>
  <c r="N315" i="25"/>
  <c r="BC315" i="25"/>
  <c r="N316" i="25"/>
  <c r="BC316" i="25"/>
  <c r="N317" i="25"/>
  <c r="BC317" i="25"/>
  <c r="N318" i="25"/>
  <c r="BC318" i="25"/>
  <c r="N319" i="25"/>
  <c r="BC319" i="25"/>
  <c r="N320" i="25"/>
  <c r="BC320" i="25"/>
  <c r="N321" i="25"/>
  <c r="BC321" i="25"/>
  <c r="N322" i="25"/>
  <c r="BC322" i="25"/>
  <c r="N323" i="25"/>
  <c r="BC323" i="25"/>
  <c r="N324" i="25"/>
  <c r="BC324" i="25"/>
  <c r="N325" i="25"/>
  <c r="BC325" i="25"/>
  <c r="N326" i="25"/>
  <c r="BC326" i="25"/>
  <c r="N327" i="25"/>
  <c r="BC327" i="25"/>
  <c r="N328" i="25"/>
  <c r="BC328" i="25"/>
  <c r="N329" i="25"/>
  <c r="BC329" i="25"/>
  <c r="N330" i="25"/>
  <c r="BC330" i="25"/>
  <c r="N331" i="25"/>
  <c r="BC331" i="25"/>
  <c r="N332" i="25"/>
  <c r="BC332" i="25"/>
  <c r="N333" i="25"/>
  <c r="BC333" i="25"/>
  <c r="N334" i="25"/>
  <c r="BC334" i="25"/>
  <c r="N335" i="25"/>
  <c r="BC335" i="25"/>
  <c r="N336" i="25"/>
  <c r="BC336" i="25"/>
  <c r="N337" i="25"/>
  <c r="BC337" i="25"/>
  <c r="N338" i="25"/>
  <c r="BC338" i="25"/>
  <c r="N339" i="25"/>
  <c r="BC339" i="25"/>
  <c r="N340" i="25"/>
  <c r="BC340" i="25"/>
  <c r="N341" i="25"/>
  <c r="BC341" i="25"/>
  <c r="N342" i="25"/>
  <c r="BC342" i="25"/>
  <c r="N343" i="25"/>
  <c r="BC343" i="25"/>
  <c r="N344" i="25"/>
  <c r="BC344" i="25"/>
  <c r="N345" i="25"/>
  <c r="BC345" i="25"/>
  <c r="BC346" i="25"/>
  <c r="BC347" i="25"/>
  <c r="BC348" i="25"/>
  <c r="BC349" i="25"/>
  <c r="BC350" i="25"/>
  <c r="BC351" i="25"/>
  <c r="BC352" i="25"/>
  <c r="BC353" i="25"/>
  <c r="BC354" i="25"/>
  <c r="BC355" i="25"/>
  <c r="BC356" i="25"/>
  <c r="BC357" i="25"/>
  <c r="BC358" i="25"/>
  <c r="BC359" i="25"/>
  <c r="BC360" i="25"/>
  <c r="BC361" i="25"/>
  <c r="BC362" i="25"/>
  <c r="BC363" i="25"/>
  <c r="BC364" i="25"/>
  <c r="BC365" i="25"/>
  <c r="BC366" i="25"/>
  <c r="BC367" i="25"/>
  <c r="BC368" i="25"/>
  <c r="BC369" i="25"/>
  <c r="BC370" i="25"/>
  <c r="BC371" i="25"/>
  <c r="BC372" i="25"/>
  <c r="BC373" i="25"/>
  <c r="BC374" i="25"/>
  <c r="BC375" i="25"/>
  <c r="BC376" i="25"/>
  <c r="BC377" i="25"/>
  <c r="BC378" i="25"/>
  <c r="BC379" i="25"/>
  <c r="BC380" i="25"/>
  <c r="BC381" i="25"/>
  <c r="BC382" i="25"/>
  <c r="BC383" i="25"/>
  <c r="BC384" i="25"/>
  <c r="BC385" i="25"/>
  <c r="BC386" i="25"/>
  <c r="BC387" i="25"/>
  <c r="BC388" i="25"/>
  <c r="BC389" i="25"/>
  <c r="BC390" i="25"/>
  <c r="BC391" i="25"/>
  <c r="BC392" i="25"/>
  <c r="BC393" i="25"/>
  <c r="BC394" i="25"/>
  <c r="BC395" i="25"/>
  <c r="BC396" i="25"/>
  <c r="BC397" i="25"/>
  <c r="BC398" i="25"/>
  <c r="BC399" i="25"/>
  <c r="BC400" i="25"/>
  <c r="BC401" i="25"/>
  <c r="BC402" i="25"/>
  <c r="BC403" i="25"/>
  <c r="BC404" i="25"/>
  <c r="BC405" i="25"/>
  <c r="BC406" i="25"/>
  <c r="BC407" i="25"/>
  <c r="BC408" i="25"/>
  <c r="BC409" i="25"/>
  <c r="BC410" i="25"/>
  <c r="BC411" i="25"/>
  <c r="BC412" i="25"/>
  <c r="BC413" i="25"/>
  <c r="BC414" i="25"/>
  <c r="BC415" i="25"/>
  <c r="BC416" i="25"/>
  <c r="BC417" i="25"/>
  <c r="BC418" i="25"/>
  <c r="BC419" i="25"/>
  <c r="BC420" i="25"/>
  <c r="BC421" i="25"/>
  <c r="BC422" i="25"/>
  <c r="BC423" i="25"/>
  <c r="BC424" i="25"/>
  <c r="BC425" i="25"/>
  <c r="BC426" i="25"/>
  <c r="BC427" i="25"/>
  <c r="BC428" i="25"/>
  <c r="BC429" i="25"/>
  <c r="BC430" i="25"/>
  <c r="BC431" i="25"/>
  <c r="BC432" i="25"/>
  <c r="BC433" i="25"/>
  <c r="BC434" i="25"/>
  <c r="BC435" i="25"/>
  <c r="BC436" i="25"/>
  <c r="BC437" i="25"/>
  <c r="BC438" i="25"/>
  <c r="BC439" i="25"/>
  <c r="BC440" i="25"/>
  <c r="BC441" i="25"/>
  <c r="BC442" i="25"/>
  <c r="BC443" i="25"/>
  <c r="BC444" i="25"/>
  <c r="BC445" i="25"/>
  <c r="BC446" i="25"/>
  <c r="BC447" i="25"/>
  <c r="BC448" i="25"/>
  <c r="BC449" i="25"/>
  <c r="BC450" i="25"/>
  <c r="BC451" i="25"/>
  <c r="BC452" i="25"/>
  <c r="BC453" i="25"/>
  <c r="BC454" i="25"/>
  <c r="BC455" i="25"/>
  <c r="BC456" i="25"/>
  <c r="BC457" i="25"/>
  <c r="BC458" i="25"/>
  <c r="BC459" i="25"/>
  <c r="BC460" i="25"/>
  <c r="BC461" i="25"/>
  <c r="BC462" i="25"/>
  <c r="BC463" i="25"/>
  <c r="BC464" i="25"/>
  <c r="BC465" i="25"/>
  <c r="BC466" i="25"/>
  <c r="BC467" i="25"/>
  <c r="BC468" i="25"/>
  <c r="BC469" i="25"/>
  <c r="BC470" i="25"/>
  <c r="BC471" i="25"/>
  <c r="BC472" i="25"/>
  <c r="BC473" i="25"/>
  <c r="BC474" i="25"/>
  <c r="BC475" i="25"/>
  <c r="BC476" i="25"/>
  <c r="BC477" i="25"/>
  <c r="BC478" i="25"/>
  <c r="BC479" i="25"/>
  <c r="BC480" i="25"/>
  <c r="BC481" i="25"/>
  <c r="BC482" i="25"/>
  <c r="BC483" i="25"/>
  <c r="BC484" i="25"/>
  <c r="BC485" i="25"/>
  <c r="BC486" i="25"/>
  <c r="BC487" i="25"/>
  <c r="BC488" i="25"/>
  <c r="BC489" i="25"/>
  <c r="BC490" i="25"/>
  <c r="BC491" i="25"/>
  <c r="BC492" i="25"/>
  <c r="BC493" i="25"/>
  <c r="BC494" i="25"/>
  <c r="BC495" i="25"/>
  <c r="BC496" i="25"/>
  <c r="BC497" i="25"/>
  <c r="BC498" i="25"/>
  <c r="BC499" i="25"/>
  <c r="BC500" i="25"/>
  <c r="BC501" i="25"/>
  <c r="N45" i="25"/>
  <c r="BC45" i="25"/>
  <c r="O45" i="25"/>
  <c r="BD45" i="25"/>
  <c r="P45" i="25"/>
  <c r="BE45" i="25"/>
  <c r="AU346" i="25"/>
  <c r="AU347" i="25"/>
  <c r="AU348" i="25"/>
  <c r="AU349" i="25"/>
  <c r="AU350" i="25"/>
  <c r="AU351" i="25"/>
  <c r="AU352" i="25"/>
  <c r="AU353" i="25"/>
  <c r="AU354" i="25"/>
  <c r="AU355" i="25"/>
  <c r="AU356" i="25"/>
  <c r="AU357" i="25"/>
  <c r="AU358" i="25"/>
  <c r="AU359" i="25"/>
  <c r="AU360" i="25"/>
  <c r="AU361" i="25"/>
  <c r="AU362" i="25"/>
  <c r="AU363" i="25"/>
  <c r="AU364" i="25"/>
  <c r="AU365" i="25"/>
  <c r="AU366" i="25"/>
  <c r="AU367" i="25"/>
  <c r="AU368" i="25"/>
  <c r="AU369" i="25"/>
  <c r="AU370" i="25"/>
  <c r="AU371" i="25"/>
  <c r="AU372" i="25"/>
  <c r="AU373" i="25"/>
  <c r="AU374" i="25"/>
  <c r="AU375" i="25"/>
  <c r="AU376" i="25"/>
  <c r="AU377" i="25"/>
  <c r="AU378" i="25"/>
  <c r="AU379" i="25"/>
  <c r="AU380" i="25"/>
  <c r="AU381" i="25"/>
  <c r="AU382" i="25"/>
  <c r="AU383" i="25"/>
  <c r="AU384" i="25"/>
  <c r="AU385" i="25"/>
  <c r="AU386" i="25"/>
  <c r="AU387" i="25"/>
  <c r="AU388" i="25"/>
  <c r="AU389" i="25"/>
  <c r="AU390" i="25"/>
  <c r="AU391" i="25"/>
  <c r="AU392" i="25"/>
  <c r="AU393" i="25"/>
  <c r="AU394" i="25"/>
  <c r="AU395" i="25"/>
  <c r="AU396" i="25"/>
  <c r="AU397" i="25"/>
  <c r="AU398" i="25"/>
  <c r="AU399" i="25"/>
  <c r="AU400" i="25"/>
  <c r="AU401" i="25"/>
  <c r="AU402" i="25"/>
  <c r="AU403" i="25"/>
  <c r="AU404" i="25"/>
  <c r="AU405" i="25"/>
  <c r="AU406" i="25"/>
  <c r="AU407" i="25"/>
  <c r="AU408" i="25"/>
  <c r="AU409" i="25"/>
  <c r="AU410" i="25"/>
  <c r="AU411" i="25"/>
  <c r="AU412" i="25"/>
  <c r="AU413" i="25"/>
  <c r="AU414" i="25"/>
  <c r="AU415" i="25"/>
  <c r="AU416" i="25"/>
  <c r="AU417" i="25"/>
  <c r="AU418" i="25"/>
  <c r="AU419" i="25"/>
  <c r="AU420" i="25"/>
  <c r="AU421" i="25"/>
  <c r="AU422" i="25"/>
  <c r="AU423" i="25"/>
  <c r="AU424" i="25"/>
  <c r="AU425" i="25"/>
  <c r="AU426" i="25"/>
  <c r="AU427" i="25"/>
  <c r="AU428" i="25"/>
  <c r="AU429" i="25"/>
  <c r="AU430" i="25"/>
  <c r="AU431" i="25"/>
  <c r="AU432" i="25"/>
  <c r="AU433" i="25"/>
  <c r="AU434" i="25"/>
  <c r="AU435" i="25"/>
  <c r="AU436" i="25"/>
  <c r="AU437" i="25"/>
  <c r="AU438" i="25"/>
  <c r="AU439" i="25"/>
  <c r="AU440" i="25"/>
  <c r="AU441" i="25"/>
  <c r="AU442" i="25"/>
  <c r="AU443" i="25"/>
  <c r="AU444" i="25"/>
  <c r="AU445" i="25"/>
  <c r="AU446" i="25"/>
  <c r="AU447" i="25"/>
  <c r="AU448" i="25"/>
  <c r="AU449" i="25"/>
  <c r="AU450" i="25"/>
  <c r="AU451" i="25"/>
  <c r="AU452" i="25"/>
  <c r="AU453" i="25"/>
  <c r="AU454" i="25"/>
  <c r="AU455" i="25"/>
  <c r="AU456" i="25"/>
  <c r="AU457" i="25"/>
  <c r="AU458" i="25"/>
  <c r="AU459" i="25"/>
  <c r="AU460" i="25"/>
  <c r="AU461" i="25"/>
  <c r="AU462" i="25"/>
  <c r="AU463" i="25"/>
  <c r="AU464" i="25"/>
  <c r="AU465" i="25"/>
  <c r="AU466" i="25"/>
  <c r="AU467" i="25"/>
  <c r="AU468" i="25"/>
  <c r="AU469" i="25"/>
  <c r="AU470" i="25"/>
  <c r="AU471" i="25"/>
  <c r="AU472" i="25"/>
  <c r="AU473" i="25"/>
  <c r="AU474" i="25"/>
  <c r="AU475" i="25"/>
  <c r="AU476" i="25"/>
  <c r="AU477" i="25"/>
  <c r="AU478" i="25"/>
  <c r="AU479" i="25"/>
  <c r="AU480" i="25"/>
  <c r="AU481" i="25"/>
  <c r="AU482" i="25"/>
  <c r="AU483" i="25"/>
  <c r="AU484" i="25"/>
  <c r="AU485" i="25"/>
  <c r="AU486" i="25"/>
  <c r="AU487" i="25"/>
  <c r="AU488" i="25"/>
  <c r="AU489" i="25"/>
  <c r="AU490" i="25"/>
  <c r="AU491" i="25"/>
  <c r="AU492" i="25"/>
  <c r="AU493" i="25"/>
  <c r="AU494" i="25"/>
  <c r="AU495" i="25"/>
  <c r="AU496" i="25"/>
  <c r="AU497" i="25"/>
  <c r="AU498" i="25"/>
  <c r="AU499" i="25"/>
  <c r="AU500" i="25"/>
  <c r="AU501" i="25"/>
  <c r="BB501" i="25"/>
  <c r="BA501" i="25"/>
  <c r="AZ501" i="25"/>
  <c r="AY501" i="25"/>
  <c r="AX501" i="25"/>
  <c r="AW501" i="25"/>
  <c r="AV501" i="25"/>
  <c r="AT501" i="25"/>
  <c r="AS501" i="25"/>
  <c r="AR501" i="25"/>
  <c r="AQ501" i="25"/>
  <c r="BB500" i="25"/>
  <c r="BA500" i="25"/>
  <c r="AZ500" i="25"/>
  <c r="AY500" i="25"/>
  <c r="AX500" i="25"/>
  <c r="AW500" i="25"/>
  <c r="AV500" i="25"/>
  <c r="AT500" i="25"/>
  <c r="AS500" i="25"/>
  <c r="AR500" i="25"/>
  <c r="AQ500" i="25"/>
  <c r="BB499" i="25"/>
  <c r="BA499" i="25"/>
  <c r="AZ499" i="25"/>
  <c r="AY499" i="25"/>
  <c r="AX499" i="25"/>
  <c r="AW499" i="25"/>
  <c r="AV499" i="25"/>
  <c r="AT499" i="25"/>
  <c r="AS499" i="25"/>
  <c r="AR499" i="25"/>
  <c r="AQ499" i="25"/>
  <c r="BB498" i="25"/>
  <c r="BA498" i="25"/>
  <c r="AZ498" i="25"/>
  <c r="AY498" i="25"/>
  <c r="AX498" i="25"/>
  <c r="AW498" i="25"/>
  <c r="AV498" i="25"/>
  <c r="AT498" i="25"/>
  <c r="AS498" i="25"/>
  <c r="AR498" i="25"/>
  <c r="AQ498" i="25"/>
  <c r="BB497" i="25"/>
  <c r="BA497" i="25"/>
  <c r="AZ497" i="25"/>
  <c r="AY497" i="25"/>
  <c r="AX497" i="25"/>
  <c r="AW497" i="25"/>
  <c r="AV497" i="25"/>
  <c r="AT497" i="25"/>
  <c r="AS497" i="25"/>
  <c r="AR497" i="25"/>
  <c r="AQ497" i="25"/>
  <c r="BB496" i="25"/>
  <c r="BA496" i="25"/>
  <c r="AZ496" i="25"/>
  <c r="AY496" i="25"/>
  <c r="AX496" i="25"/>
  <c r="AW496" i="25"/>
  <c r="AV496" i="25"/>
  <c r="AT496" i="25"/>
  <c r="AS496" i="25"/>
  <c r="AR496" i="25"/>
  <c r="AQ496" i="25"/>
  <c r="BB495" i="25"/>
  <c r="BA495" i="25"/>
  <c r="AZ495" i="25"/>
  <c r="AY495" i="25"/>
  <c r="AX495" i="25"/>
  <c r="AW495" i="25"/>
  <c r="AV495" i="25"/>
  <c r="AT495" i="25"/>
  <c r="AS495" i="25"/>
  <c r="AR495" i="25"/>
  <c r="AQ495" i="25"/>
  <c r="BB494" i="25"/>
  <c r="BA494" i="25"/>
  <c r="AZ494" i="25"/>
  <c r="AY494" i="25"/>
  <c r="AX494" i="25"/>
  <c r="AW494" i="25"/>
  <c r="AV494" i="25"/>
  <c r="AT494" i="25"/>
  <c r="AS494" i="25"/>
  <c r="AR494" i="25"/>
  <c r="AQ494" i="25"/>
  <c r="BB493" i="25"/>
  <c r="BA493" i="25"/>
  <c r="AZ493" i="25"/>
  <c r="AY493" i="25"/>
  <c r="AX493" i="25"/>
  <c r="AW493" i="25"/>
  <c r="AV493" i="25"/>
  <c r="AT493" i="25"/>
  <c r="AS493" i="25"/>
  <c r="AR493" i="25"/>
  <c r="AQ493" i="25"/>
  <c r="BB492" i="25"/>
  <c r="BA492" i="25"/>
  <c r="AZ492" i="25"/>
  <c r="AY492" i="25"/>
  <c r="AX492" i="25"/>
  <c r="AW492" i="25"/>
  <c r="AV492" i="25"/>
  <c r="AT492" i="25"/>
  <c r="AS492" i="25"/>
  <c r="AR492" i="25"/>
  <c r="AQ492" i="25"/>
  <c r="BB491" i="25"/>
  <c r="BA491" i="25"/>
  <c r="AZ491" i="25"/>
  <c r="AY491" i="25"/>
  <c r="AX491" i="25"/>
  <c r="AW491" i="25"/>
  <c r="AV491" i="25"/>
  <c r="AT491" i="25"/>
  <c r="AS491" i="25"/>
  <c r="AR491" i="25"/>
  <c r="AQ491" i="25"/>
  <c r="BB490" i="25"/>
  <c r="BA490" i="25"/>
  <c r="AZ490" i="25"/>
  <c r="AY490" i="25"/>
  <c r="AX490" i="25"/>
  <c r="AW490" i="25"/>
  <c r="AV490" i="25"/>
  <c r="AT490" i="25"/>
  <c r="AS490" i="25"/>
  <c r="AR490" i="25"/>
  <c r="AQ490" i="25"/>
  <c r="BB489" i="25"/>
  <c r="BA489" i="25"/>
  <c r="AZ489" i="25"/>
  <c r="AY489" i="25"/>
  <c r="AX489" i="25"/>
  <c r="AW489" i="25"/>
  <c r="AV489" i="25"/>
  <c r="AT489" i="25"/>
  <c r="AS489" i="25"/>
  <c r="AR489" i="25"/>
  <c r="AQ489" i="25"/>
  <c r="BB488" i="25"/>
  <c r="BA488" i="25"/>
  <c r="AZ488" i="25"/>
  <c r="AY488" i="25"/>
  <c r="AX488" i="25"/>
  <c r="AW488" i="25"/>
  <c r="AV488" i="25"/>
  <c r="AT488" i="25"/>
  <c r="AS488" i="25"/>
  <c r="AR488" i="25"/>
  <c r="AQ488" i="25"/>
  <c r="BB487" i="25"/>
  <c r="BA487" i="25"/>
  <c r="AZ487" i="25"/>
  <c r="AY487" i="25"/>
  <c r="AX487" i="25"/>
  <c r="AW487" i="25"/>
  <c r="AV487" i="25"/>
  <c r="AT487" i="25"/>
  <c r="AS487" i="25"/>
  <c r="AR487" i="25"/>
  <c r="AQ487" i="25"/>
  <c r="BB486" i="25"/>
  <c r="BA486" i="25"/>
  <c r="AZ486" i="25"/>
  <c r="AY486" i="25"/>
  <c r="AX486" i="25"/>
  <c r="AW486" i="25"/>
  <c r="AV486" i="25"/>
  <c r="AT486" i="25"/>
  <c r="AS486" i="25"/>
  <c r="AR486" i="25"/>
  <c r="AQ486" i="25"/>
  <c r="BB485" i="25"/>
  <c r="BA485" i="25"/>
  <c r="AZ485" i="25"/>
  <c r="AY485" i="25"/>
  <c r="AX485" i="25"/>
  <c r="AW485" i="25"/>
  <c r="AV485" i="25"/>
  <c r="AT485" i="25"/>
  <c r="AS485" i="25"/>
  <c r="AR485" i="25"/>
  <c r="AQ485" i="25"/>
  <c r="BB484" i="25"/>
  <c r="BA484" i="25"/>
  <c r="AZ484" i="25"/>
  <c r="AY484" i="25"/>
  <c r="AX484" i="25"/>
  <c r="AW484" i="25"/>
  <c r="AV484" i="25"/>
  <c r="AT484" i="25"/>
  <c r="AS484" i="25"/>
  <c r="AR484" i="25"/>
  <c r="AQ484" i="25"/>
  <c r="BB483" i="25"/>
  <c r="BA483" i="25"/>
  <c r="AZ483" i="25"/>
  <c r="AY483" i="25"/>
  <c r="AX483" i="25"/>
  <c r="AW483" i="25"/>
  <c r="AV483" i="25"/>
  <c r="AT483" i="25"/>
  <c r="AS483" i="25"/>
  <c r="AR483" i="25"/>
  <c r="AQ483" i="25"/>
  <c r="BB482" i="25"/>
  <c r="BA482" i="25"/>
  <c r="AZ482" i="25"/>
  <c r="AY482" i="25"/>
  <c r="AX482" i="25"/>
  <c r="AW482" i="25"/>
  <c r="AV482" i="25"/>
  <c r="AT482" i="25"/>
  <c r="AS482" i="25"/>
  <c r="AR482" i="25"/>
  <c r="AQ482" i="25"/>
  <c r="BB481" i="25"/>
  <c r="BA481" i="25"/>
  <c r="AZ481" i="25"/>
  <c r="AY481" i="25"/>
  <c r="AX481" i="25"/>
  <c r="AW481" i="25"/>
  <c r="AV481" i="25"/>
  <c r="AT481" i="25"/>
  <c r="AS481" i="25"/>
  <c r="AR481" i="25"/>
  <c r="AQ481" i="25"/>
  <c r="BB480" i="25"/>
  <c r="BA480" i="25"/>
  <c r="AZ480" i="25"/>
  <c r="AY480" i="25"/>
  <c r="AX480" i="25"/>
  <c r="AW480" i="25"/>
  <c r="AV480" i="25"/>
  <c r="AT480" i="25"/>
  <c r="AS480" i="25"/>
  <c r="AR480" i="25"/>
  <c r="AQ480" i="25"/>
  <c r="BB479" i="25"/>
  <c r="BA479" i="25"/>
  <c r="AZ479" i="25"/>
  <c r="AY479" i="25"/>
  <c r="AX479" i="25"/>
  <c r="AW479" i="25"/>
  <c r="AV479" i="25"/>
  <c r="AT479" i="25"/>
  <c r="AS479" i="25"/>
  <c r="AR479" i="25"/>
  <c r="AQ479" i="25"/>
  <c r="BB478" i="25"/>
  <c r="BA478" i="25"/>
  <c r="AZ478" i="25"/>
  <c r="AY478" i="25"/>
  <c r="AX478" i="25"/>
  <c r="AW478" i="25"/>
  <c r="AV478" i="25"/>
  <c r="AT478" i="25"/>
  <c r="AS478" i="25"/>
  <c r="AR478" i="25"/>
  <c r="AQ478" i="25"/>
  <c r="BB477" i="25"/>
  <c r="BA477" i="25"/>
  <c r="AZ477" i="25"/>
  <c r="AY477" i="25"/>
  <c r="AX477" i="25"/>
  <c r="AW477" i="25"/>
  <c r="AV477" i="25"/>
  <c r="AT477" i="25"/>
  <c r="AS477" i="25"/>
  <c r="AR477" i="25"/>
  <c r="AQ477" i="25"/>
  <c r="BB476" i="25"/>
  <c r="BA476" i="25"/>
  <c r="AZ476" i="25"/>
  <c r="AY476" i="25"/>
  <c r="AX476" i="25"/>
  <c r="AW476" i="25"/>
  <c r="AV476" i="25"/>
  <c r="AT476" i="25"/>
  <c r="AS476" i="25"/>
  <c r="AR476" i="25"/>
  <c r="AQ476" i="25"/>
  <c r="BB475" i="25"/>
  <c r="BA475" i="25"/>
  <c r="AZ475" i="25"/>
  <c r="AY475" i="25"/>
  <c r="AX475" i="25"/>
  <c r="AW475" i="25"/>
  <c r="AV475" i="25"/>
  <c r="AT475" i="25"/>
  <c r="AS475" i="25"/>
  <c r="AR475" i="25"/>
  <c r="AQ475" i="25"/>
  <c r="BB474" i="25"/>
  <c r="BA474" i="25"/>
  <c r="AZ474" i="25"/>
  <c r="AY474" i="25"/>
  <c r="AX474" i="25"/>
  <c r="AW474" i="25"/>
  <c r="AV474" i="25"/>
  <c r="AT474" i="25"/>
  <c r="AS474" i="25"/>
  <c r="AR474" i="25"/>
  <c r="AQ474" i="25"/>
  <c r="BB473" i="25"/>
  <c r="BA473" i="25"/>
  <c r="AZ473" i="25"/>
  <c r="AY473" i="25"/>
  <c r="AX473" i="25"/>
  <c r="AW473" i="25"/>
  <c r="AV473" i="25"/>
  <c r="AT473" i="25"/>
  <c r="AS473" i="25"/>
  <c r="AR473" i="25"/>
  <c r="AQ473" i="25"/>
  <c r="BB472" i="25"/>
  <c r="BA472" i="25"/>
  <c r="AZ472" i="25"/>
  <c r="AY472" i="25"/>
  <c r="AX472" i="25"/>
  <c r="AW472" i="25"/>
  <c r="AV472" i="25"/>
  <c r="AT472" i="25"/>
  <c r="AS472" i="25"/>
  <c r="AR472" i="25"/>
  <c r="AQ472" i="25"/>
  <c r="BB471" i="25"/>
  <c r="BA471" i="25"/>
  <c r="AZ471" i="25"/>
  <c r="AY471" i="25"/>
  <c r="AX471" i="25"/>
  <c r="AW471" i="25"/>
  <c r="AV471" i="25"/>
  <c r="AT471" i="25"/>
  <c r="AS471" i="25"/>
  <c r="AR471" i="25"/>
  <c r="AQ471" i="25"/>
  <c r="BB470" i="25"/>
  <c r="BA470" i="25"/>
  <c r="AZ470" i="25"/>
  <c r="AY470" i="25"/>
  <c r="AX470" i="25"/>
  <c r="AW470" i="25"/>
  <c r="AV470" i="25"/>
  <c r="AT470" i="25"/>
  <c r="AS470" i="25"/>
  <c r="AR470" i="25"/>
  <c r="AQ470" i="25"/>
  <c r="BB469" i="25"/>
  <c r="BA469" i="25"/>
  <c r="AZ469" i="25"/>
  <c r="AY469" i="25"/>
  <c r="AX469" i="25"/>
  <c r="AW469" i="25"/>
  <c r="AV469" i="25"/>
  <c r="AT469" i="25"/>
  <c r="AS469" i="25"/>
  <c r="AR469" i="25"/>
  <c r="AQ469" i="25"/>
  <c r="BB468" i="25"/>
  <c r="BA468" i="25"/>
  <c r="AZ468" i="25"/>
  <c r="AY468" i="25"/>
  <c r="AX468" i="25"/>
  <c r="AW468" i="25"/>
  <c r="AV468" i="25"/>
  <c r="AT468" i="25"/>
  <c r="AS468" i="25"/>
  <c r="AR468" i="25"/>
  <c r="AQ468" i="25"/>
  <c r="BB467" i="25"/>
  <c r="BA467" i="25"/>
  <c r="AZ467" i="25"/>
  <c r="AY467" i="25"/>
  <c r="AX467" i="25"/>
  <c r="AW467" i="25"/>
  <c r="AV467" i="25"/>
  <c r="AT467" i="25"/>
  <c r="AS467" i="25"/>
  <c r="AR467" i="25"/>
  <c r="AQ467" i="25"/>
  <c r="BB466" i="25"/>
  <c r="BA466" i="25"/>
  <c r="AZ466" i="25"/>
  <c r="AY466" i="25"/>
  <c r="AX466" i="25"/>
  <c r="AW466" i="25"/>
  <c r="AV466" i="25"/>
  <c r="AT466" i="25"/>
  <c r="AS466" i="25"/>
  <c r="AR466" i="25"/>
  <c r="AQ466" i="25"/>
  <c r="BB465" i="25"/>
  <c r="BA465" i="25"/>
  <c r="AZ465" i="25"/>
  <c r="AY465" i="25"/>
  <c r="AX465" i="25"/>
  <c r="AW465" i="25"/>
  <c r="AV465" i="25"/>
  <c r="AT465" i="25"/>
  <c r="AS465" i="25"/>
  <c r="AR465" i="25"/>
  <c r="AQ465" i="25"/>
  <c r="BB464" i="25"/>
  <c r="BA464" i="25"/>
  <c r="AZ464" i="25"/>
  <c r="AY464" i="25"/>
  <c r="AX464" i="25"/>
  <c r="AW464" i="25"/>
  <c r="AV464" i="25"/>
  <c r="AT464" i="25"/>
  <c r="AS464" i="25"/>
  <c r="AR464" i="25"/>
  <c r="AQ464" i="25"/>
  <c r="BB463" i="25"/>
  <c r="BA463" i="25"/>
  <c r="AZ463" i="25"/>
  <c r="AY463" i="25"/>
  <c r="AX463" i="25"/>
  <c r="AW463" i="25"/>
  <c r="AV463" i="25"/>
  <c r="AT463" i="25"/>
  <c r="AS463" i="25"/>
  <c r="AR463" i="25"/>
  <c r="AQ463" i="25"/>
  <c r="BB462" i="25"/>
  <c r="BA462" i="25"/>
  <c r="AZ462" i="25"/>
  <c r="AY462" i="25"/>
  <c r="AX462" i="25"/>
  <c r="AW462" i="25"/>
  <c r="AV462" i="25"/>
  <c r="AT462" i="25"/>
  <c r="AS462" i="25"/>
  <c r="AR462" i="25"/>
  <c r="AQ462" i="25"/>
  <c r="BB461" i="25"/>
  <c r="BA461" i="25"/>
  <c r="AZ461" i="25"/>
  <c r="AY461" i="25"/>
  <c r="AX461" i="25"/>
  <c r="AW461" i="25"/>
  <c r="AV461" i="25"/>
  <c r="AT461" i="25"/>
  <c r="AS461" i="25"/>
  <c r="AR461" i="25"/>
  <c r="AQ461" i="25"/>
  <c r="BB460" i="25"/>
  <c r="BA460" i="25"/>
  <c r="AZ460" i="25"/>
  <c r="AY460" i="25"/>
  <c r="AX460" i="25"/>
  <c r="AW460" i="25"/>
  <c r="AV460" i="25"/>
  <c r="AT460" i="25"/>
  <c r="AS460" i="25"/>
  <c r="AR460" i="25"/>
  <c r="AQ460" i="25"/>
  <c r="BB459" i="25"/>
  <c r="BA459" i="25"/>
  <c r="AZ459" i="25"/>
  <c r="AY459" i="25"/>
  <c r="AX459" i="25"/>
  <c r="AW459" i="25"/>
  <c r="AV459" i="25"/>
  <c r="AT459" i="25"/>
  <c r="AS459" i="25"/>
  <c r="AR459" i="25"/>
  <c r="AQ459" i="25"/>
  <c r="BB458" i="25"/>
  <c r="BA458" i="25"/>
  <c r="AZ458" i="25"/>
  <c r="AY458" i="25"/>
  <c r="AX458" i="25"/>
  <c r="AW458" i="25"/>
  <c r="AV458" i="25"/>
  <c r="AT458" i="25"/>
  <c r="AS458" i="25"/>
  <c r="AR458" i="25"/>
  <c r="AQ458" i="25"/>
  <c r="BB457" i="25"/>
  <c r="BA457" i="25"/>
  <c r="AZ457" i="25"/>
  <c r="AY457" i="25"/>
  <c r="AX457" i="25"/>
  <c r="AW457" i="25"/>
  <c r="AV457" i="25"/>
  <c r="AT457" i="25"/>
  <c r="AS457" i="25"/>
  <c r="AR457" i="25"/>
  <c r="AQ457" i="25"/>
  <c r="BB456" i="25"/>
  <c r="BA456" i="25"/>
  <c r="AZ456" i="25"/>
  <c r="AY456" i="25"/>
  <c r="AX456" i="25"/>
  <c r="AW456" i="25"/>
  <c r="AV456" i="25"/>
  <c r="AT456" i="25"/>
  <c r="AS456" i="25"/>
  <c r="AR456" i="25"/>
  <c r="AQ456" i="25"/>
  <c r="BB455" i="25"/>
  <c r="BA455" i="25"/>
  <c r="AZ455" i="25"/>
  <c r="AY455" i="25"/>
  <c r="AX455" i="25"/>
  <c r="AW455" i="25"/>
  <c r="AV455" i="25"/>
  <c r="AT455" i="25"/>
  <c r="AS455" i="25"/>
  <c r="AR455" i="25"/>
  <c r="AQ455" i="25"/>
  <c r="BB454" i="25"/>
  <c r="BA454" i="25"/>
  <c r="AZ454" i="25"/>
  <c r="AY454" i="25"/>
  <c r="AX454" i="25"/>
  <c r="AW454" i="25"/>
  <c r="AV454" i="25"/>
  <c r="AT454" i="25"/>
  <c r="AS454" i="25"/>
  <c r="AR454" i="25"/>
  <c r="AQ454" i="25"/>
  <c r="BB453" i="25"/>
  <c r="BA453" i="25"/>
  <c r="AZ453" i="25"/>
  <c r="AY453" i="25"/>
  <c r="AX453" i="25"/>
  <c r="AW453" i="25"/>
  <c r="AV453" i="25"/>
  <c r="AT453" i="25"/>
  <c r="AS453" i="25"/>
  <c r="AR453" i="25"/>
  <c r="AQ453" i="25"/>
  <c r="BB452" i="25"/>
  <c r="BA452" i="25"/>
  <c r="AZ452" i="25"/>
  <c r="AY452" i="25"/>
  <c r="AX452" i="25"/>
  <c r="AW452" i="25"/>
  <c r="AV452" i="25"/>
  <c r="AT452" i="25"/>
  <c r="AS452" i="25"/>
  <c r="AR452" i="25"/>
  <c r="AQ452" i="25"/>
  <c r="BB451" i="25"/>
  <c r="BA451" i="25"/>
  <c r="AZ451" i="25"/>
  <c r="AY451" i="25"/>
  <c r="AX451" i="25"/>
  <c r="AW451" i="25"/>
  <c r="AV451" i="25"/>
  <c r="AT451" i="25"/>
  <c r="AS451" i="25"/>
  <c r="AR451" i="25"/>
  <c r="AQ451" i="25"/>
  <c r="BB450" i="25"/>
  <c r="BA450" i="25"/>
  <c r="AZ450" i="25"/>
  <c r="AY450" i="25"/>
  <c r="AX450" i="25"/>
  <c r="AW450" i="25"/>
  <c r="AV450" i="25"/>
  <c r="AT450" i="25"/>
  <c r="AS450" i="25"/>
  <c r="AR450" i="25"/>
  <c r="AQ450" i="25"/>
  <c r="BB449" i="25"/>
  <c r="BA449" i="25"/>
  <c r="AZ449" i="25"/>
  <c r="AY449" i="25"/>
  <c r="AX449" i="25"/>
  <c r="AW449" i="25"/>
  <c r="AV449" i="25"/>
  <c r="AT449" i="25"/>
  <c r="AS449" i="25"/>
  <c r="AR449" i="25"/>
  <c r="AQ449" i="25"/>
  <c r="BB448" i="25"/>
  <c r="BA448" i="25"/>
  <c r="AZ448" i="25"/>
  <c r="AY448" i="25"/>
  <c r="AX448" i="25"/>
  <c r="AW448" i="25"/>
  <c r="AV448" i="25"/>
  <c r="AT448" i="25"/>
  <c r="AS448" i="25"/>
  <c r="AR448" i="25"/>
  <c r="AQ448" i="25"/>
  <c r="BB447" i="25"/>
  <c r="BA447" i="25"/>
  <c r="AZ447" i="25"/>
  <c r="AY447" i="25"/>
  <c r="AX447" i="25"/>
  <c r="AW447" i="25"/>
  <c r="AV447" i="25"/>
  <c r="AT447" i="25"/>
  <c r="AS447" i="25"/>
  <c r="AR447" i="25"/>
  <c r="AQ447" i="25"/>
  <c r="BB446" i="25"/>
  <c r="BA446" i="25"/>
  <c r="AZ446" i="25"/>
  <c r="AY446" i="25"/>
  <c r="AX446" i="25"/>
  <c r="AW446" i="25"/>
  <c r="AV446" i="25"/>
  <c r="AT446" i="25"/>
  <c r="AS446" i="25"/>
  <c r="AR446" i="25"/>
  <c r="AQ446" i="25"/>
  <c r="BB445" i="25"/>
  <c r="BA445" i="25"/>
  <c r="AZ445" i="25"/>
  <c r="AY445" i="25"/>
  <c r="AX445" i="25"/>
  <c r="AW445" i="25"/>
  <c r="AV445" i="25"/>
  <c r="AT445" i="25"/>
  <c r="AS445" i="25"/>
  <c r="AR445" i="25"/>
  <c r="AQ445" i="25"/>
  <c r="BB444" i="25"/>
  <c r="BA444" i="25"/>
  <c r="AZ444" i="25"/>
  <c r="AY444" i="25"/>
  <c r="AX444" i="25"/>
  <c r="AW444" i="25"/>
  <c r="AV444" i="25"/>
  <c r="AT444" i="25"/>
  <c r="AS444" i="25"/>
  <c r="AR444" i="25"/>
  <c r="AQ444" i="25"/>
  <c r="BB443" i="25"/>
  <c r="BA443" i="25"/>
  <c r="AZ443" i="25"/>
  <c r="AY443" i="25"/>
  <c r="AX443" i="25"/>
  <c r="AW443" i="25"/>
  <c r="AV443" i="25"/>
  <c r="AT443" i="25"/>
  <c r="AS443" i="25"/>
  <c r="AR443" i="25"/>
  <c r="AQ443" i="25"/>
  <c r="BB442" i="25"/>
  <c r="BA442" i="25"/>
  <c r="AZ442" i="25"/>
  <c r="AY442" i="25"/>
  <c r="AX442" i="25"/>
  <c r="AW442" i="25"/>
  <c r="AV442" i="25"/>
  <c r="AT442" i="25"/>
  <c r="AS442" i="25"/>
  <c r="AR442" i="25"/>
  <c r="AQ442" i="25"/>
  <c r="BB441" i="25"/>
  <c r="BA441" i="25"/>
  <c r="AZ441" i="25"/>
  <c r="AY441" i="25"/>
  <c r="AX441" i="25"/>
  <c r="AW441" i="25"/>
  <c r="AV441" i="25"/>
  <c r="AT441" i="25"/>
  <c r="AS441" i="25"/>
  <c r="AR441" i="25"/>
  <c r="AQ441" i="25"/>
  <c r="BB440" i="25"/>
  <c r="BA440" i="25"/>
  <c r="AZ440" i="25"/>
  <c r="AY440" i="25"/>
  <c r="AX440" i="25"/>
  <c r="AW440" i="25"/>
  <c r="AV440" i="25"/>
  <c r="AT440" i="25"/>
  <c r="AS440" i="25"/>
  <c r="AR440" i="25"/>
  <c r="AQ440" i="25"/>
  <c r="BB439" i="25"/>
  <c r="BA439" i="25"/>
  <c r="AZ439" i="25"/>
  <c r="AY439" i="25"/>
  <c r="AX439" i="25"/>
  <c r="AW439" i="25"/>
  <c r="AV439" i="25"/>
  <c r="AT439" i="25"/>
  <c r="AS439" i="25"/>
  <c r="AR439" i="25"/>
  <c r="AQ439" i="25"/>
  <c r="BB438" i="25"/>
  <c r="BA438" i="25"/>
  <c r="AZ438" i="25"/>
  <c r="AY438" i="25"/>
  <c r="AX438" i="25"/>
  <c r="AW438" i="25"/>
  <c r="AV438" i="25"/>
  <c r="AT438" i="25"/>
  <c r="AS438" i="25"/>
  <c r="AR438" i="25"/>
  <c r="AQ438" i="25"/>
  <c r="BB437" i="25"/>
  <c r="BA437" i="25"/>
  <c r="AZ437" i="25"/>
  <c r="AY437" i="25"/>
  <c r="AX437" i="25"/>
  <c r="AW437" i="25"/>
  <c r="AV437" i="25"/>
  <c r="AT437" i="25"/>
  <c r="AS437" i="25"/>
  <c r="AR437" i="25"/>
  <c r="AQ437" i="25"/>
  <c r="BB436" i="25"/>
  <c r="BA436" i="25"/>
  <c r="AZ436" i="25"/>
  <c r="AY436" i="25"/>
  <c r="AX436" i="25"/>
  <c r="AW436" i="25"/>
  <c r="AV436" i="25"/>
  <c r="AT436" i="25"/>
  <c r="AS436" i="25"/>
  <c r="AR436" i="25"/>
  <c r="AQ436" i="25"/>
  <c r="BB435" i="25"/>
  <c r="BA435" i="25"/>
  <c r="AZ435" i="25"/>
  <c r="AY435" i="25"/>
  <c r="AX435" i="25"/>
  <c r="AW435" i="25"/>
  <c r="AV435" i="25"/>
  <c r="AT435" i="25"/>
  <c r="AS435" i="25"/>
  <c r="AR435" i="25"/>
  <c r="AQ435" i="25"/>
  <c r="BB434" i="25"/>
  <c r="BA434" i="25"/>
  <c r="AZ434" i="25"/>
  <c r="AY434" i="25"/>
  <c r="AX434" i="25"/>
  <c r="AW434" i="25"/>
  <c r="AV434" i="25"/>
  <c r="AT434" i="25"/>
  <c r="AS434" i="25"/>
  <c r="AR434" i="25"/>
  <c r="AQ434" i="25"/>
  <c r="BB433" i="25"/>
  <c r="BA433" i="25"/>
  <c r="AZ433" i="25"/>
  <c r="AY433" i="25"/>
  <c r="AX433" i="25"/>
  <c r="AW433" i="25"/>
  <c r="AV433" i="25"/>
  <c r="AT433" i="25"/>
  <c r="AS433" i="25"/>
  <c r="AR433" i="25"/>
  <c r="AQ433" i="25"/>
  <c r="BB432" i="25"/>
  <c r="BA432" i="25"/>
  <c r="AZ432" i="25"/>
  <c r="AY432" i="25"/>
  <c r="AX432" i="25"/>
  <c r="AW432" i="25"/>
  <c r="AV432" i="25"/>
  <c r="AT432" i="25"/>
  <c r="AS432" i="25"/>
  <c r="AR432" i="25"/>
  <c r="AQ432" i="25"/>
  <c r="BB431" i="25"/>
  <c r="BA431" i="25"/>
  <c r="AZ431" i="25"/>
  <c r="AY431" i="25"/>
  <c r="AX431" i="25"/>
  <c r="AW431" i="25"/>
  <c r="AV431" i="25"/>
  <c r="AT431" i="25"/>
  <c r="AS431" i="25"/>
  <c r="AR431" i="25"/>
  <c r="AQ431" i="25"/>
  <c r="BB430" i="25"/>
  <c r="BA430" i="25"/>
  <c r="AZ430" i="25"/>
  <c r="AY430" i="25"/>
  <c r="AX430" i="25"/>
  <c r="AW430" i="25"/>
  <c r="AV430" i="25"/>
  <c r="AT430" i="25"/>
  <c r="AS430" i="25"/>
  <c r="AR430" i="25"/>
  <c r="AQ430" i="25"/>
  <c r="BB429" i="25"/>
  <c r="BA429" i="25"/>
  <c r="AZ429" i="25"/>
  <c r="AY429" i="25"/>
  <c r="AX429" i="25"/>
  <c r="AW429" i="25"/>
  <c r="AV429" i="25"/>
  <c r="AT429" i="25"/>
  <c r="AS429" i="25"/>
  <c r="AR429" i="25"/>
  <c r="AQ429" i="25"/>
  <c r="BB428" i="25"/>
  <c r="BA428" i="25"/>
  <c r="AZ428" i="25"/>
  <c r="AY428" i="25"/>
  <c r="AX428" i="25"/>
  <c r="AW428" i="25"/>
  <c r="AV428" i="25"/>
  <c r="AT428" i="25"/>
  <c r="AS428" i="25"/>
  <c r="AR428" i="25"/>
  <c r="AQ428" i="25"/>
  <c r="BB427" i="25"/>
  <c r="BA427" i="25"/>
  <c r="AZ427" i="25"/>
  <c r="AY427" i="25"/>
  <c r="AX427" i="25"/>
  <c r="AW427" i="25"/>
  <c r="AV427" i="25"/>
  <c r="AT427" i="25"/>
  <c r="AS427" i="25"/>
  <c r="AR427" i="25"/>
  <c r="AQ427" i="25"/>
  <c r="BB426" i="25"/>
  <c r="BA426" i="25"/>
  <c r="AZ426" i="25"/>
  <c r="AY426" i="25"/>
  <c r="AX426" i="25"/>
  <c r="AW426" i="25"/>
  <c r="AV426" i="25"/>
  <c r="AT426" i="25"/>
  <c r="AS426" i="25"/>
  <c r="AR426" i="25"/>
  <c r="AQ426" i="25"/>
  <c r="BB425" i="25"/>
  <c r="BA425" i="25"/>
  <c r="AZ425" i="25"/>
  <c r="AY425" i="25"/>
  <c r="AX425" i="25"/>
  <c r="AW425" i="25"/>
  <c r="AV425" i="25"/>
  <c r="AT425" i="25"/>
  <c r="AS425" i="25"/>
  <c r="AR425" i="25"/>
  <c r="AQ425" i="25"/>
  <c r="BB424" i="25"/>
  <c r="BA424" i="25"/>
  <c r="AZ424" i="25"/>
  <c r="AY424" i="25"/>
  <c r="AX424" i="25"/>
  <c r="AW424" i="25"/>
  <c r="AV424" i="25"/>
  <c r="AT424" i="25"/>
  <c r="AS424" i="25"/>
  <c r="AR424" i="25"/>
  <c r="AQ424" i="25"/>
  <c r="BB423" i="25"/>
  <c r="BA423" i="25"/>
  <c r="AZ423" i="25"/>
  <c r="AY423" i="25"/>
  <c r="AX423" i="25"/>
  <c r="AW423" i="25"/>
  <c r="AV423" i="25"/>
  <c r="AT423" i="25"/>
  <c r="AS423" i="25"/>
  <c r="AR423" i="25"/>
  <c r="AQ423" i="25"/>
  <c r="BB422" i="25"/>
  <c r="BA422" i="25"/>
  <c r="AZ422" i="25"/>
  <c r="AY422" i="25"/>
  <c r="AX422" i="25"/>
  <c r="AW422" i="25"/>
  <c r="AV422" i="25"/>
  <c r="AT422" i="25"/>
  <c r="AS422" i="25"/>
  <c r="AR422" i="25"/>
  <c r="AQ422" i="25"/>
  <c r="BB421" i="25"/>
  <c r="BA421" i="25"/>
  <c r="AZ421" i="25"/>
  <c r="AY421" i="25"/>
  <c r="AX421" i="25"/>
  <c r="AW421" i="25"/>
  <c r="AV421" i="25"/>
  <c r="AT421" i="25"/>
  <c r="AS421" i="25"/>
  <c r="AR421" i="25"/>
  <c r="AQ421" i="25"/>
  <c r="BB420" i="25"/>
  <c r="BA420" i="25"/>
  <c r="AZ420" i="25"/>
  <c r="AY420" i="25"/>
  <c r="AX420" i="25"/>
  <c r="AW420" i="25"/>
  <c r="AV420" i="25"/>
  <c r="AT420" i="25"/>
  <c r="AS420" i="25"/>
  <c r="AR420" i="25"/>
  <c r="AQ420" i="25"/>
  <c r="BB419" i="25"/>
  <c r="BA419" i="25"/>
  <c r="AZ419" i="25"/>
  <c r="AY419" i="25"/>
  <c r="AX419" i="25"/>
  <c r="AW419" i="25"/>
  <c r="AV419" i="25"/>
  <c r="AT419" i="25"/>
  <c r="AS419" i="25"/>
  <c r="AR419" i="25"/>
  <c r="AQ419" i="25"/>
  <c r="BB418" i="25"/>
  <c r="BA418" i="25"/>
  <c r="AZ418" i="25"/>
  <c r="AY418" i="25"/>
  <c r="AX418" i="25"/>
  <c r="AW418" i="25"/>
  <c r="AV418" i="25"/>
  <c r="AT418" i="25"/>
  <c r="AS418" i="25"/>
  <c r="AR418" i="25"/>
  <c r="AQ418" i="25"/>
  <c r="BB417" i="25"/>
  <c r="BA417" i="25"/>
  <c r="AZ417" i="25"/>
  <c r="AY417" i="25"/>
  <c r="AX417" i="25"/>
  <c r="AW417" i="25"/>
  <c r="AV417" i="25"/>
  <c r="AT417" i="25"/>
  <c r="AS417" i="25"/>
  <c r="AR417" i="25"/>
  <c r="AQ417" i="25"/>
  <c r="BB416" i="25"/>
  <c r="BA416" i="25"/>
  <c r="AZ416" i="25"/>
  <c r="AY416" i="25"/>
  <c r="AX416" i="25"/>
  <c r="AW416" i="25"/>
  <c r="AV416" i="25"/>
  <c r="AT416" i="25"/>
  <c r="AS416" i="25"/>
  <c r="AR416" i="25"/>
  <c r="AQ416" i="25"/>
  <c r="BB415" i="25"/>
  <c r="BA415" i="25"/>
  <c r="AZ415" i="25"/>
  <c r="AY415" i="25"/>
  <c r="AX415" i="25"/>
  <c r="AW415" i="25"/>
  <c r="AV415" i="25"/>
  <c r="AT415" i="25"/>
  <c r="AS415" i="25"/>
  <c r="AR415" i="25"/>
  <c r="AQ415" i="25"/>
  <c r="BB414" i="25"/>
  <c r="BA414" i="25"/>
  <c r="AZ414" i="25"/>
  <c r="AY414" i="25"/>
  <c r="AX414" i="25"/>
  <c r="AW414" i="25"/>
  <c r="AV414" i="25"/>
  <c r="AT414" i="25"/>
  <c r="AS414" i="25"/>
  <c r="AR414" i="25"/>
  <c r="AQ414" i="25"/>
  <c r="BB413" i="25"/>
  <c r="BA413" i="25"/>
  <c r="AZ413" i="25"/>
  <c r="AY413" i="25"/>
  <c r="AX413" i="25"/>
  <c r="AW413" i="25"/>
  <c r="AV413" i="25"/>
  <c r="AT413" i="25"/>
  <c r="AS413" i="25"/>
  <c r="AR413" i="25"/>
  <c r="AQ413" i="25"/>
  <c r="BB412" i="25"/>
  <c r="BA412" i="25"/>
  <c r="AZ412" i="25"/>
  <c r="AY412" i="25"/>
  <c r="AX412" i="25"/>
  <c r="AW412" i="25"/>
  <c r="AV412" i="25"/>
  <c r="AT412" i="25"/>
  <c r="AS412" i="25"/>
  <c r="AR412" i="25"/>
  <c r="AQ412" i="25"/>
  <c r="BB411" i="25"/>
  <c r="BA411" i="25"/>
  <c r="AZ411" i="25"/>
  <c r="AY411" i="25"/>
  <c r="AX411" i="25"/>
  <c r="AW411" i="25"/>
  <c r="AV411" i="25"/>
  <c r="AT411" i="25"/>
  <c r="AS411" i="25"/>
  <c r="AR411" i="25"/>
  <c r="AQ411" i="25"/>
  <c r="BB410" i="25"/>
  <c r="BA410" i="25"/>
  <c r="AZ410" i="25"/>
  <c r="AY410" i="25"/>
  <c r="AX410" i="25"/>
  <c r="AW410" i="25"/>
  <c r="AV410" i="25"/>
  <c r="AT410" i="25"/>
  <c r="AS410" i="25"/>
  <c r="AR410" i="25"/>
  <c r="AQ410" i="25"/>
  <c r="BB409" i="25"/>
  <c r="BA409" i="25"/>
  <c r="AZ409" i="25"/>
  <c r="AY409" i="25"/>
  <c r="AX409" i="25"/>
  <c r="AW409" i="25"/>
  <c r="AV409" i="25"/>
  <c r="AT409" i="25"/>
  <c r="AS409" i="25"/>
  <c r="AR409" i="25"/>
  <c r="AQ409" i="25"/>
  <c r="BB408" i="25"/>
  <c r="BA408" i="25"/>
  <c r="AZ408" i="25"/>
  <c r="AY408" i="25"/>
  <c r="AX408" i="25"/>
  <c r="AW408" i="25"/>
  <c r="AV408" i="25"/>
  <c r="AT408" i="25"/>
  <c r="AS408" i="25"/>
  <c r="AR408" i="25"/>
  <c r="AQ408" i="25"/>
  <c r="BB407" i="25"/>
  <c r="BA407" i="25"/>
  <c r="AZ407" i="25"/>
  <c r="AY407" i="25"/>
  <c r="AX407" i="25"/>
  <c r="AW407" i="25"/>
  <c r="AV407" i="25"/>
  <c r="AT407" i="25"/>
  <c r="AS407" i="25"/>
  <c r="AR407" i="25"/>
  <c r="AQ407" i="25"/>
  <c r="BB406" i="25"/>
  <c r="BA406" i="25"/>
  <c r="AZ406" i="25"/>
  <c r="AY406" i="25"/>
  <c r="AX406" i="25"/>
  <c r="AW406" i="25"/>
  <c r="AV406" i="25"/>
  <c r="AT406" i="25"/>
  <c r="AS406" i="25"/>
  <c r="AR406" i="25"/>
  <c r="AQ406" i="25"/>
  <c r="BB405" i="25"/>
  <c r="BA405" i="25"/>
  <c r="AZ405" i="25"/>
  <c r="AY405" i="25"/>
  <c r="AX405" i="25"/>
  <c r="AW405" i="25"/>
  <c r="AV405" i="25"/>
  <c r="AT405" i="25"/>
  <c r="AS405" i="25"/>
  <c r="AR405" i="25"/>
  <c r="AQ405" i="25"/>
  <c r="BB404" i="25"/>
  <c r="BA404" i="25"/>
  <c r="AZ404" i="25"/>
  <c r="AY404" i="25"/>
  <c r="AX404" i="25"/>
  <c r="AW404" i="25"/>
  <c r="AV404" i="25"/>
  <c r="AT404" i="25"/>
  <c r="AS404" i="25"/>
  <c r="AR404" i="25"/>
  <c r="AQ404" i="25"/>
  <c r="BB403" i="25"/>
  <c r="BA403" i="25"/>
  <c r="AZ403" i="25"/>
  <c r="AY403" i="25"/>
  <c r="AX403" i="25"/>
  <c r="AW403" i="25"/>
  <c r="AV403" i="25"/>
  <c r="AT403" i="25"/>
  <c r="AS403" i="25"/>
  <c r="AR403" i="25"/>
  <c r="AQ403" i="25"/>
  <c r="BB402" i="25"/>
  <c r="BA402" i="25"/>
  <c r="AZ402" i="25"/>
  <c r="AY402" i="25"/>
  <c r="AX402" i="25"/>
  <c r="AW402" i="25"/>
  <c r="AV402" i="25"/>
  <c r="AT402" i="25"/>
  <c r="AS402" i="25"/>
  <c r="AR402" i="25"/>
  <c r="AQ402" i="25"/>
  <c r="BB401" i="25"/>
  <c r="BA401" i="25"/>
  <c r="AZ401" i="25"/>
  <c r="AY401" i="25"/>
  <c r="AX401" i="25"/>
  <c r="AW401" i="25"/>
  <c r="AV401" i="25"/>
  <c r="AT401" i="25"/>
  <c r="AS401" i="25"/>
  <c r="AR401" i="25"/>
  <c r="AQ401" i="25"/>
  <c r="BB400" i="25"/>
  <c r="BA400" i="25"/>
  <c r="AZ400" i="25"/>
  <c r="AY400" i="25"/>
  <c r="AX400" i="25"/>
  <c r="AW400" i="25"/>
  <c r="AV400" i="25"/>
  <c r="AT400" i="25"/>
  <c r="AS400" i="25"/>
  <c r="AR400" i="25"/>
  <c r="AQ400" i="25"/>
  <c r="BB399" i="25"/>
  <c r="BA399" i="25"/>
  <c r="AZ399" i="25"/>
  <c r="AY399" i="25"/>
  <c r="AX399" i="25"/>
  <c r="AW399" i="25"/>
  <c r="AV399" i="25"/>
  <c r="AT399" i="25"/>
  <c r="AS399" i="25"/>
  <c r="AR399" i="25"/>
  <c r="AQ399" i="25"/>
  <c r="BB398" i="25"/>
  <c r="BA398" i="25"/>
  <c r="AZ398" i="25"/>
  <c r="AY398" i="25"/>
  <c r="AX398" i="25"/>
  <c r="AW398" i="25"/>
  <c r="AV398" i="25"/>
  <c r="AT398" i="25"/>
  <c r="AS398" i="25"/>
  <c r="AR398" i="25"/>
  <c r="AQ398" i="25"/>
  <c r="BB397" i="25"/>
  <c r="BA397" i="25"/>
  <c r="AZ397" i="25"/>
  <c r="AY397" i="25"/>
  <c r="AX397" i="25"/>
  <c r="AW397" i="25"/>
  <c r="AV397" i="25"/>
  <c r="AT397" i="25"/>
  <c r="AS397" i="25"/>
  <c r="AR397" i="25"/>
  <c r="AQ397" i="25"/>
  <c r="BB396" i="25"/>
  <c r="BA396" i="25"/>
  <c r="AZ396" i="25"/>
  <c r="AY396" i="25"/>
  <c r="AX396" i="25"/>
  <c r="AW396" i="25"/>
  <c r="AV396" i="25"/>
  <c r="AT396" i="25"/>
  <c r="AS396" i="25"/>
  <c r="AR396" i="25"/>
  <c r="AQ396" i="25"/>
  <c r="BB395" i="25"/>
  <c r="BA395" i="25"/>
  <c r="AZ395" i="25"/>
  <c r="AY395" i="25"/>
  <c r="AX395" i="25"/>
  <c r="AW395" i="25"/>
  <c r="AV395" i="25"/>
  <c r="AT395" i="25"/>
  <c r="AS395" i="25"/>
  <c r="AR395" i="25"/>
  <c r="AQ395" i="25"/>
  <c r="BB394" i="25"/>
  <c r="BA394" i="25"/>
  <c r="AZ394" i="25"/>
  <c r="AY394" i="25"/>
  <c r="AX394" i="25"/>
  <c r="AW394" i="25"/>
  <c r="AV394" i="25"/>
  <c r="AT394" i="25"/>
  <c r="AS394" i="25"/>
  <c r="AR394" i="25"/>
  <c r="AQ394" i="25"/>
  <c r="BB393" i="25"/>
  <c r="BA393" i="25"/>
  <c r="AZ393" i="25"/>
  <c r="AY393" i="25"/>
  <c r="AX393" i="25"/>
  <c r="AW393" i="25"/>
  <c r="AV393" i="25"/>
  <c r="AT393" i="25"/>
  <c r="AS393" i="25"/>
  <c r="AR393" i="25"/>
  <c r="AQ393" i="25"/>
  <c r="BB392" i="25"/>
  <c r="BA392" i="25"/>
  <c r="AZ392" i="25"/>
  <c r="AY392" i="25"/>
  <c r="AX392" i="25"/>
  <c r="AW392" i="25"/>
  <c r="AV392" i="25"/>
  <c r="AT392" i="25"/>
  <c r="AS392" i="25"/>
  <c r="AR392" i="25"/>
  <c r="AQ392" i="25"/>
  <c r="BB391" i="25"/>
  <c r="BA391" i="25"/>
  <c r="AZ391" i="25"/>
  <c r="AY391" i="25"/>
  <c r="AX391" i="25"/>
  <c r="AW391" i="25"/>
  <c r="AV391" i="25"/>
  <c r="AT391" i="25"/>
  <c r="AS391" i="25"/>
  <c r="AR391" i="25"/>
  <c r="AQ391" i="25"/>
  <c r="BB390" i="25"/>
  <c r="BA390" i="25"/>
  <c r="AZ390" i="25"/>
  <c r="AY390" i="25"/>
  <c r="AX390" i="25"/>
  <c r="AW390" i="25"/>
  <c r="AV390" i="25"/>
  <c r="AT390" i="25"/>
  <c r="AS390" i="25"/>
  <c r="AR390" i="25"/>
  <c r="AQ390" i="25"/>
  <c r="BB389" i="25"/>
  <c r="BA389" i="25"/>
  <c r="AZ389" i="25"/>
  <c r="AY389" i="25"/>
  <c r="AX389" i="25"/>
  <c r="AW389" i="25"/>
  <c r="AV389" i="25"/>
  <c r="AT389" i="25"/>
  <c r="AS389" i="25"/>
  <c r="AR389" i="25"/>
  <c r="AQ389" i="25"/>
  <c r="BB388" i="25"/>
  <c r="BA388" i="25"/>
  <c r="AZ388" i="25"/>
  <c r="AY388" i="25"/>
  <c r="AX388" i="25"/>
  <c r="AW388" i="25"/>
  <c r="AV388" i="25"/>
  <c r="AT388" i="25"/>
  <c r="AS388" i="25"/>
  <c r="AR388" i="25"/>
  <c r="AQ388" i="25"/>
  <c r="BB387" i="25"/>
  <c r="BA387" i="25"/>
  <c r="AZ387" i="25"/>
  <c r="AY387" i="25"/>
  <c r="AX387" i="25"/>
  <c r="AW387" i="25"/>
  <c r="AV387" i="25"/>
  <c r="AT387" i="25"/>
  <c r="AS387" i="25"/>
  <c r="AR387" i="25"/>
  <c r="AQ387" i="25"/>
  <c r="BB386" i="25"/>
  <c r="BA386" i="25"/>
  <c r="AZ386" i="25"/>
  <c r="AY386" i="25"/>
  <c r="AX386" i="25"/>
  <c r="AW386" i="25"/>
  <c r="AV386" i="25"/>
  <c r="AT386" i="25"/>
  <c r="AS386" i="25"/>
  <c r="AR386" i="25"/>
  <c r="AQ386" i="25"/>
  <c r="BB385" i="25"/>
  <c r="BA385" i="25"/>
  <c r="AZ385" i="25"/>
  <c r="AY385" i="25"/>
  <c r="AX385" i="25"/>
  <c r="AW385" i="25"/>
  <c r="AV385" i="25"/>
  <c r="AT385" i="25"/>
  <c r="AS385" i="25"/>
  <c r="AR385" i="25"/>
  <c r="AQ385" i="25"/>
  <c r="BB384" i="25"/>
  <c r="BA384" i="25"/>
  <c r="AZ384" i="25"/>
  <c r="AY384" i="25"/>
  <c r="AX384" i="25"/>
  <c r="AW384" i="25"/>
  <c r="AV384" i="25"/>
  <c r="AT384" i="25"/>
  <c r="AS384" i="25"/>
  <c r="AR384" i="25"/>
  <c r="AQ384" i="25"/>
  <c r="BB383" i="25"/>
  <c r="BA383" i="25"/>
  <c r="AZ383" i="25"/>
  <c r="AY383" i="25"/>
  <c r="AX383" i="25"/>
  <c r="AW383" i="25"/>
  <c r="AV383" i="25"/>
  <c r="AT383" i="25"/>
  <c r="AS383" i="25"/>
  <c r="AR383" i="25"/>
  <c r="AQ383" i="25"/>
  <c r="BB382" i="25"/>
  <c r="BA382" i="25"/>
  <c r="AZ382" i="25"/>
  <c r="AY382" i="25"/>
  <c r="AX382" i="25"/>
  <c r="AW382" i="25"/>
  <c r="AV382" i="25"/>
  <c r="AT382" i="25"/>
  <c r="AS382" i="25"/>
  <c r="AR382" i="25"/>
  <c r="AQ382" i="25"/>
  <c r="BB381" i="25"/>
  <c r="BA381" i="25"/>
  <c r="AZ381" i="25"/>
  <c r="AY381" i="25"/>
  <c r="AX381" i="25"/>
  <c r="AW381" i="25"/>
  <c r="AV381" i="25"/>
  <c r="AT381" i="25"/>
  <c r="AS381" i="25"/>
  <c r="AR381" i="25"/>
  <c r="AQ381" i="25"/>
  <c r="BB380" i="25"/>
  <c r="BA380" i="25"/>
  <c r="AZ380" i="25"/>
  <c r="AY380" i="25"/>
  <c r="AX380" i="25"/>
  <c r="AW380" i="25"/>
  <c r="AV380" i="25"/>
  <c r="AT380" i="25"/>
  <c r="AS380" i="25"/>
  <c r="AR380" i="25"/>
  <c r="AQ380" i="25"/>
  <c r="BB379" i="25"/>
  <c r="BA379" i="25"/>
  <c r="AZ379" i="25"/>
  <c r="AY379" i="25"/>
  <c r="AX379" i="25"/>
  <c r="AW379" i="25"/>
  <c r="AV379" i="25"/>
  <c r="AT379" i="25"/>
  <c r="AS379" i="25"/>
  <c r="AR379" i="25"/>
  <c r="AQ379" i="25"/>
  <c r="BB378" i="25"/>
  <c r="BA378" i="25"/>
  <c r="AZ378" i="25"/>
  <c r="AY378" i="25"/>
  <c r="AX378" i="25"/>
  <c r="AW378" i="25"/>
  <c r="AV378" i="25"/>
  <c r="AT378" i="25"/>
  <c r="AS378" i="25"/>
  <c r="AR378" i="25"/>
  <c r="AQ378" i="25"/>
  <c r="BB377" i="25"/>
  <c r="BA377" i="25"/>
  <c r="AZ377" i="25"/>
  <c r="AY377" i="25"/>
  <c r="AX377" i="25"/>
  <c r="AW377" i="25"/>
  <c r="AV377" i="25"/>
  <c r="AT377" i="25"/>
  <c r="AS377" i="25"/>
  <c r="AR377" i="25"/>
  <c r="AQ377" i="25"/>
  <c r="BB376" i="25"/>
  <c r="BA376" i="25"/>
  <c r="AZ376" i="25"/>
  <c r="AY376" i="25"/>
  <c r="AX376" i="25"/>
  <c r="AW376" i="25"/>
  <c r="AV376" i="25"/>
  <c r="AT376" i="25"/>
  <c r="AS376" i="25"/>
  <c r="AR376" i="25"/>
  <c r="AQ376" i="25"/>
  <c r="BB375" i="25"/>
  <c r="BA375" i="25"/>
  <c r="AZ375" i="25"/>
  <c r="AY375" i="25"/>
  <c r="AX375" i="25"/>
  <c r="AW375" i="25"/>
  <c r="AV375" i="25"/>
  <c r="AT375" i="25"/>
  <c r="AS375" i="25"/>
  <c r="AR375" i="25"/>
  <c r="AQ375" i="25"/>
  <c r="BB374" i="25"/>
  <c r="BA374" i="25"/>
  <c r="AZ374" i="25"/>
  <c r="AY374" i="25"/>
  <c r="AX374" i="25"/>
  <c r="AW374" i="25"/>
  <c r="AV374" i="25"/>
  <c r="AT374" i="25"/>
  <c r="AS374" i="25"/>
  <c r="AR374" i="25"/>
  <c r="AQ374" i="25"/>
  <c r="BB373" i="25"/>
  <c r="BA373" i="25"/>
  <c r="AZ373" i="25"/>
  <c r="AY373" i="25"/>
  <c r="AX373" i="25"/>
  <c r="AW373" i="25"/>
  <c r="AV373" i="25"/>
  <c r="AT373" i="25"/>
  <c r="AS373" i="25"/>
  <c r="AR373" i="25"/>
  <c r="AQ373" i="25"/>
  <c r="BB372" i="25"/>
  <c r="BA372" i="25"/>
  <c r="AZ372" i="25"/>
  <c r="AY372" i="25"/>
  <c r="AX372" i="25"/>
  <c r="AW372" i="25"/>
  <c r="AV372" i="25"/>
  <c r="AT372" i="25"/>
  <c r="AS372" i="25"/>
  <c r="AR372" i="25"/>
  <c r="AQ372" i="25"/>
  <c r="BB371" i="25"/>
  <c r="BA371" i="25"/>
  <c r="AZ371" i="25"/>
  <c r="AY371" i="25"/>
  <c r="AX371" i="25"/>
  <c r="AW371" i="25"/>
  <c r="AV371" i="25"/>
  <c r="AT371" i="25"/>
  <c r="AS371" i="25"/>
  <c r="AR371" i="25"/>
  <c r="AQ371" i="25"/>
  <c r="BB370" i="25"/>
  <c r="BA370" i="25"/>
  <c r="AZ370" i="25"/>
  <c r="AY370" i="25"/>
  <c r="AX370" i="25"/>
  <c r="AW370" i="25"/>
  <c r="AV370" i="25"/>
  <c r="AT370" i="25"/>
  <c r="AS370" i="25"/>
  <c r="AR370" i="25"/>
  <c r="AQ370" i="25"/>
  <c r="BB369" i="25"/>
  <c r="BA369" i="25"/>
  <c r="AZ369" i="25"/>
  <c r="AY369" i="25"/>
  <c r="AX369" i="25"/>
  <c r="AW369" i="25"/>
  <c r="AV369" i="25"/>
  <c r="AT369" i="25"/>
  <c r="AS369" i="25"/>
  <c r="AR369" i="25"/>
  <c r="AQ369" i="25"/>
  <c r="BB368" i="25"/>
  <c r="BA368" i="25"/>
  <c r="AZ368" i="25"/>
  <c r="AY368" i="25"/>
  <c r="AX368" i="25"/>
  <c r="AW368" i="25"/>
  <c r="AV368" i="25"/>
  <c r="AT368" i="25"/>
  <c r="AS368" i="25"/>
  <c r="AR368" i="25"/>
  <c r="AQ368" i="25"/>
  <c r="BB367" i="25"/>
  <c r="BA367" i="25"/>
  <c r="AZ367" i="25"/>
  <c r="AY367" i="25"/>
  <c r="AX367" i="25"/>
  <c r="AW367" i="25"/>
  <c r="AV367" i="25"/>
  <c r="AT367" i="25"/>
  <c r="AS367" i="25"/>
  <c r="AR367" i="25"/>
  <c r="AQ367" i="25"/>
  <c r="BB366" i="25"/>
  <c r="BA366" i="25"/>
  <c r="AZ366" i="25"/>
  <c r="AY366" i="25"/>
  <c r="AX366" i="25"/>
  <c r="AW366" i="25"/>
  <c r="AV366" i="25"/>
  <c r="AT366" i="25"/>
  <c r="AS366" i="25"/>
  <c r="AR366" i="25"/>
  <c r="AQ366" i="25"/>
  <c r="BB365" i="25"/>
  <c r="BA365" i="25"/>
  <c r="AZ365" i="25"/>
  <c r="AY365" i="25"/>
  <c r="AX365" i="25"/>
  <c r="AW365" i="25"/>
  <c r="AV365" i="25"/>
  <c r="AT365" i="25"/>
  <c r="AS365" i="25"/>
  <c r="AR365" i="25"/>
  <c r="AQ365" i="25"/>
  <c r="BB364" i="25"/>
  <c r="BA364" i="25"/>
  <c r="AZ364" i="25"/>
  <c r="AY364" i="25"/>
  <c r="AX364" i="25"/>
  <c r="AW364" i="25"/>
  <c r="AV364" i="25"/>
  <c r="AT364" i="25"/>
  <c r="AS364" i="25"/>
  <c r="AR364" i="25"/>
  <c r="AQ364" i="25"/>
  <c r="BB363" i="25"/>
  <c r="BA363" i="25"/>
  <c r="AZ363" i="25"/>
  <c r="AY363" i="25"/>
  <c r="AX363" i="25"/>
  <c r="AW363" i="25"/>
  <c r="AV363" i="25"/>
  <c r="AT363" i="25"/>
  <c r="AS363" i="25"/>
  <c r="AR363" i="25"/>
  <c r="AQ363" i="25"/>
  <c r="BB362" i="25"/>
  <c r="BA362" i="25"/>
  <c r="AZ362" i="25"/>
  <c r="AY362" i="25"/>
  <c r="AX362" i="25"/>
  <c r="AW362" i="25"/>
  <c r="AV362" i="25"/>
  <c r="AT362" i="25"/>
  <c r="AS362" i="25"/>
  <c r="AR362" i="25"/>
  <c r="AQ362" i="25"/>
  <c r="BB361" i="25"/>
  <c r="BA361" i="25"/>
  <c r="AZ361" i="25"/>
  <c r="AY361" i="25"/>
  <c r="AX361" i="25"/>
  <c r="AW361" i="25"/>
  <c r="AV361" i="25"/>
  <c r="AT361" i="25"/>
  <c r="AS361" i="25"/>
  <c r="AR361" i="25"/>
  <c r="AQ361" i="25"/>
  <c r="BB360" i="25"/>
  <c r="BA360" i="25"/>
  <c r="AZ360" i="25"/>
  <c r="AY360" i="25"/>
  <c r="AX360" i="25"/>
  <c r="AW360" i="25"/>
  <c r="AV360" i="25"/>
  <c r="AT360" i="25"/>
  <c r="AS360" i="25"/>
  <c r="AR360" i="25"/>
  <c r="AQ360" i="25"/>
  <c r="BB359" i="25"/>
  <c r="BA359" i="25"/>
  <c r="AZ359" i="25"/>
  <c r="AY359" i="25"/>
  <c r="AX359" i="25"/>
  <c r="AW359" i="25"/>
  <c r="AV359" i="25"/>
  <c r="AT359" i="25"/>
  <c r="AS359" i="25"/>
  <c r="AR359" i="25"/>
  <c r="AQ359" i="25"/>
  <c r="BB358" i="25"/>
  <c r="BA358" i="25"/>
  <c r="AZ358" i="25"/>
  <c r="AY358" i="25"/>
  <c r="AX358" i="25"/>
  <c r="AW358" i="25"/>
  <c r="AV358" i="25"/>
  <c r="AT358" i="25"/>
  <c r="AS358" i="25"/>
  <c r="AR358" i="25"/>
  <c r="AQ358" i="25"/>
  <c r="BB357" i="25"/>
  <c r="BA357" i="25"/>
  <c r="AZ357" i="25"/>
  <c r="AY357" i="25"/>
  <c r="AX357" i="25"/>
  <c r="AW357" i="25"/>
  <c r="AV357" i="25"/>
  <c r="AT357" i="25"/>
  <c r="AS357" i="25"/>
  <c r="AR357" i="25"/>
  <c r="AQ357" i="25"/>
  <c r="BB356" i="25"/>
  <c r="BA356" i="25"/>
  <c r="AZ356" i="25"/>
  <c r="AY356" i="25"/>
  <c r="AX356" i="25"/>
  <c r="AW356" i="25"/>
  <c r="AV356" i="25"/>
  <c r="AT356" i="25"/>
  <c r="AS356" i="25"/>
  <c r="AR356" i="25"/>
  <c r="AQ356" i="25"/>
  <c r="BB355" i="25"/>
  <c r="BA355" i="25"/>
  <c r="AZ355" i="25"/>
  <c r="AY355" i="25"/>
  <c r="AX355" i="25"/>
  <c r="AW355" i="25"/>
  <c r="AV355" i="25"/>
  <c r="AT355" i="25"/>
  <c r="AS355" i="25"/>
  <c r="AR355" i="25"/>
  <c r="AQ355" i="25"/>
  <c r="BB354" i="25"/>
  <c r="BA354" i="25"/>
  <c r="AZ354" i="25"/>
  <c r="AY354" i="25"/>
  <c r="AX354" i="25"/>
  <c r="AW354" i="25"/>
  <c r="AV354" i="25"/>
  <c r="AT354" i="25"/>
  <c r="AS354" i="25"/>
  <c r="AR354" i="25"/>
  <c r="AQ354" i="25"/>
  <c r="BB353" i="25"/>
  <c r="BA353" i="25"/>
  <c r="AZ353" i="25"/>
  <c r="AY353" i="25"/>
  <c r="AX353" i="25"/>
  <c r="AW353" i="25"/>
  <c r="AV353" i="25"/>
  <c r="AT353" i="25"/>
  <c r="AS353" i="25"/>
  <c r="AR353" i="25"/>
  <c r="AQ353" i="25"/>
  <c r="BB352" i="25"/>
  <c r="BA352" i="25"/>
  <c r="AZ352" i="25"/>
  <c r="AY352" i="25"/>
  <c r="AX352" i="25"/>
  <c r="AW352" i="25"/>
  <c r="AV352" i="25"/>
  <c r="AT352" i="25"/>
  <c r="AS352" i="25"/>
  <c r="AR352" i="25"/>
  <c r="AQ352" i="25"/>
  <c r="BB351" i="25"/>
  <c r="BA351" i="25"/>
  <c r="AZ351" i="25"/>
  <c r="AY351" i="25"/>
  <c r="AX351" i="25"/>
  <c r="AW351" i="25"/>
  <c r="AV351" i="25"/>
  <c r="AT351" i="25"/>
  <c r="AS351" i="25"/>
  <c r="AR351" i="25"/>
  <c r="AQ351" i="25"/>
  <c r="BB350" i="25"/>
  <c r="BA350" i="25"/>
  <c r="AZ350" i="25"/>
  <c r="AY350" i="25"/>
  <c r="AX350" i="25"/>
  <c r="AW350" i="25"/>
  <c r="AV350" i="25"/>
  <c r="AT350" i="25"/>
  <c r="AS350" i="25"/>
  <c r="AR350" i="25"/>
  <c r="AQ350" i="25"/>
  <c r="BB349" i="25"/>
  <c r="BA349" i="25"/>
  <c r="AZ349" i="25"/>
  <c r="AY349" i="25"/>
  <c r="AX349" i="25"/>
  <c r="AW349" i="25"/>
  <c r="AV349" i="25"/>
  <c r="AT349" i="25"/>
  <c r="AS349" i="25"/>
  <c r="AR349" i="25"/>
  <c r="AQ349" i="25"/>
  <c r="BB348" i="25"/>
  <c r="BA348" i="25"/>
  <c r="AZ348" i="25"/>
  <c r="AY348" i="25"/>
  <c r="AX348" i="25"/>
  <c r="AW348" i="25"/>
  <c r="AV348" i="25"/>
  <c r="AT348" i="25"/>
  <c r="AS348" i="25"/>
  <c r="AR348" i="25"/>
  <c r="AQ348" i="25"/>
  <c r="BB347" i="25"/>
  <c r="BA347" i="25"/>
  <c r="AZ347" i="25"/>
  <c r="AY347" i="25"/>
  <c r="AX347" i="25"/>
  <c r="AW347" i="25"/>
  <c r="AV347" i="25"/>
  <c r="AT347" i="25"/>
  <c r="AS347" i="25"/>
  <c r="AR347" i="25"/>
  <c r="AQ347" i="25"/>
  <c r="BB346" i="25"/>
  <c r="BA346" i="25"/>
  <c r="AZ346" i="25"/>
  <c r="AY346" i="25"/>
  <c r="AX346" i="25"/>
  <c r="AW346" i="25"/>
  <c r="AV346" i="25"/>
  <c r="AT346" i="25"/>
  <c r="AS346" i="25"/>
  <c r="AR346" i="25"/>
  <c r="AQ346" i="25"/>
  <c r="AQ345" i="25"/>
  <c r="A345" i="25"/>
  <c r="AQ344" i="25"/>
  <c r="A344" i="25"/>
  <c r="AQ343" i="25"/>
  <c r="A343" i="25"/>
  <c r="AQ342" i="25"/>
  <c r="A342" i="25"/>
  <c r="AQ341" i="25"/>
  <c r="A341" i="25"/>
  <c r="AQ340" i="25"/>
  <c r="A340" i="25"/>
  <c r="AQ339" i="25"/>
  <c r="A339" i="25"/>
  <c r="AQ338" i="25"/>
  <c r="A338" i="25"/>
  <c r="AQ337" i="25"/>
  <c r="A337" i="25"/>
  <c r="AQ336" i="25"/>
  <c r="A336" i="25"/>
  <c r="AQ335" i="25"/>
  <c r="A335" i="25"/>
  <c r="AQ334" i="25"/>
  <c r="A334" i="25"/>
  <c r="AQ333" i="25"/>
  <c r="A333" i="25"/>
  <c r="AQ332" i="25"/>
  <c r="A332" i="25"/>
  <c r="AQ331" i="25"/>
  <c r="A331" i="25"/>
  <c r="AQ330" i="25"/>
  <c r="A330" i="25"/>
  <c r="AQ329" i="25"/>
  <c r="A329" i="25"/>
  <c r="AQ328" i="25"/>
  <c r="A328" i="25"/>
  <c r="AQ327" i="25"/>
  <c r="A327" i="25"/>
  <c r="AQ326" i="25"/>
  <c r="A326" i="25"/>
  <c r="AQ325" i="25"/>
  <c r="A325" i="25"/>
  <c r="AQ324" i="25"/>
  <c r="A324" i="25"/>
  <c r="AQ323" i="25"/>
  <c r="A323" i="25"/>
  <c r="AQ322" i="25"/>
  <c r="A322" i="25"/>
  <c r="AQ321" i="25"/>
  <c r="A321" i="25"/>
  <c r="AQ320" i="25"/>
  <c r="A320" i="25"/>
  <c r="AQ319" i="25"/>
  <c r="A319" i="25"/>
  <c r="AQ318" i="25"/>
  <c r="A318" i="25"/>
  <c r="AQ317" i="25"/>
  <c r="A317" i="25"/>
  <c r="AQ316" i="25"/>
  <c r="A316" i="25"/>
  <c r="AQ315" i="25"/>
  <c r="A315" i="25"/>
  <c r="AQ314" i="25"/>
  <c r="A314" i="25"/>
  <c r="AQ313" i="25"/>
  <c r="A313" i="25"/>
  <c r="AQ312" i="25"/>
  <c r="A312" i="25"/>
  <c r="AQ311" i="25"/>
  <c r="A311" i="25"/>
  <c r="AQ310" i="25"/>
  <c r="A310" i="25"/>
  <c r="AQ309" i="25"/>
  <c r="A309" i="25"/>
  <c r="AQ308" i="25"/>
  <c r="A308" i="25"/>
  <c r="AQ307" i="25"/>
  <c r="A307" i="25"/>
  <c r="AQ306" i="25"/>
  <c r="A306" i="25"/>
  <c r="AQ305" i="25"/>
  <c r="A305" i="25"/>
  <c r="AQ304" i="25"/>
  <c r="A304" i="25"/>
  <c r="AQ303" i="25"/>
  <c r="A303" i="25"/>
  <c r="AQ302" i="25"/>
  <c r="A302" i="25"/>
  <c r="AQ301" i="25"/>
  <c r="A301" i="25"/>
  <c r="AQ300" i="25"/>
  <c r="A300" i="25"/>
  <c r="AQ299" i="25"/>
  <c r="A299" i="25"/>
  <c r="AQ298" i="25"/>
  <c r="A298" i="25"/>
  <c r="AQ297" i="25"/>
  <c r="A297" i="25"/>
  <c r="AQ296" i="25"/>
  <c r="A296" i="25"/>
  <c r="AQ295" i="25"/>
  <c r="A295" i="25"/>
  <c r="AQ294" i="25"/>
  <c r="A294" i="25"/>
  <c r="AQ293" i="25"/>
  <c r="A293" i="25"/>
  <c r="AQ292" i="25"/>
  <c r="A292" i="25"/>
  <c r="AQ291" i="25"/>
  <c r="A291" i="25"/>
  <c r="AQ290" i="25"/>
  <c r="A290" i="25"/>
  <c r="AQ289" i="25"/>
  <c r="A289" i="25"/>
  <c r="AQ288" i="25"/>
  <c r="A288" i="25"/>
  <c r="AQ287" i="25"/>
  <c r="A287" i="25"/>
  <c r="AQ286" i="25"/>
  <c r="A286" i="25"/>
  <c r="AQ285" i="25"/>
  <c r="A285" i="25"/>
  <c r="AQ284" i="25"/>
  <c r="A284" i="25"/>
  <c r="AQ283" i="25"/>
  <c r="A283" i="25"/>
  <c r="AQ282" i="25"/>
  <c r="A282" i="25"/>
  <c r="AQ281" i="25"/>
  <c r="A281" i="25"/>
  <c r="AQ280" i="25"/>
  <c r="A280" i="25"/>
  <c r="AQ279" i="25"/>
  <c r="A279" i="25"/>
  <c r="AQ278" i="25"/>
  <c r="A278" i="25"/>
  <c r="AQ277" i="25"/>
  <c r="A277" i="25"/>
  <c r="AQ276" i="25"/>
  <c r="A276" i="25"/>
  <c r="AQ275" i="25"/>
  <c r="A275" i="25"/>
  <c r="AQ274" i="25"/>
  <c r="A274" i="25"/>
  <c r="AQ273" i="25"/>
  <c r="A273" i="25"/>
  <c r="AQ272" i="25"/>
  <c r="A272" i="25"/>
  <c r="AQ271" i="25"/>
  <c r="A271" i="25"/>
  <c r="AQ270" i="25"/>
  <c r="A270" i="25"/>
  <c r="AQ269" i="25"/>
  <c r="A269" i="25"/>
  <c r="AQ268" i="25"/>
  <c r="A268" i="25"/>
  <c r="AQ267" i="25"/>
  <c r="A267" i="25"/>
  <c r="AQ266" i="25"/>
  <c r="A266" i="25"/>
  <c r="AQ265" i="25"/>
  <c r="A265" i="25"/>
  <c r="AQ264" i="25"/>
  <c r="A264" i="25"/>
  <c r="AQ263" i="25"/>
  <c r="A263" i="25"/>
  <c r="AQ262" i="25"/>
  <c r="A262" i="25"/>
  <c r="AQ261" i="25"/>
  <c r="A261" i="25"/>
  <c r="AQ260" i="25"/>
  <c r="A260" i="25"/>
  <c r="AQ259" i="25"/>
  <c r="A259" i="25"/>
  <c r="AQ258" i="25"/>
  <c r="A258" i="25"/>
  <c r="AQ257" i="25"/>
  <c r="A257" i="25"/>
  <c r="AQ256" i="25"/>
  <c r="A256" i="25"/>
  <c r="AQ255" i="25"/>
  <c r="A255" i="25"/>
  <c r="AQ254" i="25"/>
  <c r="A254" i="25"/>
  <c r="AQ253" i="25"/>
  <c r="A253" i="25"/>
  <c r="AQ252" i="25"/>
  <c r="A252" i="25"/>
  <c r="AQ251" i="25"/>
  <c r="A251" i="25"/>
  <c r="AQ250" i="25"/>
  <c r="A250" i="25"/>
  <c r="AQ249" i="25"/>
  <c r="A249" i="25"/>
  <c r="AQ248" i="25"/>
  <c r="A248" i="25"/>
  <c r="AQ247" i="25"/>
  <c r="A247" i="25"/>
  <c r="AQ246" i="25"/>
  <c r="A246" i="25"/>
  <c r="A245" i="25"/>
  <c r="AQ245" i="25"/>
  <c r="A244" i="25"/>
  <c r="AQ244" i="25"/>
  <c r="B244" i="25"/>
  <c r="A243" i="25"/>
  <c r="AQ243" i="25"/>
  <c r="B243" i="25"/>
  <c r="A242" i="25"/>
  <c r="AQ242" i="25"/>
  <c r="B242" i="25"/>
  <c r="A241" i="25"/>
  <c r="AQ241" i="25"/>
  <c r="B241" i="25"/>
  <c r="A240" i="25"/>
  <c r="AQ240" i="25"/>
  <c r="B240" i="25"/>
  <c r="A239" i="25"/>
  <c r="AQ239" i="25"/>
  <c r="B239" i="25"/>
  <c r="A238" i="25"/>
  <c r="AQ238" i="25"/>
  <c r="B238" i="25"/>
  <c r="A237" i="25"/>
  <c r="AQ237" i="25"/>
  <c r="B237" i="25"/>
  <c r="A236" i="25"/>
  <c r="AQ236" i="25"/>
  <c r="B236" i="25"/>
  <c r="A235" i="25"/>
  <c r="AQ235" i="25"/>
  <c r="B235" i="25"/>
  <c r="A234" i="25"/>
  <c r="AQ234" i="25"/>
  <c r="B234" i="25"/>
  <c r="A233" i="25"/>
  <c r="AQ233" i="25"/>
  <c r="B233" i="25"/>
  <c r="A232" i="25"/>
  <c r="AQ232" i="25"/>
  <c r="B232" i="25"/>
  <c r="A231" i="25"/>
  <c r="AQ231" i="25"/>
  <c r="B231" i="25"/>
  <c r="A230" i="25"/>
  <c r="AQ230" i="25"/>
  <c r="B230" i="25"/>
  <c r="A229" i="25"/>
  <c r="AQ229" i="25"/>
  <c r="B229" i="25"/>
  <c r="A228" i="25"/>
  <c r="AQ228" i="25"/>
  <c r="B228" i="25"/>
  <c r="A227" i="25"/>
  <c r="AQ227" i="25"/>
  <c r="B227" i="25"/>
  <c r="A226" i="25"/>
  <c r="AQ226" i="25"/>
  <c r="B226" i="25"/>
  <c r="A225" i="25"/>
  <c r="AQ225" i="25"/>
  <c r="B225" i="25"/>
  <c r="A224" i="25"/>
  <c r="AQ224" i="25"/>
  <c r="B224" i="25"/>
  <c r="A223" i="25"/>
  <c r="AQ223" i="25"/>
  <c r="B223" i="25"/>
  <c r="A222" i="25"/>
  <c r="AQ222" i="25"/>
  <c r="B222" i="25"/>
  <c r="A221" i="25"/>
  <c r="AQ221" i="25"/>
  <c r="B221" i="25"/>
  <c r="A220" i="25"/>
  <c r="AQ220" i="25"/>
  <c r="AP220" i="25"/>
  <c r="B220" i="25"/>
  <c r="A219" i="25"/>
  <c r="AQ219" i="25"/>
  <c r="B219" i="25"/>
  <c r="A218" i="25"/>
  <c r="AQ218" i="25"/>
  <c r="B218" i="25"/>
  <c r="A217" i="25"/>
  <c r="AQ217" i="25"/>
  <c r="B217" i="25"/>
  <c r="A216" i="25"/>
  <c r="AQ216" i="25"/>
  <c r="B216" i="25"/>
  <c r="A215" i="25"/>
  <c r="AQ215" i="25"/>
  <c r="B215" i="25"/>
  <c r="A214" i="25"/>
  <c r="AQ214" i="25"/>
  <c r="B214" i="25"/>
  <c r="A213" i="25"/>
  <c r="AQ213" i="25"/>
  <c r="B213" i="25"/>
  <c r="A212" i="25"/>
  <c r="AQ212" i="25"/>
  <c r="B212" i="25"/>
  <c r="A211" i="25"/>
  <c r="AQ211" i="25"/>
  <c r="B211" i="25"/>
  <c r="A210" i="25"/>
  <c r="AQ210" i="25"/>
  <c r="B210" i="25"/>
  <c r="A209" i="25"/>
  <c r="AQ209" i="25"/>
  <c r="B209" i="25"/>
  <c r="A208" i="25"/>
  <c r="AQ208" i="25"/>
  <c r="B208" i="25"/>
  <c r="A207" i="25"/>
  <c r="AQ207" i="25"/>
  <c r="B207" i="25"/>
  <c r="A206" i="25"/>
  <c r="AQ206" i="25"/>
  <c r="B206" i="25"/>
  <c r="A205" i="25"/>
  <c r="AQ205" i="25"/>
  <c r="B205" i="25"/>
  <c r="A204" i="25"/>
  <c r="AQ204" i="25"/>
  <c r="B204" i="25"/>
  <c r="A203" i="25"/>
  <c r="AQ203" i="25"/>
  <c r="B203" i="25"/>
  <c r="A202" i="25"/>
  <c r="AQ202" i="25"/>
  <c r="B202" i="25"/>
  <c r="A201" i="25"/>
  <c r="AQ201" i="25"/>
  <c r="B201" i="25"/>
  <c r="A200" i="25"/>
  <c r="AQ200" i="25"/>
  <c r="B200" i="25"/>
  <c r="A199" i="25"/>
  <c r="AQ199" i="25"/>
  <c r="B199" i="25"/>
  <c r="A198" i="25"/>
  <c r="AQ198" i="25"/>
  <c r="B198" i="25"/>
  <c r="A197" i="25"/>
  <c r="AQ197" i="25"/>
  <c r="B197" i="25"/>
  <c r="A196" i="25"/>
  <c r="AQ196" i="25"/>
  <c r="B196" i="25"/>
  <c r="B195" i="25"/>
  <c r="A195" i="25"/>
  <c r="AQ195" i="25"/>
  <c r="B194" i="25"/>
  <c r="A194" i="25"/>
  <c r="AQ194" i="25"/>
  <c r="B193" i="25"/>
  <c r="A193" i="25"/>
  <c r="AQ193" i="25"/>
  <c r="B192" i="25"/>
  <c r="A192" i="25"/>
  <c r="AQ192" i="25"/>
  <c r="B191" i="25"/>
  <c r="A191" i="25"/>
  <c r="AQ191" i="25"/>
  <c r="B190" i="25"/>
  <c r="A190" i="25"/>
  <c r="AQ190" i="25"/>
  <c r="B189" i="25"/>
  <c r="A189" i="25"/>
  <c r="AQ189" i="25"/>
  <c r="B188" i="25"/>
  <c r="A188" i="25"/>
  <c r="AQ188" i="25"/>
  <c r="B187" i="25"/>
  <c r="A187" i="25"/>
  <c r="AQ187" i="25"/>
  <c r="B186" i="25"/>
  <c r="A186" i="25"/>
  <c r="AQ186" i="25"/>
  <c r="B185" i="25"/>
  <c r="A185" i="25"/>
  <c r="AQ185" i="25"/>
  <c r="B184" i="25"/>
  <c r="A184" i="25"/>
  <c r="AQ184" i="25"/>
  <c r="B183" i="25"/>
  <c r="A183" i="25"/>
  <c r="AQ183" i="25"/>
  <c r="B182" i="25"/>
  <c r="A182" i="25"/>
  <c r="AQ182" i="25"/>
  <c r="B181" i="25"/>
  <c r="A181" i="25"/>
  <c r="AQ181" i="25"/>
  <c r="B180" i="25"/>
  <c r="A180" i="25"/>
  <c r="AQ180" i="25"/>
  <c r="B179" i="25"/>
  <c r="A179" i="25"/>
  <c r="AQ179" i="25"/>
  <c r="B178" i="25"/>
  <c r="A178" i="25"/>
  <c r="AQ178" i="25"/>
  <c r="B177" i="25"/>
  <c r="A177" i="25"/>
  <c r="AQ177" i="25"/>
  <c r="B176" i="25"/>
  <c r="A176" i="25"/>
  <c r="AQ176" i="25"/>
  <c r="B175" i="25"/>
  <c r="A175" i="25"/>
  <c r="AQ175" i="25"/>
  <c r="B174" i="25"/>
  <c r="A174" i="25"/>
  <c r="AQ174" i="25"/>
  <c r="B173" i="25"/>
  <c r="A173" i="25"/>
  <c r="AQ173" i="25"/>
  <c r="B172" i="25"/>
  <c r="A172" i="25"/>
  <c r="AQ172" i="25"/>
  <c r="B171" i="25"/>
  <c r="A171" i="25"/>
  <c r="AQ171" i="25"/>
  <c r="B170" i="25"/>
  <c r="A170" i="25"/>
  <c r="AQ170" i="25"/>
  <c r="B169" i="25"/>
  <c r="A169" i="25"/>
  <c r="AQ169" i="25"/>
  <c r="B168" i="25"/>
  <c r="A168" i="25"/>
  <c r="AQ168" i="25"/>
  <c r="B167" i="25"/>
  <c r="A167" i="25"/>
  <c r="AQ167" i="25"/>
  <c r="B166" i="25"/>
  <c r="A166" i="25"/>
  <c r="AQ166" i="25"/>
  <c r="B165" i="25"/>
  <c r="A165" i="25"/>
  <c r="AQ165" i="25"/>
  <c r="B164" i="25"/>
  <c r="A164" i="25"/>
  <c r="AQ164" i="25"/>
  <c r="B163" i="25"/>
  <c r="A163" i="25"/>
  <c r="AQ163" i="25"/>
  <c r="B162" i="25"/>
  <c r="A162" i="25"/>
  <c r="AQ162" i="25"/>
  <c r="B161" i="25"/>
  <c r="A161" i="25"/>
  <c r="AQ161" i="25"/>
  <c r="B160" i="25"/>
  <c r="A160" i="25"/>
  <c r="AQ160" i="25"/>
  <c r="B159" i="25"/>
  <c r="A159" i="25"/>
  <c r="AQ159" i="25"/>
  <c r="B158" i="25"/>
  <c r="A158" i="25"/>
  <c r="AQ158" i="25"/>
  <c r="B157" i="25"/>
  <c r="A157" i="25"/>
  <c r="AQ157" i="25"/>
  <c r="B156" i="25"/>
  <c r="A156" i="25"/>
  <c r="AQ156" i="25"/>
  <c r="B155" i="25"/>
  <c r="A155" i="25"/>
  <c r="AQ155" i="25"/>
  <c r="B154" i="25"/>
  <c r="A154" i="25"/>
  <c r="AQ154" i="25"/>
  <c r="B153" i="25"/>
  <c r="A153" i="25"/>
  <c r="AQ153" i="25"/>
  <c r="B152" i="25"/>
  <c r="A152" i="25"/>
  <c r="AQ152" i="25"/>
  <c r="B151" i="25"/>
  <c r="A151" i="25"/>
  <c r="AQ151" i="25"/>
  <c r="B150" i="25"/>
  <c r="A150" i="25"/>
  <c r="AQ150" i="25"/>
  <c r="B149" i="25"/>
  <c r="A149" i="25"/>
  <c r="AQ149" i="25"/>
  <c r="B148" i="25"/>
  <c r="A148" i="25"/>
  <c r="AQ148" i="25"/>
  <c r="B147" i="25"/>
  <c r="A147" i="25"/>
  <c r="AQ147" i="25"/>
  <c r="B146" i="25"/>
  <c r="A146" i="25"/>
  <c r="AQ146" i="25"/>
  <c r="B145" i="25"/>
  <c r="A145" i="25"/>
  <c r="AQ145" i="25"/>
  <c r="B144" i="25"/>
  <c r="A144" i="25"/>
  <c r="AQ144" i="25"/>
  <c r="B143" i="25"/>
  <c r="A143" i="25"/>
  <c r="AQ143" i="25"/>
  <c r="B142" i="25"/>
  <c r="A142" i="25"/>
  <c r="AQ142" i="25"/>
  <c r="B141" i="25"/>
  <c r="A141" i="25"/>
  <c r="AQ141" i="25"/>
  <c r="B140" i="25"/>
  <c r="A140" i="25"/>
  <c r="AQ140" i="25"/>
  <c r="B139" i="25"/>
  <c r="A139" i="25"/>
  <c r="AQ139" i="25"/>
  <c r="B138" i="25"/>
  <c r="A138" i="25"/>
  <c r="AQ138" i="25"/>
  <c r="B137" i="25"/>
  <c r="A137" i="25"/>
  <c r="AQ137" i="25"/>
  <c r="B136" i="25"/>
  <c r="A136" i="25"/>
  <c r="AQ136" i="25"/>
  <c r="B135" i="25"/>
  <c r="A135" i="25"/>
  <c r="AQ135" i="25"/>
  <c r="B134" i="25"/>
  <c r="A134" i="25"/>
  <c r="AQ134" i="25"/>
  <c r="B133" i="25"/>
  <c r="A133" i="25"/>
  <c r="AQ133" i="25"/>
  <c r="B132" i="25"/>
  <c r="A132" i="25"/>
  <c r="AQ132" i="25"/>
  <c r="B131" i="25"/>
  <c r="A131" i="25"/>
  <c r="AQ131" i="25"/>
  <c r="B130" i="25"/>
  <c r="A130" i="25"/>
  <c r="AQ130" i="25"/>
  <c r="B129" i="25"/>
  <c r="A129" i="25"/>
  <c r="AQ129" i="25"/>
  <c r="B128" i="25"/>
  <c r="A128" i="25"/>
  <c r="AQ128" i="25"/>
  <c r="B127" i="25"/>
  <c r="A127" i="25"/>
  <c r="AQ127" i="25"/>
  <c r="B126" i="25"/>
  <c r="A126" i="25"/>
  <c r="AQ126" i="25"/>
  <c r="B125" i="25"/>
  <c r="A125" i="25"/>
  <c r="AQ125" i="25"/>
  <c r="B124" i="25"/>
  <c r="A124" i="25"/>
  <c r="AQ124" i="25"/>
  <c r="B123" i="25"/>
  <c r="A123" i="25"/>
  <c r="AQ123" i="25"/>
  <c r="B122" i="25"/>
  <c r="A122" i="25"/>
  <c r="AQ122" i="25"/>
  <c r="B121" i="25"/>
  <c r="A121" i="25"/>
  <c r="AQ121" i="25"/>
  <c r="B120" i="25"/>
  <c r="A120" i="25"/>
  <c r="AQ120" i="25"/>
  <c r="B119" i="25"/>
  <c r="A119" i="25"/>
  <c r="AQ119" i="25"/>
  <c r="B118" i="25"/>
  <c r="A118" i="25"/>
  <c r="AQ118" i="25"/>
  <c r="B117" i="25"/>
  <c r="A117" i="25"/>
  <c r="AQ117" i="25"/>
  <c r="B116" i="25"/>
  <c r="A116" i="25"/>
  <c r="AQ116" i="25"/>
  <c r="B115" i="25"/>
  <c r="A115" i="25"/>
  <c r="AQ115" i="25"/>
  <c r="B114" i="25"/>
  <c r="A114" i="25"/>
  <c r="AQ114" i="25"/>
  <c r="B113" i="25"/>
  <c r="A113" i="25"/>
  <c r="AQ113" i="25"/>
  <c r="B112" i="25"/>
  <c r="A112" i="25"/>
  <c r="AQ112" i="25"/>
  <c r="B111" i="25"/>
  <c r="A111" i="25"/>
  <c r="AQ111" i="25"/>
  <c r="B110" i="25"/>
  <c r="A110" i="25"/>
  <c r="AQ110" i="25"/>
  <c r="B109" i="25"/>
  <c r="A109" i="25"/>
  <c r="AQ109" i="25"/>
  <c r="B108" i="25"/>
  <c r="A108" i="25"/>
  <c r="AQ108" i="25"/>
  <c r="B107" i="25"/>
  <c r="A107" i="25"/>
  <c r="AQ107" i="25"/>
  <c r="B106" i="25"/>
  <c r="A106" i="25"/>
  <c r="AQ106" i="25"/>
  <c r="B105" i="25"/>
  <c r="A105" i="25"/>
  <c r="AQ105" i="25"/>
  <c r="B104" i="25"/>
  <c r="A104" i="25"/>
  <c r="AQ104" i="25"/>
  <c r="B103" i="25"/>
  <c r="A103" i="25"/>
  <c r="AQ103" i="25"/>
  <c r="B102" i="25"/>
  <c r="A102" i="25"/>
  <c r="AQ102" i="25"/>
  <c r="B101" i="25"/>
  <c r="A101" i="25"/>
  <c r="AQ101" i="25"/>
  <c r="B100" i="25"/>
  <c r="A100" i="25"/>
  <c r="AQ100" i="25"/>
  <c r="B99" i="25"/>
  <c r="A99" i="25"/>
  <c r="AQ99" i="25"/>
  <c r="B98" i="25"/>
  <c r="A98" i="25"/>
  <c r="AQ98" i="25"/>
  <c r="B97" i="25"/>
  <c r="A97" i="25"/>
  <c r="AQ97" i="25"/>
  <c r="B96" i="25"/>
  <c r="A96" i="25"/>
  <c r="AQ96" i="25"/>
  <c r="B95" i="25"/>
  <c r="A95" i="25"/>
  <c r="AQ95" i="25"/>
  <c r="B94" i="25"/>
  <c r="A94" i="25"/>
  <c r="AQ94" i="25"/>
  <c r="B93" i="25"/>
  <c r="A93" i="25"/>
  <c r="AQ93" i="25"/>
  <c r="B92" i="25"/>
  <c r="A92" i="25"/>
  <c r="AQ92" i="25"/>
  <c r="B91" i="25"/>
  <c r="A91" i="25"/>
  <c r="AQ91" i="25"/>
  <c r="B90" i="25"/>
  <c r="A90" i="25"/>
  <c r="AQ90" i="25"/>
  <c r="B89" i="25"/>
  <c r="A89" i="25"/>
  <c r="AQ89" i="25"/>
  <c r="B88" i="25"/>
  <c r="A88" i="25"/>
  <c r="AQ88" i="25"/>
  <c r="B87" i="25"/>
  <c r="A87" i="25"/>
  <c r="AQ87" i="25"/>
  <c r="B86" i="25"/>
  <c r="A86" i="25"/>
  <c r="AQ86" i="25"/>
  <c r="B85" i="25"/>
  <c r="A85" i="25"/>
  <c r="AQ85" i="25"/>
  <c r="B84" i="25"/>
  <c r="A84" i="25"/>
  <c r="AQ84" i="25"/>
  <c r="B83" i="25"/>
  <c r="A83" i="25"/>
  <c r="AQ83" i="25"/>
  <c r="B82" i="25"/>
  <c r="A82" i="25"/>
  <c r="AQ82" i="25"/>
  <c r="B81" i="25"/>
  <c r="A81" i="25"/>
  <c r="AQ81" i="25"/>
  <c r="B80" i="25"/>
  <c r="A80" i="25"/>
  <c r="AQ80" i="25"/>
  <c r="B79" i="25"/>
  <c r="A79" i="25"/>
  <c r="AQ79" i="25"/>
  <c r="B78" i="25"/>
  <c r="A78" i="25"/>
  <c r="AQ78" i="25"/>
  <c r="B77" i="25"/>
  <c r="A77" i="25"/>
  <c r="AQ77" i="25"/>
  <c r="B76" i="25"/>
  <c r="A76" i="25"/>
  <c r="AQ76" i="25"/>
  <c r="B75" i="25"/>
  <c r="A75" i="25"/>
  <c r="AQ75" i="25"/>
  <c r="B74" i="25"/>
  <c r="A74" i="25"/>
  <c r="AQ74" i="25"/>
  <c r="B73" i="25"/>
  <c r="A73" i="25"/>
  <c r="AQ73" i="25"/>
  <c r="B72" i="25"/>
  <c r="A72" i="25"/>
  <c r="AQ72" i="25"/>
  <c r="B71" i="25"/>
  <c r="A71" i="25"/>
  <c r="AQ71" i="25"/>
  <c r="B70" i="25"/>
  <c r="A70" i="25"/>
  <c r="AQ70" i="25"/>
  <c r="B69" i="25"/>
  <c r="A69" i="25"/>
  <c r="AQ69" i="25"/>
  <c r="B68" i="25"/>
  <c r="A68" i="25"/>
  <c r="AQ68" i="25"/>
  <c r="B67" i="25"/>
  <c r="A67" i="25"/>
  <c r="AQ67" i="25"/>
  <c r="B66" i="25"/>
  <c r="A66" i="25"/>
  <c r="AQ66" i="25"/>
  <c r="B65" i="25"/>
  <c r="A65" i="25"/>
  <c r="AQ65" i="25"/>
  <c r="B64" i="25"/>
  <c r="A64" i="25"/>
  <c r="AQ64" i="25"/>
  <c r="B63" i="25"/>
  <c r="A63" i="25"/>
  <c r="AQ63" i="25"/>
  <c r="B62" i="25"/>
  <c r="A62" i="25"/>
  <c r="AQ62" i="25"/>
  <c r="B61" i="25"/>
  <c r="A61" i="25"/>
  <c r="AQ61" i="25"/>
  <c r="B60" i="25"/>
  <c r="A60" i="25"/>
  <c r="AQ60" i="25"/>
  <c r="B59" i="25"/>
  <c r="A59" i="25"/>
  <c r="AQ59" i="25"/>
  <c r="B58" i="25"/>
  <c r="A58" i="25"/>
  <c r="AQ58" i="25"/>
  <c r="B57" i="25"/>
  <c r="A57" i="25"/>
  <c r="AQ57" i="25"/>
  <c r="B56" i="25"/>
  <c r="A56" i="25"/>
  <c r="AQ56" i="25"/>
  <c r="B55" i="25"/>
  <c r="A55" i="25"/>
  <c r="AQ55" i="25"/>
  <c r="B54" i="25"/>
  <c r="A54" i="25"/>
  <c r="AQ54" i="25"/>
  <c r="B53" i="25"/>
  <c r="A53" i="25"/>
  <c r="AQ53" i="25"/>
  <c r="B52" i="25"/>
  <c r="A52" i="25"/>
  <c r="AQ52" i="25"/>
  <c r="B51" i="25"/>
  <c r="A51" i="25"/>
  <c r="AQ51" i="25"/>
  <c r="B50" i="25"/>
  <c r="A50" i="25"/>
  <c r="AQ50" i="25"/>
  <c r="B49" i="25"/>
  <c r="A49" i="25"/>
  <c r="AQ49" i="25"/>
  <c r="AK48" i="25"/>
  <c r="B48" i="25"/>
  <c r="A48" i="25"/>
  <c r="AQ48" i="25"/>
  <c r="B47" i="25"/>
  <c r="A47" i="25"/>
  <c r="AQ47" i="25"/>
  <c r="B46" i="25"/>
  <c r="A46" i="25"/>
  <c r="AQ46" i="25"/>
  <c r="D43" i="25"/>
  <c r="D44" i="25"/>
  <c r="D45" i="25" a="1"/>
  <c r="D342" i="25"/>
  <c r="AS342" i="25"/>
  <c r="B45" i="25"/>
  <c r="A45" i="25"/>
  <c r="AQ45" i="25"/>
  <c r="H44" i="25"/>
  <c r="G43" i="25"/>
  <c r="E43" i="25"/>
  <c r="C42" i="25"/>
  <c r="E27" i="25"/>
  <c r="D17" i="25"/>
  <c r="D16" i="25"/>
  <c r="D15" i="25"/>
  <c r="C20" i="25"/>
  <c r="E45" i="25" a="1"/>
  <c r="J44" i="25"/>
  <c r="Q44" i="25"/>
  <c r="M44" i="25"/>
  <c r="I44" i="25"/>
  <c r="R44" i="25"/>
  <c r="L44" i="25"/>
  <c r="K44" i="25"/>
  <c r="E342" i="25"/>
  <c r="AT342" i="25"/>
  <c r="E115" i="25"/>
  <c r="AT115" i="25"/>
  <c r="E200" i="25"/>
  <c r="AT200" i="25"/>
  <c r="E286" i="25"/>
  <c r="AT286" i="25"/>
  <c r="E94" i="25"/>
  <c r="AT94" i="25"/>
  <c r="E179" i="25"/>
  <c r="AT179" i="25"/>
  <c r="E51" i="25"/>
  <c r="AT51" i="25"/>
  <c r="E136" i="25"/>
  <c r="AT136" i="25"/>
  <c r="E222" i="25"/>
  <c r="AT222" i="25"/>
  <c r="E307" i="25"/>
  <c r="AT307" i="25"/>
  <c r="E264" i="25"/>
  <c r="AT264" i="25"/>
  <c r="E72" i="25"/>
  <c r="AT72" i="25"/>
  <c r="E158" i="25"/>
  <c r="AT158" i="25"/>
  <c r="E243" i="25"/>
  <c r="AT243" i="25"/>
  <c r="E328" i="25"/>
  <c r="AT328" i="25"/>
  <c r="E56" i="25"/>
  <c r="AT56" i="25"/>
  <c r="E78" i="25"/>
  <c r="AT78" i="25"/>
  <c r="E99" i="25"/>
  <c r="AT99" i="25"/>
  <c r="E120" i="25"/>
  <c r="AT120" i="25"/>
  <c r="E142" i="25"/>
  <c r="AT142" i="25"/>
  <c r="E163" i="25"/>
  <c r="AT163" i="25"/>
  <c r="E184" i="25"/>
  <c r="AT184" i="25"/>
  <c r="E206" i="25"/>
  <c r="AT206" i="25"/>
  <c r="E227" i="25"/>
  <c r="AT227" i="25"/>
  <c r="E248" i="25"/>
  <c r="AT248" i="25"/>
  <c r="E270" i="25"/>
  <c r="AT270" i="25"/>
  <c r="E291" i="25"/>
  <c r="AT291" i="25"/>
  <c r="E312" i="25"/>
  <c r="AT312" i="25"/>
  <c r="E334" i="25"/>
  <c r="AT334" i="25"/>
  <c r="E62" i="25"/>
  <c r="AT62" i="25"/>
  <c r="E83" i="25"/>
  <c r="AT83" i="25"/>
  <c r="E104" i="25"/>
  <c r="AT104" i="25"/>
  <c r="E126" i="25"/>
  <c r="AT126" i="25"/>
  <c r="E147" i="25"/>
  <c r="AT147" i="25"/>
  <c r="E168" i="25"/>
  <c r="AT168" i="25"/>
  <c r="E190" i="25"/>
  <c r="AT190" i="25"/>
  <c r="E211" i="25"/>
  <c r="AT211" i="25"/>
  <c r="E232" i="25"/>
  <c r="AT232" i="25"/>
  <c r="E254" i="25"/>
  <c r="AT254" i="25"/>
  <c r="E275" i="25"/>
  <c r="AT275" i="25"/>
  <c r="E296" i="25"/>
  <c r="AT296" i="25"/>
  <c r="E318" i="25"/>
  <c r="AT318" i="25"/>
  <c r="E339" i="25"/>
  <c r="AT339" i="25"/>
  <c r="E46" i="25"/>
  <c r="AT46" i="25"/>
  <c r="E67" i="25"/>
  <c r="AT67" i="25"/>
  <c r="E88" i="25"/>
  <c r="AT88" i="25"/>
  <c r="E110" i="25"/>
  <c r="AT110" i="25"/>
  <c r="E131" i="25"/>
  <c r="AT131" i="25"/>
  <c r="E152" i="25"/>
  <c r="AT152" i="25"/>
  <c r="E174" i="25"/>
  <c r="AT174" i="25"/>
  <c r="E195" i="25"/>
  <c r="AT195" i="25"/>
  <c r="E216" i="25"/>
  <c r="AT216" i="25"/>
  <c r="E238" i="25"/>
  <c r="AT238" i="25"/>
  <c r="E259" i="25"/>
  <c r="AT259" i="25"/>
  <c r="E280" i="25"/>
  <c r="AT280" i="25"/>
  <c r="E302" i="25"/>
  <c r="AT302" i="25"/>
  <c r="E323" i="25"/>
  <c r="AT323" i="25"/>
  <c r="E344" i="25"/>
  <c r="AT344" i="25"/>
  <c r="D54" i="25"/>
  <c r="AS54" i="25"/>
  <c r="D76" i="25"/>
  <c r="AS76" i="25"/>
  <c r="D102" i="25"/>
  <c r="AS102" i="25"/>
  <c r="D150" i="25"/>
  <c r="AS150" i="25"/>
  <c r="D182" i="25"/>
  <c r="AS182" i="25"/>
  <c r="D204" i="25"/>
  <c r="AS204" i="25"/>
  <c r="D225" i="25"/>
  <c r="AS225" i="25"/>
  <c r="D268" i="25"/>
  <c r="AS268" i="25"/>
  <c r="D300" i="25"/>
  <c r="AS300" i="25"/>
  <c r="D316" i="25"/>
  <c r="AS316" i="25"/>
  <c r="D332" i="25"/>
  <c r="AS332" i="25"/>
  <c r="D337" i="25"/>
  <c r="AS337" i="25"/>
  <c r="D343" i="25"/>
  <c r="AS343" i="25"/>
  <c r="D339" i="25"/>
  <c r="AS339" i="25"/>
  <c r="D335" i="25"/>
  <c r="AS335" i="25"/>
  <c r="D331" i="25"/>
  <c r="AS331" i="25"/>
  <c r="D327" i="25"/>
  <c r="AS327" i="25"/>
  <c r="D323" i="25"/>
  <c r="AS323" i="25"/>
  <c r="D319" i="25"/>
  <c r="AS319" i="25"/>
  <c r="D315" i="25"/>
  <c r="AS315" i="25"/>
  <c r="D311" i="25"/>
  <c r="AS311" i="25"/>
  <c r="D307" i="25"/>
  <c r="AS307" i="25"/>
  <c r="D303" i="25"/>
  <c r="AS303" i="25"/>
  <c r="D299" i="25"/>
  <c r="AS299" i="25"/>
  <c r="D295" i="25"/>
  <c r="AS295" i="25"/>
  <c r="D291" i="25"/>
  <c r="AS291" i="25"/>
  <c r="D287" i="25"/>
  <c r="AS287" i="25"/>
  <c r="D283" i="25"/>
  <c r="AS283" i="25"/>
  <c r="D279" i="25"/>
  <c r="AS279" i="25"/>
  <c r="D275" i="25"/>
  <c r="AS275" i="25"/>
  <c r="D271" i="25"/>
  <c r="AS271" i="25"/>
  <c r="D267" i="25"/>
  <c r="AS267" i="25"/>
  <c r="D263" i="25"/>
  <c r="AS263" i="25"/>
  <c r="D259" i="25"/>
  <c r="AS259" i="25"/>
  <c r="D255" i="25"/>
  <c r="AS255" i="25"/>
  <c r="D251" i="25"/>
  <c r="AS251" i="25"/>
  <c r="D247" i="25"/>
  <c r="AS247" i="25"/>
  <c r="D243" i="25"/>
  <c r="AS243" i="25"/>
  <c r="D239" i="25"/>
  <c r="AS239" i="25"/>
  <c r="D235" i="25"/>
  <c r="AS235" i="25"/>
  <c r="D231" i="25"/>
  <c r="AS231" i="25"/>
  <c r="D227" i="25"/>
  <c r="AS227" i="25"/>
  <c r="D223" i="25"/>
  <c r="AS223" i="25"/>
  <c r="D219" i="25"/>
  <c r="AS219" i="25"/>
  <c r="D215" i="25"/>
  <c r="AS215" i="25"/>
  <c r="D211" i="25"/>
  <c r="AS211" i="25"/>
  <c r="D207" i="25"/>
  <c r="AS207" i="25"/>
  <c r="D203" i="25"/>
  <c r="AS203" i="25"/>
  <c r="D199" i="25"/>
  <c r="AS199" i="25"/>
  <c r="D195" i="25"/>
  <c r="AS195" i="25"/>
  <c r="D191" i="25"/>
  <c r="AS191" i="25"/>
  <c r="D187" i="25"/>
  <c r="AS187" i="25"/>
  <c r="D183" i="25"/>
  <c r="AS183" i="25"/>
  <c r="D179" i="25"/>
  <c r="AS179" i="25"/>
  <c r="D175" i="25"/>
  <c r="AS175" i="25"/>
  <c r="D171" i="25"/>
  <c r="AS171" i="25"/>
  <c r="D167" i="25"/>
  <c r="AS167" i="25"/>
  <c r="D163" i="25"/>
  <c r="AS163" i="25"/>
  <c r="D159" i="25"/>
  <c r="AS159" i="25"/>
  <c r="D155" i="25"/>
  <c r="AS155" i="25"/>
  <c r="D151" i="25"/>
  <c r="AS151" i="25"/>
  <c r="D147" i="25"/>
  <c r="AS147" i="25"/>
  <c r="D143" i="25"/>
  <c r="AS143" i="25"/>
  <c r="D139" i="25"/>
  <c r="AS139" i="25"/>
  <c r="D135" i="25"/>
  <c r="AS135" i="25"/>
  <c r="D131" i="25"/>
  <c r="AS131" i="25"/>
  <c r="D127" i="25"/>
  <c r="AS127" i="25"/>
  <c r="D123" i="25"/>
  <c r="AS123" i="25"/>
  <c r="D119" i="25"/>
  <c r="AS119" i="25"/>
  <c r="D115" i="25"/>
  <c r="AS115" i="25"/>
  <c r="D111" i="25"/>
  <c r="AS111" i="25"/>
  <c r="D107" i="25"/>
  <c r="AS107" i="25"/>
  <c r="D103" i="25"/>
  <c r="AS103" i="25"/>
  <c r="D99" i="25"/>
  <c r="AS99" i="25"/>
  <c r="D95" i="25"/>
  <c r="AS95" i="25"/>
  <c r="D91" i="25"/>
  <c r="AS91" i="25"/>
  <c r="D87" i="25"/>
  <c r="AS87" i="25"/>
  <c r="D83" i="25"/>
  <c r="AS83" i="25"/>
  <c r="D79" i="25"/>
  <c r="AS79" i="25"/>
  <c r="D75" i="25"/>
  <c r="AS75" i="25"/>
  <c r="D71" i="25"/>
  <c r="AS71" i="25"/>
  <c r="D67" i="25"/>
  <c r="AS67" i="25"/>
  <c r="D63" i="25"/>
  <c r="AS63" i="25"/>
  <c r="D59" i="25"/>
  <c r="AS59" i="25"/>
  <c r="D55" i="25"/>
  <c r="AS55" i="25"/>
  <c r="D51" i="25"/>
  <c r="AS51" i="25"/>
  <c r="D47" i="25"/>
  <c r="AS47" i="25"/>
  <c r="D65" i="25"/>
  <c r="AS65" i="25"/>
  <c r="D92" i="25"/>
  <c r="AS92" i="25"/>
  <c r="D108" i="25"/>
  <c r="AS108" i="25"/>
  <c r="D124" i="25"/>
  <c r="AS124" i="25"/>
  <c r="D140" i="25"/>
  <c r="AS140" i="25"/>
  <c r="D161" i="25"/>
  <c r="AS161" i="25"/>
  <c r="D177" i="25"/>
  <c r="AS177" i="25"/>
  <c r="D193" i="25"/>
  <c r="AS193" i="25"/>
  <c r="D214" i="25"/>
  <c r="AS214" i="25"/>
  <c r="D230" i="25"/>
  <c r="AS230" i="25"/>
  <c r="D252" i="25"/>
  <c r="AS252" i="25"/>
  <c r="D273" i="25"/>
  <c r="AS273" i="25"/>
  <c r="D284" i="25"/>
  <c r="AS284" i="25"/>
  <c r="D305" i="25"/>
  <c r="AS305" i="25"/>
  <c r="D326" i="25"/>
  <c r="AS326" i="25"/>
  <c r="D49" i="25"/>
  <c r="AS49" i="25"/>
  <c r="D70" i="25"/>
  <c r="AS70" i="25"/>
  <c r="D86" i="25"/>
  <c r="AS86" i="25"/>
  <c r="D113" i="25"/>
  <c r="AS113" i="25"/>
  <c r="D134" i="25"/>
  <c r="AS134" i="25"/>
  <c r="D156" i="25"/>
  <c r="AS156" i="25"/>
  <c r="D172" i="25"/>
  <c r="AS172" i="25"/>
  <c r="D198" i="25"/>
  <c r="AS198" i="25"/>
  <c r="D220" i="25"/>
  <c r="AS220" i="25"/>
  <c r="D241" i="25"/>
  <c r="AS241" i="25"/>
  <c r="D246" i="25"/>
  <c r="AS246" i="25"/>
  <c r="D262" i="25"/>
  <c r="AS262" i="25"/>
  <c r="D278" i="25"/>
  <c r="AS278" i="25"/>
  <c r="D294" i="25"/>
  <c r="AS294" i="25"/>
  <c r="D310" i="25"/>
  <c r="AS310" i="25"/>
  <c r="D321" i="25"/>
  <c r="AS321" i="25"/>
  <c r="D45" i="25"/>
  <c r="AS45" i="25"/>
  <c r="D50" i="25"/>
  <c r="AS50" i="25"/>
  <c r="D56" i="25"/>
  <c r="AS56" i="25"/>
  <c r="D61" i="25"/>
  <c r="AS61" i="25"/>
  <c r="D66" i="25"/>
  <c r="AS66" i="25"/>
  <c r="D72" i="25"/>
  <c r="AS72" i="25"/>
  <c r="D77" i="25"/>
  <c r="AS77" i="25"/>
  <c r="D82" i="25"/>
  <c r="AS82" i="25"/>
  <c r="D88" i="25"/>
  <c r="AS88" i="25"/>
  <c r="D93" i="25"/>
  <c r="AS93" i="25"/>
  <c r="D98" i="25"/>
  <c r="AS98" i="25"/>
  <c r="D104" i="25"/>
  <c r="AS104" i="25"/>
  <c r="D109" i="25"/>
  <c r="AS109" i="25"/>
  <c r="D114" i="25"/>
  <c r="AS114" i="25"/>
  <c r="D120" i="25"/>
  <c r="AS120" i="25"/>
  <c r="D125" i="25"/>
  <c r="AS125" i="25"/>
  <c r="D130" i="25"/>
  <c r="AS130" i="25"/>
  <c r="D136" i="25"/>
  <c r="AS136" i="25"/>
  <c r="D141" i="25"/>
  <c r="AS141" i="25"/>
  <c r="D146" i="25"/>
  <c r="AS146" i="25"/>
  <c r="D152" i="25"/>
  <c r="AS152" i="25"/>
  <c r="D157" i="25"/>
  <c r="AS157" i="25"/>
  <c r="D162" i="25"/>
  <c r="AS162" i="25"/>
  <c r="D168" i="25"/>
  <c r="AS168" i="25"/>
  <c r="D173" i="25"/>
  <c r="AS173" i="25"/>
  <c r="D178" i="25"/>
  <c r="AS178" i="25"/>
  <c r="D184" i="25"/>
  <c r="AS184" i="25"/>
  <c r="D189" i="25"/>
  <c r="AS189" i="25"/>
  <c r="D194" i="25"/>
  <c r="AS194" i="25"/>
  <c r="D200" i="25"/>
  <c r="AS200" i="25"/>
  <c r="D205" i="25"/>
  <c r="AS205" i="25"/>
  <c r="D210" i="25"/>
  <c r="AS210" i="25"/>
  <c r="D216" i="25"/>
  <c r="AS216" i="25"/>
  <c r="D221" i="25"/>
  <c r="AS221" i="25"/>
  <c r="D226" i="25"/>
  <c r="AS226" i="25"/>
  <c r="D232" i="25"/>
  <c r="AS232" i="25"/>
  <c r="D237" i="25"/>
  <c r="AS237" i="25"/>
  <c r="D242" i="25"/>
  <c r="AS242" i="25"/>
  <c r="D248" i="25"/>
  <c r="AS248" i="25"/>
  <c r="D253" i="25"/>
  <c r="AS253" i="25"/>
  <c r="D258" i="25"/>
  <c r="AS258" i="25"/>
  <c r="D264" i="25"/>
  <c r="AS264" i="25"/>
  <c r="D269" i="25"/>
  <c r="AS269" i="25"/>
  <c r="D274" i="25"/>
  <c r="AS274" i="25"/>
  <c r="D280" i="25"/>
  <c r="AS280" i="25"/>
  <c r="D285" i="25"/>
  <c r="AS285" i="25"/>
  <c r="D290" i="25"/>
  <c r="AS290" i="25"/>
  <c r="D296" i="25"/>
  <c r="AS296" i="25"/>
  <c r="D301" i="25"/>
  <c r="AS301" i="25"/>
  <c r="D306" i="25"/>
  <c r="AS306" i="25"/>
  <c r="D312" i="25"/>
  <c r="AS312" i="25"/>
  <c r="D317" i="25"/>
  <c r="AS317" i="25"/>
  <c r="D322" i="25"/>
  <c r="AS322" i="25"/>
  <c r="D328" i="25"/>
  <c r="AS328" i="25"/>
  <c r="D333" i="25"/>
  <c r="AS333" i="25"/>
  <c r="D338" i="25"/>
  <c r="AS338" i="25"/>
  <c r="D344" i="25"/>
  <c r="AS344" i="25"/>
  <c r="E47" i="25"/>
  <c r="AT47" i="25"/>
  <c r="E52" i="25"/>
  <c r="AT52" i="25"/>
  <c r="E58" i="25"/>
  <c r="AT58" i="25"/>
  <c r="E63" i="25"/>
  <c r="AT63" i="25"/>
  <c r="E68" i="25"/>
  <c r="AT68" i="25"/>
  <c r="E74" i="25"/>
  <c r="AT74" i="25"/>
  <c r="E79" i="25"/>
  <c r="AT79" i="25"/>
  <c r="E84" i="25"/>
  <c r="AT84" i="25"/>
  <c r="E90" i="25"/>
  <c r="AT90" i="25"/>
  <c r="E95" i="25"/>
  <c r="AT95" i="25"/>
  <c r="E100" i="25"/>
  <c r="AT100" i="25"/>
  <c r="E106" i="25"/>
  <c r="AT106" i="25"/>
  <c r="E111" i="25"/>
  <c r="AT111" i="25"/>
  <c r="E116" i="25"/>
  <c r="AT116" i="25"/>
  <c r="E122" i="25"/>
  <c r="AT122" i="25"/>
  <c r="E127" i="25"/>
  <c r="AT127" i="25"/>
  <c r="E132" i="25"/>
  <c r="AT132" i="25"/>
  <c r="E138" i="25"/>
  <c r="AT138" i="25"/>
  <c r="E143" i="25"/>
  <c r="AT143" i="25"/>
  <c r="E148" i="25"/>
  <c r="AT148" i="25"/>
  <c r="E154" i="25"/>
  <c r="AT154" i="25"/>
  <c r="E159" i="25"/>
  <c r="AT159" i="25"/>
  <c r="E164" i="25"/>
  <c r="AT164" i="25"/>
  <c r="E170" i="25"/>
  <c r="AT170" i="25"/>
  <c r="E175" i="25"/>
  <c r="AT175" i="25"/>
  <c r="E180" i="25"/>
  <c r="AT180" i="25"/>
  <c r="E186" i="25"/>
  <c r="AT186" i="25"/>
  <c r="E191" i="25"/>
  <c r="AT191" i="25"/>
  <c r="E196" i="25"/>
  <c r="AT196" i="25"/>
  <c r="E202" i="25"/>
  <c r="AT202" i="25"/>
  <c r="E207" i="25"/>
  <c r="AT207" i="25"/>
  <c r="E212" i="25"/>
  <c r="AT212" i="25"/>
  <c r="E218" i="25"/>
  <c r="AT218" i="25"/>
  <c r="E223" i="25"/>
  <c r="AT223" i="25"/>
  <c r="E228" i="25"/>
  <c r="AT228" i="25"/>
  <c r="E234" i="25"/>
  <c r="AT234" i="25"/>
  <c r="E239" i="25"/>
  <c r="AT239" i="25"/>
  <c r="E244" i="25"/>
  <c r="AT244" i="25"/>
  <c r="E250" i="25"/>
  <c r="AT250" i="25"/>
  <c r="E255" i="25"/>
  <c r="AT255" i="25"/>
  <c r="E260" i="25"/>
  <c r="AT260" i="25"/>
  <c r="E266" i="25"/>
  <c r="AT266" i="25"/>
  <c r="E271" i="25"/>
  <c r="AT271" i="25"/>
  <c r="E276" i="25"/>
  <c r="AT276" i="25"/>
  <c r="E282" i="25"/>
  <c r="AT282" i="25"/>
  <c r="E287" i="25"/>
  <c r="AT287" i="25"/>
  <c r="E292" i="25"/>
  <c r="AT292" i="25"/>
  <c r="E298" i="25"/>
  <c r="AT298" i="25"/>
  <c r="E303" i="25"/>
  <c r="AT303" i="25"/>
  <c r="E308" i="25"/>
  <c r="AT308" i="25"/>
  <c r="E314" i="25"/>
  <c r="AT314" i="25"/>
  <c r="E319" i="25"/>
  <c r="AT319" i="25"/>
  <c r="E324" i="25"/>
  <c r="AT324" i="25"/>
  <c r="E330" i="25"/>
  <c r="AT330" i="25"/>
  <c r="E335" i="25"/>
  <c r="AT335" i="25"/>
  <c r="E340" i="25"/>
  <c r="AT340" i="25"/>
  <c r="D46" i="25"/>
  <c r="AS46" i="25"/>
  <c r="D52" i="25"/>
  <c r="AS52" i="25"/>
  <c r="D57" i="25"/>
  <c r="AS57" i="25"/>
  <c r="D62" i="25"/>
  <c r="AS62" i="25"/>
  <c r="D68" i="25"/>
  <c r="AS68" i="25"/>
  <c r="D73" i="25"/>
  <c r="AS73" i="25"/>
  <c r="D78" i="25"/>
  <c r="AS78" i="25"/>
  <c r="D84" i="25"/>
  <c r="AS84" i="25"/>
  <c r="D89" i="25"/>
  <c r="AS89" i="25"/>
  <c r="D94" i="25"/>
  <c r="AS94" i="25"/>
  <c r="D100" i="25"/>
  <c r="AS100" i="25"/>
  <c r="D105" i="25"/>
  <c r="AS105" i="25"/>
  <c r="D110" i="25"/>
  <c r="AS110" i="25"/>
  <c r="D116" i="25"/>
  <c r="AS116" i="25"/>
  <c r="D121" i="25"/>
  <c r="AS121" i="25"/>
  <c r="D126" i="25"/>
  <c r="AS126" i="25"/>
  <c r="D132" i="25"/>
  <c r="AS132" i="25"/>
  <c r="D137" i="25"/>
  <c r="AS137" i="25"/>
  <c r="D142" i="25"/>
  <c r="AS142" i="25"/>
  <c r="D148" i="25"/>
  <c r="AS148" i="25"/>
  <c r="D153" i="25"/>
  <c r="AS153" i="25"/>
  <c r="D158" i="25"/>
  <c r="AS158" i="25"/>
  <c r="D164" i="25"/>
  <c r="AS164" i="25"/>
  <c r="D169" i="25"/>
  <c r="AS169" i="25"/>
  <c r="D174" i="25"/>
  <c r="AS174" i="25"/>
  <c r="D180" i="25"/>
  <c r="AS180" i="25"/>
  <c r="D185" i="25"/>
  <c r="AS185" i="25"/>
  <c r="D190" i="25"/>
  <c r="AS190" i="25"/>
  <c r="D196" i="25"/>
  <c r="AS196" i="25"/>
  <c r="D201" i="25"/>
  <c r="AS201" i="25"/>
  <c r="D206" i="25"/>
  <c r="AS206" i="25"/>
  <c r="D212" i="25"/>
  <c r="AS212" i="25"/>
  <c r="D217" i="25"/>
  <c r="AS217" i="25"/>
  <c r="D222" i="25"/>
  <c r="AS222" i="25"/>
  <c r="D228" i="25"/>
  <c r="AS228" i="25"/>
  <c r="D233" i="25"/>
  <c r="AS233" i="25"/>
  <c r="D238" i="25"/>
  <c r="AS238" i="25"/>
  <c r="D244" i="25"/>
  <c r="AS244" i="25"/>
  <c r="D249" i="25"/>
  <c r="AS249" i="25"/>
  <c r="D254" i="25"/>
  <c r="AS254" i="25"/>
  <c r="D260" i="25"/>
  <c r="AS260" i="25"/>
  <c r="D265" i="25"/>
  <c r="AS265" i="25"/>
  <c r="D270" i="25"/>
  <c r="AS270" i="25"/>
  <c r="D276" i="25"/>
  <c r="AS276" i="25"/>
  <c r="D281" i="25"/>
  <c r="AS281" i="25"/>
  <c r="D286" i="25"/>
  <c r="AS286" i="25"/>
  <c r="D292" i="25"/>
  <c r="AS292" i="25"/>
  <c r="D297" i="25"/>
  <c r="AS297" i="25"/>
  <c r="D302" i="25"/>
  <c r="AS302" i="25"/>
  <c r="D308" i="25"/>
  <c r="AS308" i="25"/>
  <c r="D313" i="25"/>
  <c r="AS313" i="25"/>
  <c r="D318" i="25"/>
  <c r="AS318" i="25"/>
  <c r="D324" i="25"/>
  <c r="AS324" i="25"/>
  <c r="D329" i="25"/>
  <c r="AS329" i="25"/>
  <c r="D334" i="25"/>
  <c r="AS334" i="25"/>
  <c r="D340" i="25"/>
  <c r="AS340" i="25"/>
  <c r="D345" i="25"/>
  <c r="AS345" i="25"/>
  <c r="E48" i="25"/>
  <c r="AT48" i="25"/>
  <c r="E54" i="25"/>
  <c r="AT54" i="25"/>
  <c r="E59" i="25"/>
  <c r="AT59" i="25"/>
  <c r="E64" i="25"/>
  <c r="AT64" i="25"/>
  <c r="E70" i="25"/>
  <c r="AT70" i="25"/>
  <c r="E75" i="25"/>
  <c r="AT75" i="25"/>
  <c r="E80" i="25"/>
  <c r="AT80" i="25"/>
  <c r="E86" i="25"/>
  <c r="AT86" i="25"/>
  <c r="E91" i="25"/>
  <c r="AT91" i="25"/>
  <c r="E96" i="25"/>
  <c r="AT96" i="25"/>
  <c r="E102" i="25"/>
  <c r="AT102" i="25"/>
  <c r="E107" i="25"/>
  <c r="AT107" i="25"/>
  <c r="E112" i="25"/>
  <c r="AT112" i="25"/>
  <c r="E118" i="25"/>
  <c r="AT118" i="25"/>
  <c r="E123" i="25"/>
  <c r="AT123" i="25"/>
  <c r="E128" i="25"/>
  <c r="AT128" i="25"/>
  <c r="E134" i="25"/>
  <c r="AT134" i="25"/>
  <c r="E139" i="25"/>
  <c r="AT139" i="25"/>
  <c r="E144" i="25"/>
  <c r="AT144" i="25"/>
  <c r="E150" i="25"/>
  <c r="AT150" i="25"/>
  <c r="E155" i="25"/>
  <c r="AT155" i="25"/>
  <c r="E160" i="25"/>
  <c r="AT160" i="25"/>
  <c r="E166" i="25"/>
  <c r="AT166" i="25"/>
  <c r="E171" i="25"/>
  <c r="AT171" i="25"/>
  <c r="E176" i="25"/>
  <c r="AT176" i="25"/>
  <c r="E182" i="25"/>
  <c r="AT182" i="25"/>
  <c r="E187" i="25"/>
  <c r="AT187" i="25"/>
  <c r="E192" i="25"/>
  <c r="AT192" i="25"/>
  <c r="E198" i="25"/>
  <c r="AT198" i="25"/>
  <c r="E203" i="25"/>
  <c r="AT203" i="25"/>
  <c r="E208" i="25"/>
  <c r="AT208" i="25"/>
  <c r="E214" i="25"/>
  <c r="AT214" i="25"/>
  <c r="E219" i="25"/>
  <c r="AT219" i="25"/>
  <c r="E224" i="25"/>
  <c r="AT224" i="25"/>
  <c r="E230" i="25"/>
  <c r="AT230" i="25"/>
  <c r="E235" i="25"/>
  <c r="AT235" i="25"/>
  <c r="E240" i="25"/>
  <c r="AT240" i="25"/>
  <c r="E246" i="25"/>
  <c r="AT246" i="25"/>
  <c r="E251" i="25"/>
  <c r="AT251" i="25"/>
  <c r="E256" i="25"/>
  <c r="AT256" i="25"/>
  <c r="E262" i="25"/>
  <c r="AT262" i="25"/>
  <c r="E267" i="25"/>
  <c r="AT267" i="25"/>
  <c r="E272" i="25"/>
  <c r="AT272" i="25"/>
  <c r="E278" i="25"/>
  <c r="AT278" i="25"/>
  <c r="E283" i="25"/>
  <c r="AT283" i="25"/>
  <c r="E288" i="25"/>
  <c r="AT288" i="25"/>
  <c r="E294" i="25"/>
  <c r="AT294" i="25"/>
  <c r="E299" i="25"/>
  <c r="AT299" i="25"/>
  <c r="E304" i="25"/>
  <c r="AT304" i="25"/>
  <c r="E310" i="25"/>
  <c r="AT310" i="25"/>
  <c r="E315" i="25"/>
  <c r="AT315" i="25"/>
  <c r="E320" i="25"/>
  <c r="AT320" i="25"/>
  <c r="E326" i="25"/>
  <c r="AT326" i="25"/>
  <c r="E331" i="25"/>
  <c r="AT331" i="25"/>
  <c r="E336" i="25"/>
  <c r="AT336" i="25"/>
  <c r="D60" i="25"/>
  <c r="AS60" i="25"/>
  <c r="D81" i="25"/>
  <c r="AS81" i="25"/>
  <c r="D97" i="25"/>
  <c r="AS97" i="25"/>
  <c r="D118" i="25"/>
  <c r="AS118" i="25"/>
  <c r="D129" i="25"/>
  <c r="AS129" i="25"/>
  <c r="D145" i="25"/>
  <c r="AS145" i="25"/>
  <c r="D166" i="25"/>
  <c r="AS166" i="25"/>
  <c r="D188" i="25"/>
  <c r="AS188" i="25"/>
  <c r="D209" i="25"/>
  <c r="AS209" i="25"/>
  <c r="D236" i="25"/>
  <c r="AS236" i="25"/>
  <c r="D257" i="25"/>
  <c r="AS257" i="25"/>
  <c r="D289" i="25"/>
  <c r="AS289" i="25"/>
  <c r="D48" i="25"/>
  <c r="AS48" i="25"/>
  <c r="D53" i="25"/>
  <c r="AS53" i="25"/>
  <c r="D58" i="25"/>
  <c r="AS58" i="25"/>
  <c r="D64" i="25"/>
  <c r="AS64" i="25"/>
  <c r="D69" i="25"/>
  <c r="AS69" i="25"/>
  <c r="D74" i="25"/>
  <c r="AS74" i="25"/>
  <c r="D80" i="25"/>
  <c r="AS80" i="25"/>
  <c r="D85" i="25"/>
  <c r="AS85" i="25"/>
  <c r="D90" i="25"/>
  <c r="AS90" i="25"/>
  <c r="D96" i="25"/>
  <c r="AS96" i="25"/>
  <c r="D101" i="25"/>
  <c r="AS101" i="25"/>
  <c r="D106" i="25"/>
  <c r="AS106" i="25"/>
  <c r="D112" i="25"/>
  <c r="AS112" i="25"/>
  <c r="D117" i="25"/>
  <c r="AS117" i="25"/>
  <c r="D122" i="25"/>
  <c r="AS122" i="25"/>
  <c r="D128" i="25"/>
  <c r="AS128" i="25"/>
  <c r="D133" i="25"/>
  <c r="AS133" i="25"/>
  <c r="D138" i="25"/>
  <c r="AS138" i="25"/>
  <c r="D144" i="25"/>
  <c r="AS144" i="25"/>
  <c r="D149" i="25"/>
  <c r="AS149" i="25"/>
  <c r="D154" i="25"/>
  <c r="AS154" i="25"/>
  <c r="D160" i="25"/>
  <c r="AS160" i="25"/>
  <c r="D165" i="25"/>
  <c r="AS165" i="25"/>
  <c r="D170" i="25"/>
  <c r="AS170" i="25"/>
  <c r="D176" i="25"/>
  <c r="AS176" i="25"/>
  <c r="D181" i="25"/>
  <c r="AS181" i="25"/>
  <c r="D186" i="25"/>
  <c r="AS186" i="25"/>
  <c r="D192" i="25"/>
  <c r="AS192" i="25"/>
  <c r="D197" i="25"/>
  <c r="AS197" i="25"/>
  <c r="D202" i="25"/>
  <c r="AS202" i="25"/>
  <c r="D208" i="25"/>
  <c r="AS208" i="25"/>
  <c r="D213" i="25"/>
  <c r="AS213" i="25"/>
  <c r="D218" i="25"/>
  <c r="AS218" i="25"/>
  <c r="D224" i="25"/>
  <c r="AS224" i="25"/>
  <c r="D229" i="25"/>
  <c r="AS229" i="25"/>
  <c r="D234" i="25"/>
  <c r="AS234" i="25"/>
  <c r="D240" i="25"/>
  <c r="AS240" i="25"/>
  <c r="D245" i="25"/>
  <c r="AS245" i="25"/>
  <c r="D250" i="25"/>
  <c r="AS250" i="25"/>
  <c r="D256" i="25"/>
  <c r="AS256" i="25"/>
  <c r="D261" i="25"/>
  <c r="AS261" i="25"/>
  <c r="D266" i="25"/>
  <c r="AS266" i="25"/>
  <c r="D272" i="25"/>
  <c r="AS272" i="25"/>
  <c r="D277" i="25"/>
  <c r="AS277" i="25"/>
  <c r="D282" i="25"/>
  <c r="AS282" i="25"/>
  <c r="D288" i="25"/>
  <c r="AS288" i="25"/>
  <c r="D293" i="25"/>
  <c r="AS293" i="25"/>
  <c r="D298" i="25"/>
  <c r="AS298" i="25"/>
  <c r="D304" i="25"/>
  <c r="AS304" i="25"/>
  <c r="D309" i="25"/>
  <c r="AS309" i="25"/>
  <c r="D314" i="25"/>
  <c r="AS314" i="25"/>
  <c r="D320" i="25"/>
  <c r="AS320" i="25"/>
  <c r="D325" i="25"/>
  <c r="AS325" i="25"/>
  <c r="D330" i="25"/>
  <c r="AS330" i="25"/>
  <c r="D336" i="25"/>
  <c r="AS336" i="25"/>
  <c r="D341" i="25"/>
  <c r="AS341" i="25"/>
  <c r="E345" i="25"/>
  <c r="AT345" i="25"/>
  <c r="E341" i="25"/>
  <c r="AT341" i="25"/>
  <c r="E337" i="25"/>
  <c r="AT337" i="25"/>
  <c r="E333" i="25"/>
  <c r="AT333" i="25"/>
  <c r="E329" i="25"/>
  <c r="AT329" i="25"/>
  <c r="E325" i="25"/>
  <c r="AT325" i="25"/>
  <c r="E321" i="25"/>
  <c r="AT321" i="25"/>
  <c r="E317" i="25"/>
  <c r="AT317" i="25"/>
  <c r="E313" i="25"/>
  <c r="AT313" i="25"/>
  <c r="E309" i="25"/>
  <c r="AT309" i="25"/>
  <c r="E305" i="25"/>
  <c r="AT305" i="25"/>
  <c r="E301" i="25"/>
  <c r="AT301" i="25"/>
  <c r="E297" i="25"/>
  <c r="AT297" i="25"/>
  <c r="E293" i="25"/>
  <c r="AT293" i="25"/>
  <c r="E289" i="25"/>
  <c r="AT289" i="25"/>
  <c r="E285" i="25"/>
  <c r="AT285" i="25"/>
  <c r="E281" i="25"/>
  <c r="AT281" i="25"/>
  <c r="E277" i="25"/>
  <c r="AT277" i="25"/>
  <c r="E273" i="25"/>
  <c r="AT273" i="25"/>
  <c r="E269" i="25"/>
  <c r="AT269" i="25"/>
  <c r="E265" i="25"/>
  <c r="AT265" i="25"/>
  <c r="E261" i="25"/>
  <c r="AT261" i="25"/>
  <c r="E257" i="25"/>
  <c r="AT257" i="25"/>
  <c r="E253" i="25"/>
  <c r="AT253" i="25"/>
  <c r="E249" i="25"/>
  <c r="AT249" i="25"/>
  <c r="E245" i="25"/>
  <c r="AT245" i="25"/>
  <c r="E241" i="25"/>
  <c r="AT241" i="25"/>
  <c r="E237" i="25"/>
  <c r="AT237" i="25"/>
  <c r="E233" i="25"/>
  <c r="AT233" i="25"/>
  <c r="E229" i="25"/>
  <c r="AT229" i="25"/>
  <c r="E225" i="25"/>
  <c r="AT225" i="25"/>
  <c r="E221" i="25"/>
  <c r="AT221" i="25"/>
  <c r="E217" i="25"/>
  <c r="AT217" i="25"/>
  <c r="E213" i="25"/>
  <c r="AT213" i="25"/>
  <c r="E209" i="25"/>
  <c r="AT209" i="25"/>
  <c r="E205" i="25"/>
  <c r="AT205" i="25"/>
  <c r="E201" i="25"/>
  <c r="AT201" i="25"/>
  <c r="E197" i="25"/>
  <c r="AT197" i="25"/>
  <c r="E193" i="25"/>
  <c r="AT193" i="25"/>
  <c r="E189" i="25"/>
  <c r="AT189" i="25"/>
  <c r="E185" i="25"/>
  <c r="AT185" i="25"/>
  <c r="E181" i="25"/>
  <c r="AT181" i="25"/>
  <c r="E177" i="25"/>
  <c r="AT177" i="25"/>
  <c r="E173" i="25"/>
  <c r="AT173" i="25"/>
  <c r="E169" i="25"/>
  <c r="AT169" i="25"/>
  <c r="E165" i="25"/>
  <c r="AT165" i="25"/>
  <c r="E161" i="25"/>
  <c r="AT161" i="25"/>
  <c r="E157" i="25"/>
  <c r="AT157" i="25"/>
  <c r="E153" i="25"/>
  <c r="AT153" i="25"/>
  <c r="E149" i="25"/>
  <c r="AT149" i="25"/>
  <c r="E145" i="25"/>
  <c r="AT145" i="25"/>
  <c r="E141" i="25"/>
  <c r="AT141" i="25"/>
  <c r="E137" i="25"/>
  <c r="AT137" i="25"/>
  <c r="E133" i="25"/>
  <c r="AT133" i="25"/>
  <c r="E129" i="25"/>
  <c r="AT129" i="25"/>
  <c r="E125" i="25"/>
  <c r="AT125" i="25"/>
  <c r="E121" i="25"/>
  <c r="AT121" i="25"/>
  <c r="E117" i="25"/>
  <c r="AT117" i="25"/>
  <c r="E113" i="25"/>
  <c r="AT113" i="25"/>
  <c r="E109" i="25"/>
  <c r="AT109" i="25"/>
  <c r="E105" i="25"/>
  <c r="AT105" i="25"/>
  <c r="E101" i="25"/>
  <c r="AT101" i="25"/>
  <c r="E97" i="25"/>
  <c r="AT97" i="25"/>
  <c r="E93" i="25"/>
  <c r="AT93" i="25"/>
  <c r="E89" i="25"/>
  <c r="AT89" i="25"/>
  <c r="E85" i="25"/>
  <c r="AT85" i="25"/>
  <c r="E81" i="25"/>
  <c r="AT81" i="25"/>
  <c r="E77" i="25"/>
  <c r="AT77" i="25"/>
  <c r="E73" i="25"/>
  <c r="AT73" i="25"/>
  <c r="E69" i="25"/>
  <c r="AT69" i="25"/>
  <c r="E65" i="25"/>
  <c r="AT65" i="25"/>
  <c r="E61" i="25"/>
  <c r="AT61" i="25"/>
  <c r="E57" i="25"/>
  <c r="AT57" i="25"/>
  <c r="E53" i="25"/>
  <c r="AT53" i="25"/>
  <c r="E49" i="25"/>
  <c r="AT49" i="25"/>
  <c r="E45" i="25"/>
  <c r="AT45" i="25"/>
  <c r="E50" i="25"/>
  <c r="AT50" i="25"/>
  <c r="E55" i="25"/>
  <c r="AT55" i="25"/>
  <c r="E60" i="25"/>
  <c r="AT60" i="25"/>
  <c r="E66" i="25"/>
  <c r="AT66" i="25"/>
  <c r="E71" i="25"/>
  <c r="AT71" i="25"/>
  <c r="E76" i="25"/>
  <c r="AT76" i="25"/>
  <c r="E82" i="25"/>
  <c r="AT82" i="25"/>
  <c r="E87" i="25"/>
  <c r="AT87" i="25"/>
  <c r="E92" i="25"/>
  <c r="AT92" i="25"/>
  <c r="E98" i="25"/>
  <c r="AT98" i="25"/>
  <c r="E103" i="25"/>
  <c r="AT103" i="25"/>
  <c r="E108" i="25"/>
  <c r="AT108" i="25"/>
  <c r="E114" i="25"/>
  <c r="AT114" i="25"/>
  <c r="E119" i="25"/>
  <c r="AT119" i="25"/>
  <c r="E124" i="25"/>
  <c r="AT124" i="25"/>
  <c r="E130" i="25"/>
  <c r="AT130" i="25"/>
  <c r="E135" i="25"/>
  <c r="AT135" i="25"/>
  <c r="E140" i="25"/>
  <c r="AT140" i="25"/>
  <c r="E146" i="25"/>
  <c r="AT146" i="25"/>
  <c r="E151" i="25"/>
  <c r="AT151" i="25"/>
  <c r="E156" i="25"/>
  <c r="AT156" i="25"/>
  <c r="E162" i="25"/>
  <c r="AT162" i="25"/>
  <c r="E167" i="25"/>
  <c r="AT167" i="25"/>
  <c r="E172" i="25"/>
  <c r="AT172" i="25"/>
  <c r="E178" i="25"/>
  <c r="AT178" i="25"/>
  <c r="E183" i="25"/>
  <c r="AT183" i="25"/>
  <c r="E188" i="25"/>
  <c r="AT188" i="25"/>
  <c r="E194" i="25"/>
  <c r="AT194" i="25"/>
  <c r="E199" i="25"/>
  <c r="AT199" i="25"/>
  <c r="E204" i="25"/>
  <c r="AT204" i="25"/>
  <c r="E210" i="25"/>
  <c r="AT210" i="25"/>
  <c r="E215" i="25"/>
  <c r="AT215" i="25"/>
  <c r="E220" i="25"/>
  <c r="AT220" i="25"/>
  <c r="E226" i="25"/>
  <c r="AT226" i="25"/>
  <c r="E231" i="25"/>
  <c r="AT231" i="25"/>
  <c r="E236" i="25"/>
  <c r="AT236" i="25"/>
  <c r="E242" i="25"/>
  <c r="AT242" i="25"/>
  <c r="E247" i="25"/>
  <c r="AT247" i="25"/>
  <c r="E252" i="25"/>
  <c r="AT252" i="25"/>
  <c r="E258" i="25"/>
  <c r="AT258" i="25"/>
  <c r="E263" i="25"/>
  <c r="AT263" i="25"/>
  <c r="E268" i="25"/>
  <c r="AT268" i="25"/>
  <c r="E274" i="25"/>
  <c r="AT274" i="25"/>
  <c r="E279" i="25"/>
  <c r="AT279" i="25"/>
  <c r="E284" i="25"/>
  <c r="AT284" i="25"/>
  <c r="E290" i="25"/>
  <c r="AT290" i="25"/>
  <c r="E295" i="25"/>
  <c r="AT295" i="25"/>
  <c r="E300" i="25"/>
  <c r="AT300" i="25"/>
  <c r="E306" i="25"/>
  <c r="AT306" i="25"/>
  <c r="E311" i="25"/>
  <c r="AT311" i="25"/>
  <c r="E316" i="25"/>
  <c r="AT316" i="25"/>
  <c r="E322" i="25"/>
  <c r="AT322" i="25"/>
  <c r="E327" i="25"/>
  <c r="AT327" i="25"/>
  <c r="E332" i="25"/>
  <c r="AT332" i="25"/>
  <c r="E338" i="25"/>
  <c r="AT338" i="25"/>
  <c r="E343" i="25"/>
  <c r="AT343" i="2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28" i="26"/>
  <c r="I52" i="26"/>
  <c r="I37" i="26"/>
  <c r="I29" i="26"/>
  <c r="B9" i="26"/>
  <c r="T8" i="26"/>
  <c r="B8" i="26"/>
  <c r="T7" i="26"/>
  <c r="B7" i="26"/>
  <c r="I12" i="18"/>
  <c r="K13" i="18"/>
  <c r="K14" i="18"/>
  <c r="K15" i="18"/>
  <c r="K16" i="18"/>
  <c r="K17" i="18"/>
  <c r="K18" i="18"/>
  <c r="K19" i="18"/>
  <c r="K20" i="18"/>
  <c r="K21" i="18"/>
  <c r="I13" i="18"/>
  <c r="I14" i="18"/>
  <c r="I15" i="18"/>
  <c r="I16" i="18"/>
  <c r="I17" i="18"/>
  <c r="I18" i="18"/>
  <c r="J12" i="18"/>
  <c r="J13" i="18"/>
  <c r="J14" i="18"/>
  <c r="J15" i="18"/>
  <c r="J16" i="18"/>
  <c r="J17" i="18"/>
  <c r="J18" i="18"/>
  <c r="J19" i="18"/>
  <c r="J20" i="18"/>
  <c r="J21" i="18"/>
  <c r="I19" i="18"/>
  <c r="I20" i="18"/>
  <c r="I21" i="18"/>
  <c r="C2" i="17"/>
  <c r="C1" i="17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/>
  <c r="C17" i="23"/>
  <c r="C18" i="23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I14" i="19"/>
  <c r="V19" i="26"/>
  <c r="J13" i="19"/>
  <c r="I15" i="19"/>
  <c r="D18" i="19"/>
  <c r="J14" i="19"/>
  <c r="I16" i="19"/>
  <c r="S9" i="26"/>
  <c r="D14" i="18"/>
  <c r="D14" i="19"/>
  <c r="D17" i="18"/>
  <c r="D19" i="19"/>
  <c r="D13" i="18"/>
  <c r="D13" i="19"/>
  <c r="D15" i="18"/>
  <c r="D16" i="19"/>
  <c r="D12" i="18"/>
  <c r="S8" i="26"/>
  <c r="D16" i="18"/>
  <c r="D17" i="19"/>
  <c r="S7" i="26"/>
  <c r="D11" i="18"/>
  <c r="D15" i="19"/>
  <c r="S10" i="26"/>
  <c r="J15" i="19"/>
  <c r="I17" i="19"/>
  <c r="C20" i="18"/>
  <c r="C16" i="25"/>
  <c r="J16" i="19"/>
  <c r="I18" i="19"/>
  <c r="R13" i="26"/>
  <c r="R24" i="26" a="1"/>
  <c r="J17" i="19"/>
  <c r="I19" i="19"/>
  <c r="R83" i="26"/>
  <c r="R98" i="26"/>
  <c r="R34" i="26"/>
  <c r="R117" i="26"/>
  <c r="R53" i="26"/>
  <c r="R128" i="26"/>
  <c r="R64" i="26"/>
  <c r="R71" i="26"/>
  <c r="R94" i="26"/>
  <c r="R30" i="26"/>
  <c r="R113" i="26"/>
  <c r="R49" i="26"/>
  <c r="R124" i="26"/>
  <c r="R60" i="26"/>
  <c r="R59" i="26"/>
  <c r="R90" i="26"/>
  <c r="R26" i="26"/>
  <c r="R109" i="26"/>
  <c r="R45" i="26"/>
  <c r="R120" i="26"/>
  <c r="R56" i="26"/>
  <c r="R86" i="26"/>
  <c r="R116" i="26"/>
  <c r="R91" i="26"/>
  <c r="R36" i="26"/>
  <c r="R73" i="26"/>
  <c r="R38" i="26"/>
  <c r="R68" i="26"/>
  <c r="R43" i="26"/>
  <c r="R82" i="26"/>
  <c r="R123" i="26"/>
  <c r="R101" i="26"/>
  <c r="R37" i="26"/>
  <c r="R112" i="26"/>
  <c r="R48" i="26"/>
  <c r="R35" i="26"/>
  <c r="R78" i="26"/>
  <c r="R111" i="26"/>
  <c r="R97" i="26"/>
  <c r="R33" i="26"/>
  <c r="R108" i="26"/>
  <c r="R44" i="26"/>
  <c r="R27" i="26"/>
  <c r="R74" i="26"/>
  <c r="R99" i="26"/>
  <c r="R93" i="26"/>
  <c r="R29" i="26"/>
  <c r="R104" i="26"/>
  <c r="R40" i="26"/>
  <c r="R131" i="26"/>
  <c r="R52" i="26"/>
  <c r="R89" i="26"/>
  <c r="R118" i="26"/>
  <c r="R75" i="26"/>
  <c r="R121" i="26"/>
  <c r="R24" i="26"/>
  <c r="R130" i="26"/>
  <c r="R66" i="26"/>
  <c r="R79" i="26"/>
  <c r="R85" i="26"/>
  <c r="R119" i="26"/>
  <c r="R96" i="26"/>
  <c r="R32" i="26"/>
  <c r="R126" i="26"/>
  <c r="R62" i="26"/>
  <c r="R63" i="26"/>
  <c r="R81" i="26"/>
  <c r="R103" i="26"/>
  <c r="R92" i="26"/>
  <c r="R28" i="26"/>
  <c r="R122" i="26"/>
  <c r="R58" i="26"/>
  <c r="R47" i="26"/>
  <c r="R77" i="26"/>
  <c r="R87" i="26"/>
  <c r="R88" i="26"/>
  <c r="R95" i="26"/>
  <c r="R105" i="26"/>
  <c r="R134" i="26"/>
  <c r="R25" i="26"/>
  <c r="R54" i="26"/>
  <c r="R84" i="26"/>
  <c r="R57" i="26"/>
  <c r="R127" i="26"/>
  <c r="R69" i="26"/>
  <c r="R110" i="26"/>
  <c r="R55" i="26"/>
  <c r="R42" i="26"/>
  <c r="R72" i="26"/>
  <c r="R100" i="26"/>
  <c r="R50" i="26"/>
  <c r="R129" i="26"/>
  <c r="R107" i="26"/>
  <c r="R41" i="26"/>
  <c r="R133" i="26"/>
  <c r="R115" i="26"/>
  <c r="R65" i="26"/>
  <c r="R106" i="26"/>
  <c r="R39" i="26"/>
  <c r="R70" i="26"/>
  <c r="R132" i="26"/>
  <c r="R114" i="26"/>
  <c r="R67" i="26"/>
  <c r="R46" i="26"/>
  <c r="R76" i="26"/>
  <c r="R125" i="26"/>
  <c r="R51" i="26"/>
  <c r="R31" i="26"/>
  <c r="R80" i="26"/>
  <c r="R61" i="26"/>
  <c r="R102" i="26"/>
  <c r="J18" i="19"/>
  <c r="I20" i="19"/>
  <c r="J19" i="19"/>
  <c r="I21" i="19"/>
  <c r="E44" i="25"/>
  <c r="F44" i="25"/>
  <c r="I45" i="25" a="1"/>
  <c r="R45" i="25" a="1"/>
  <c r="Q45" i="25" a="1"/>
  <c r="L45" i="25" a="1"/>
  <c r="C45" i="25" a="1"/>
  <c r="H45" i="25" a="1"/>
  <c r="K45" i="25" a="1"/>
  <c r="M45" i="25" a="1"/>
  <c r="G45" i="25" a="1"/>
  <c r="J45" i="25" a="1"/>
  <c r="J327" i="25"/>
  <c r="AY327" i="25"/>
  <c r="J263" i="25"/>
  <c r="AY263" i="25"/>
  <c r="J317" i="25"/>
  <c r="AY317" i="25"/>
  <c r="J326" i="25"/>
  <c r="AY326" i="25"/>
  <c r="J241" i="25"/>
  <c r="AY241" i="25"/>
  <c r="J172" i="25"/>
  <c r="AY172" i="25"/>
  <c r="J325" i="25"/>
  <c r="AY325" i="25"/>
  <c r="J195" i="25"/>
  <c r="AY195" i="25"/>
  <c r="J111" i="25"/>
  <c r="AY111" i="25"/>
  <c r="J47" i="25"/>
  <c r="AY47" i="25"/>
  <c r="J183" i="25"/>
  <c r="AY183" i="25"/>
  <c r="J81" i="25"/>
  <c r="AY81" i="25"/>
  <c r="J61" i="25"/>
  <c r="AY61" i="25"/>
  <c r="J189" i="25"/>
  <c r="AY189" i="25"/>
  <c r="J85" i="25"/>
  <c r="AY85" i="25"/>
  <c r="J340" i="25"/>
  <c r="AY340" i="25"/>
  <c r="J173" i="25"/>
  <c r="AY173" i="25"/>
  <c r="J73" i="25"/>
  <c r="AY73" i="25"/>
  <c r="J50" i="25"/>
  <c r="AY50" i="25"/>
  <c r="J323" i="25"/>
  <c r="AY323" i="25"/>
  <c r="J259" i="25"/>
  <c r="AY259" i="25"/>
  <c r="J312" i="25"/>
  <c r="AY312" i="25"/>
  <c r="J321" i="25"/>
  <c r="AY321" i="25"/>
  <c r="J236" i="25"/>
  <c r="AY236" i="25"/>
  <c r="J168" i="25"/>
  <c r="AY168" i="25"/>
  <c r="J314" i="25"/>
  <c r="AY314" i="25"/>
  <c r="J190" i="25"/>
  <c r="AY190" i="25"/>
  <c r="J107" i="25"/>
  <c r="AY107" i="25"/>
  <c r="J345" i="25"/>
  <c r="AY345" i="25"/>
  <c r="J177" i="25"/>
  <c r="AY177" i="25"/>
  <c r="J76" i="25"/>
  <c r="AY76" i="25"/>
  <c r="J45" i="25"/>
  <c r="AY45" i="25"/>
  <c r="J182" i="25"/>
  <c r="AY182" i="25"/>
  <c r="J80" i="25"/>
  <c r="AY80" i="25"/>
  <c r="J324" i="25"/>
  <c r="AY324" i="25"/>
  <c r="J166" i="25"/>
  <c r="AY166" i="25"/>
  <c r="J68" i="25"/>
  <c r="AY68" i="25"/>
  <c r="J319" i="25"/>
  <c r="AY319" i="25"/>
  <c r="J255" i="25"/>
  <c r="AY255" i="25"/>
  <c r="J306" i="25"/>
  <c r="AY306" i="25"/>
  <c r="J316" i="25"/>
  <c r="AY316" i="25"/>
  <c r="J230" i="25"/>
  <c r="AY230" i="25"/>
  <c r="J164" i="25"/>
  <c r="AY164" i="25"/>
  <c r="J304" i="25"/>
  <c r="AY304" i="25"/>
  <c r="J185" i="25"/>
  <c r="AY185" i="25"/>
  <c r="J103" i="25"/>
  <c r="AY103" i="25"/>
  <c r="J330" i="25"/>
  <c r="AY330" i="25"/>
  <c r="J170" i="25"/>
  <c r="AY170" i="25"/>
  <c r="J70" i="25"/>
  <c r="AY70" i="25"/>
  <c r="J341" i="25"/>
  <c r="AY341" i="25"/>
  <c r="J175" i="25"/>
  <c r="AY175" i="25"/>
  <c r="J74" i="25"/>
  <c r="AY74" i="25"/>
  <c r="J309" i="25"/>
  <c r="AY309" i="25"/>
  <c r="J159" i="25"/>
  <c r="AY159" i="25"/>
  <c r="J62" i="25"/>
  <c r="AY62" i="25"/>
  <c r="J277" i="25"/>
  <c r="AY277" i="25"/>
  <c r="J301" i="25"/>
  <c r="AY301" i="25"/>
  <c r="J293" i="25"/>
  <c r="AY293" i="25"/>
  <c r="J162" i="25"/>
  <c r="AY162" i="25"/>
  <c r="J69" i="25"/>
  <c r="AY69" i="25"/>
  <c r="J66" i="25"/>
  <c r="AY66" i="25"/>
  <c r="J280" i="25"/>
  <c r="AY280" i="25"/>
  <c r="J250" i="25"/>
  <c r="AY250" i="25"/>
  <c r="J134" i="25"/>
  <c r="AY134" i="25"/>
  <c r="J48" i="25"/>
  <c r="AY48" i="25"/>
  <c r="J334" i="25"/>
  <c r="AY334" i="25"/>
  <c r="J268" i="25"/>
  <c r="AY268" i="25"/>
  <c r="J137" i="25"/>
  <c r="AY137" i="25"/>
  <c r="J150" i="25"/>
  <c r="AY150" i="25"/>
  <c r="J209" i="25"/>
  <c r="AY209" i="25"/>
  <c r="J332" i="25"/>
  <c r="AY332" i="25"/>
  <c r="J171" i="25"/>
  <c r="AY171" i="25"/>
  <c r="J77" i="25"/>
  <c r="AY77" i="25"/>
  <c r="J51" i="25"/>
  <c r="AY51" i="25"/>
  <c r="J336" i="25"/>
  <c r="AY336" i="25"/>
  <c r="J311" i="25"/>
  <c r="AY311" i="25"/>
  <c r="J247" i="25"/>
  <c r="AY247" i="25"/>
  <c r="J296" i="25"/>
  <c r="AY296" i="25"/>
  <c r="J305" i="25"/>
  <c r="AY305" i="25"/>
  <c r="J220" i="25"/>
  <c r="AY220" i="25"/>
  <c r="J156" i="25"/>
  <c r="AY156" i="25"/>
  <c r="J282" i="25"/>
  <c r="AY282" i="25"/>
  <c r="J174" i="25"/>
  <c r="AY174" i="25"/>
  <c r="J95" i="25"/>
  <c r="AY95" i="25"/>
  <c r="J302" i="25"/>
  <c r="AY302" i="25"/>
  <c r="J155" i="25"/>
  <c r="AY155" i="25"/>
  <c r="J60" i="25"/>
  <c r="AY60" i="25"/>
  <c r="J313" i="25"/>
  <c r="AY313" i="25"/>
  <c r="J161" i="25"/>
  <c r="AY161" i="25"/>
  <c r="J64" i="25"/>
  <c r="AY64" i="25"/>
  <c r="J281" i="25"/>
  <c r="AY281" i="25"/>
  <c r="J145" i="25"/>
  <c r="AY145" i="25"/>
  <c r="J52" i="25"/>
  <c r="AY52" i="25"/>
  <c r="J199" i="25"/>
  <c r="AY199" i="25"/>
  <c r="J307" i="25"/>
  <c r="AY307" i="25"/>
  <c r="J243" i="25"/>
  <c r="AY243" i="25"/>
  <c r="J290" i="25"/>
  <c r="AY290" i="25"/>
  <c r="J300" i="25"/>
  <c r="AY300" i="25"/>
  <c r="J216" i="25"/>
  <c r="AY216" i="25"/>
  <c r="J152" i="25"/>
  <c r="AY152" i="25"/>
  <c r="J272" i="25"/>
  <c r="AY272" i="25"/>
  <c r="J169" i="25"/>
  <c r="AY169" i="25"/>
  <c r="J91" i="25"/>
  <c r="AY91" i="25"/>
  <c r="J288" i="25"/>
  <c r="AY288" i="25"/>
  <c r="J149" i="25"/>
  <c r="AY149" i="25"/>
  <c r="J54" i="25"/>
  <c r="AY54" i="25"/>
  <c r="J298" i="25"/>
  <c r="AY298" i="25"/>
  <c r="J154" i="25"/>
  <c r="AY154" i="25"/>
  <c r="J58" i="25"/>
  <c r="AY58" i="25"/>
  <c r="J266" i="25"/>
  <c r="AY266" i="25"/>
  <c r="J138" i="25"/>
  <c r="AY138" i="25"/>
  <c r="J46" i="25"/>
  <c r="AY46" i="25"/>
  <c r="J303" i="25"/>
  <c r="AY303" i="25"/>
  <c r="J239" i="25"/>
  <c r="AY239" i="25"/>
  <c r="J285" i="25"/>
  <c r="AY285" i="25"/>
  <c r="J294" i="25"/>
  <c r="AY294" i="25"/>
  <c r="J212" i="25"/>
  <c r="AY212" i="25"/>
  <c r="J148" i="25"/>
  <c r="AY148" i="25"/>
  <c r="J261" i="25"/>
  <c r="AY261" i="25"/>
  <c r="J163" i="25"/>
  <c r="AY163" i="25"/>
  <c r="J87" i="25"/>
  <c r="AY87" i="25"/>
  <c r="J276" i="25"/>
  <c r="AY276" i="25"/>
  <c r="J141" i="25"/>
  <c r="AY141" i="25"/>
  <c r="J49" i="25"/>
  <c r="AY49" i="25"/>
  <c r="J286" i="25"/>
  <c r="AY286" i="25"/>
  <c r="J146" i="25"/>
  <c r="AY146" i="25"/>
  <c r="J53" i="25"/>
  <c r="AY53" i="25"/>
  <c r="J254" i="25"/>
  <c r="AY254" i="25"/>
  <c r="J130" i="25"/>
  <c r="AY130" i="25"/>
  <c r="J320" i="25"/>
  <c r="AY320" i="25"/>
  <c r="J135" i="25"/>
  <c r="AY135" i="25"/>
  <c r="J310" i="25"/>
  <c r="AY310" i="25"/>
  <c r="J179" i="25"/>
  <c r="AY179" i="25"/>
  <c r="J65" i="25"/>
  <c r="AY65" i="25"/>
  <c r="J297" i="25"/>
  <c r="AY297" i="25"/>
  <c r="J98" i="25"/>
  <c r="AY98" i="25"/>
  <c r="J289" i="25"/>
  <c r="AY289" i="25"/>
  <c r="J158" i="25"/>
  <c r="AY158" i="25"/>
  <c r="J292" i="25"/>
  <c r="AY292" i="25"/>
  <c r="J242" i="25"/>
  <c r="AY242" i="25"/>
  <c r="J283" i="25"/>
  <c r="AY283" i="25"/>
  <c r="J192" i="25"/>
  <c r="AY192" i="25"/>
  <c r="J67" i="25"/>
  <c r="AY67" i="25"/>
  <c r="J226" i="25"/>
  <c r="AY226" i="25"/>
  <c r="J100" i="25"/>
  <c r="AY100" i="25"/>
  <c r="J201" i="25"/>
  <c r="AY201" i="25"/>
  <c r="J331" i="25"/>
  <c r="AY331" i="25"/>
  <c r="J181" i="25"/>
  <c r="AY181" i="25"/>
  <c r="J197" i="25"/>
  <c r="AY197" i="25"/>
  <c r="J191" i="25"/>
  <c r="AY191" i="25"/>
  <c r="J295" i="25"/>
  <c r="AY295" i="25"/>
  <c r="J231" i="25"/>
  <c r="AY231" i="25"/>
  <c r="J274" i="25"/>
  <c r="AY274" i="25"/>
  <c r="J284" i="25"/>
  <c r="AY284" i="25"/>
  <c r="J204" i="25"/>
  <c r="AY204" i="25"/>
  <c r="J140" i="25"/>
  <c r="AY140" i="25"/>
  <c r="J244" i="25"/>
  <c r="AY244" i="25"/>
  <c r="J153" i="25"/>
  <c r="AY153" i="25"/>
  <c r="J79" i="25"/>
  <c r="AY79" i="25"/>
  <c r="J248" i="25"/>
  <c r="AY248" i="25"/>
  <c r="J127" i="25"/>
  <c r="AY127" i="25"/>
  <c r="J240" i="25"/>
  <c r="AY240" i="25"/>
  <c r="J256" i="25"/>
  <c r="AY256" i="25"/>
  <c r="J133" i="25"/>
  <c r="AY133" i="25"/>
  <c r="J308" i="25"/>
  <c r="AY308" i="25"/>
  <c r="J233" i="25"/>
  <c r="AY233" i="25"/>
  <c r="J117" i="25"/>
  <c r="AY117" i="25"/>
  <c r="J214" i="25"/>
  <c r="AY214" i="25"/>
  <c r="J56" i="25"/>
  <c r="AY56" i="25"/>
  <c r="J291" i="25"/>
  <c r="AY291" i="25"/>
  <c r="J227" i="25"/>
  <c r="AY227" i="25"/>
  <c r="J269" i="25"/>
  <c r="AY269" i="25"/>
  <c r="J278" i="25"/>
  <c r="AY278" i="25"/>
  <c r="J200" i="25"/>
  <c r="AY200" i="25"/>
  <c r="J136" i="25"/>
  <c r="AY136" i="25"/>
  <c r="J237" i="25"/>
  <c r="AY237" i="25"/>
  <c r="J147" i="25"/>
  <c r="AY147" i="25"/>
  <c r="J75" i="25"/>
  <c r="AY75" i="25"/>
  <c r="J238" i="25"/>
  <c r="AY238" i="25"/>
  <c r="J119" i="25"/>
  <c r="AY119" i="25"/>
  <c r="J207" i="25"/>
  <c r="AY207" i="25"/>
  <c r="J245" i="25"/>
  <c r="AY245" i="25"/>
  <c r="J125" i="25"/>
  <c r="AY125" i="25"/>
  <c r="J265" i="25"/>
  <c r="AY265" i="25"/>
  <c r="J224" i="25"/>
  <c r="AY224" i="25"/>
  <c r="J110" i="25"/>
  <c r="AY110" i="25"/>
  <c r="J193" i="25"/>
  <c r="AY193" i="25"/>
  <c r="J287" i="25"/>
  <c r="AY287" i="25"/>
  <c r="J223" i="25"/>
  <c r="AY223" i="25"/>
  <c r="J264" i="25"/>
  <c r="AY264" i="25"/>
  <c r="J273" i="25"/>
  <c r="AY273" i="25"/>
  <c r="J196" i="25"/>
  <c r="AY196" i="25"/>
  <c r="J132" i="25"/>
  <c r="AY132" i="25"/>
  <c r="J229" i="25"/>
  <c r="AY229" i="25"/>
  <c r="J142" i="25"/>
  <c r="AY142" i="25"/>
  <c r="J71" i="25"/>
  <c r="AY71" i="25"/>
  <c r="J228" i="25"/>
  <c r="AY228" i="25"/>
  <c r="J113" i="25"/>
  <c r="AY113" i="25"/>
  <c r="J178" i="25"/>
  <c r="AY178" i="25"/>
  <c r="J234" i="25"/>
  <c r="AY234" i="25"/>
  <c r="J118" i="25"/>
  <c r="AY118" i="25"/>
  <c r="J221" i="25"/>
  <c r="AY221" i="25"/>
  <c r="J215" i="25"/>
  <c r="AY215" i="25"/>
  <c r="J105" i="25"/>
  <c r="AY105" i="25"/>
  <c r="J165" i="25"/>
  <c r="AY165" i="25"/>
  <c r="J315" i="25"/>
  <c r="AY315" i="25"/>
  <c r="J225" i="25"/>
  <c r="AY225" i="25"/>
  <c r="J99" i="25"/>
  <c r="AY99" i="25"/>
  <c r="J329" i="25"/>
  <c r="AY329" i="25"/>
  <c r="J151" i="25"/>
  <c r="AY151" i="25"/>
  <c r="J299" i="25"/>
  <c r="AY299" i="25"/>
  <c r="J208" i="25"/>
  <c r="AY208" i="25"/>
  <c r="J83" i="25"/>
  <c r="AY83" i="25"/>
  <c r="J270" i="25"/>
  <c r="AY270" i="25"/>
  <c r="J123" i="25"/>
  <c r="AY123" i="25"/>
  <c r="J344" i="25"/>
  <c r="AY344" i="25"/>
  <c r="J128" i="25"/>
  <c r="AY128" i="25"/>
  <c r="J219" i="25"/>
  <c r="AY219" i="25"/>
  <c r="J112" i="25"/>
  <c r="AY112" i="25"/>
  <c r="J143" i="25"/>
  <c r="AY143" i="25"/>
  <c r="J86" i="25"/>
  <c r="AY86" i="25"/>
  <c r="J246" i="25"/>
  <c r="AY246" i="25"/>
  <c r="J267" i="25"/>
  <c r="AY267" i="25"/>
  <c r="J78" i="25"/>
  <c r="AY78" i="25"/>
  <c r="J90" i="25"/>
  <c r="AY90" i="25"/>
  <c r="J253" i="25"/>
  <c r="AY253" i="25"/>
  <c r="J217" i="25"/>
  <c r="AY217" i="25"/>
  <c r="J102" i="25"/>
  <c r="AY102" i="25"/>
  <c r="J157" i="25"/>
  <c r="AY157" i="25"/>
  <c r="J339" i="25"/>
  <c r="AY339" i="25"/>
  <c r="J257" i="25"/>
  <c r="AY257" i="25"/>
  <c r="J126" i="25"/>
  <c r="AY126" i="25"/>
  <c r="J109" i="25"/>
  <c r="AY109" i="25"/>
  <c r="J194" i="25"/>
  <c r="AY194" i="25"/>
  <c r="J328" i="25"/>
  <c r="AY328" i="25"/>
  <c r="J116" i="25"/>
  <c r="AY116" i="25"/>
  <c r="J198" i="25"/>
  <c r="AY198" i="25"/>
  <c r="J96" i="25"/>
  <c r="AY96" i="25"/>
  <c r="J82" i="25"/>
  <c r="AY82" i="25"/>
  <c r="J167" i="25"/>
  <c r="AY167" i="25"/>
  <c r="J260" i="25"/>
  <c r="AY260" i="25"/>
  <c r="J222" i="25"/>
  <c r="AY222" i="25"/>
  <c r="J72" i="25"/>
  <c r="AY72" i="25"/>
  <c r="J104" i="25"/>
  <c r="AY104" i="25"/>
  <c r="J343" i="25"/>
  <c r="AY343" i="25"/>
  <c r="J262" i="25"/>
  <c r="AY262" i="25"/>
  <c r="J131" i="25"/>
  <c r="AY131" i="25"/>
  <c r="J122" i="25"/>
  <c r="AY122" i="25"/>
  <c r="J202" i="25"/>
  <c r="AY202" i="25"/>
  <c r="J275" i="25"/>
  <c r="AY275" i="25"/>
  <c r="J184" i="25"/>
  <c r="AY184" i="25"/>
  <c r="J59" i="25"/>
  <c r="AY59" i="25"/>
  <c r="J210" i="25"/>
  <c r="AY210" i="25"/>
  <c r="J89" i="25"/>
  <c r="AY89" i="25"/>
  <c r="J337" i="25"/>
  <c r="AY337" i="25"/>
  <c r="J206" i="25"/>
  <c r="AY206" i="25"/>
  <c r="J92" i="25"/>
  <c r="AY92" i="25"/>
  <c r="J93" i="25"/>
  <c r="AY93" i="25"/>
  <c r="J251" i="25"/>
  <c r="AY251" i="25"/>
  <c r="J57" i="25"/>
  <c r="AY57" i="25"/>
  <c r="J139" i="25"/>
  <c r="AY139" i="25"/>
  <c r="J108" i="25"/>
  <c r="AY108" i="25"/>
  <c r="J115" i="25"/>
  <c r="AY115" i="25"/>
  <c r="J279" i="25"/>
  <c r="AY279" i="25"/>
  <c r="J188" i="25"/>
  <c r="AY188" i="25"/>
  <c r="J63" i="25"/>
  <c r="AY63" i="25"/>
  <c r="J218" i="25"/>
  <c r="AY218" i="25"/>
  <c r="J94" i="25"/>
  <c r="AY94" i="25"/>
  <c r="J333" i="25"/>
  <c r="AY333" i="25"/>
  <c r="J120" i="25"/>
  <c r="AY120" i="25"/>
  <c r="J205" i="25"/>
  <c r="AY205" i="25"/>
  <c r="J101" i="25"/>
  <c r="AY101" i="25"/>
  <c r="J335" i="25"/>
  <c r="AY335" i="25"/>
  <c r="J252" i="25"/>
  <c r="AY252" i="25"/>
  <c r="J121" i="25"/>
  <c r="AY121" i="25"/>
  <c r="J88" i="25"/>
  <c r="AY88" i="25"/>
  <c r="J187" i="25"/>
  <c r="AY187" i="25"/>
  <c r="J160" i="25"/>
  <c r="AY160" i="25"/>
  <c r="J235" i="25"/>
  <c r="AY235" i="25"/>
  <c r="J249" i="25"/>
  <c r="AY249" i="25"/>
  <c r="J186" i="25"/>
  <c r="AY186" i="25"/>
  <c r="J176" i="25"/>
  <c r="AY176" i="25"/>
  <c r="J106" i="25"/>
  <c r="AY106" i="25"/>
  <c r="J97" i="25"/>
  <c r="AY97" i="25"/>
  <c r="J55" i="25"/>
  <c r="AY55" i="25"/>
  <c r="J144" i="25"/>
  <c r="AY144" i="25"/>
  <c r="J338" i="25"/>
  <c r="AY338" i="25"/>
  <c r="J114" i="25"/>
  <c r="AY114" i="25"/>
  <c r="J129" i="25"/>
  <c r="AY129" i="25"/>
  <c r="J203" i="25"/>
  <c r="AY203" i="25"/>
  <c r="J258" i="25"/>
  <c r="AY258" i="25"/>
  <c r="J211" i="25"/>
  <c r="AY211" i="25"/>
  <c r="J318" i="25"/>
  <c r="AY318" i="25"/>
  <c r="J124" i="25"/>
  <c r="AY124" i="25"/>
  <c r="J342" i="25"/>
  <c r="AY342" i="25"/>
  <c r="J271" i="25"/>
  <c r="AY271" i="25"/>
  <c r="J84" i="25"/>
  <c r="AY84" i="25"/>
  <c r="J232" i="25"/>
  <c r="AY232" i="25"/>
  <c r="J213" i="25"/>
  <c r="AY213" i="25"/>
  <c r="J180" i="25"/>
  <c r="AY180" i="25"/>
  <c r="J322" i="25"/>
  <c r="AY322" i="25"/>
  <c r="G297" i="25"/>
  <c r="AV297" i="25"/>
  <c r="G233" i="25"/>
  <c r="AV233" i="25"/>
  <c r="G169" i="25"/>
  <c r="AV169" i="25"/>
  <c r="G105" i="25"/>
  <c r="AV105" i="25"/>
  <c r="G342" i="25"/>
  <c r="AV342" i="25"/>
  <c r="G256" i="25"/>
  <c r="AV256" i="25"/>
  <c r="G171" i="25"/>
  <c r="AV171" i="25"/>
  <c r="G86" i="25"/>
  <c r="AV86" i="25"/>
  <c r="G172" i="25"/>
  <c r="AV172" i="25"/>
  <c r="G281" i="25"/>
  <c r="AV281" i="25"/>
  <c r="G201" i="25"/>
  <c r="AV201" i="25"/>
  <c r="G121" i="25"/>
  <c r="AV121" i="25"/>
  <c r="G320" i="25"/>
  <c r="AV320" i="25"/>
  <c r="G214" i="25"/>
  <c r="AV214" i="25"/>
  <c r="G107" i="25"/>
  <c r="AV107" i="25"/>
  <c r="G87" i="25"/>
  <c r="AV87" i="25"/>
  <c r="G271" i="25"/>
  <c r="AV271" i="25"/>
  <c r="G186" i="25"/>
  <c r="AV186" i="25"/>
  <c r="G100" i="25"/>
  <c r="AV100" i="25"/>
  <c r="G263" i="25"/>
  <c r="AV263" i="25"/>
  <c r="G323" i="25"/>
  <c r="AV323" i="25"/>
  <c r="G238" i="25"/>
  <c r="AV238" i="25"/>
  <c r="G152" i="25"/>
  <c r="AV152" i="25"/>
  <c r="G67" i="25"/>
  <c r="AV67" i="25"/>
  <c r="G124" i="25"/>
  <c r="AV124" i="25"/>
  <c r="G341" i="25"/>
  <c r="AV341" i="25"/>
  <c r="G277" i="25"/>
  <c r="AV277" i="25"/>
  <c r="G213" i="25"/>
  <c r="AV213" i="25"/>
  <c r="G149" i="25"/>
  <c r="AV149" i="25"/>
  <c r="G85" i="25"/>
  <c r="AV85" i="25"/>
  <c r="G315" i="25"/>
  <c r="AV315" i="25"/>
  <c r="G230" i="25"/>
  <c r="AV230" i="25"/>
  <c r="G144" i="25"/>
  <c r="AV144" i="25"/>
  <c r="G59" i="25"/>
  <c r="AV59" i="25"/>
  <c r="G305" i="25"/>
  <c r="AV305" i="25"/>
  <c r="G241" i="25"/>
  <c r="AV241" i="25"/>
  <c r="G177" i="25"/>
  <c r="AV177" i="25"/>
  <c r="G113" i="25"/>
  <c r="AV113" i="25"/>
  <c r="G49" i="25"/>
  <c r="AV49" i="25"/>
  <c r="G267" i="25"/>
  <c r="AV267" i="25"/>
  <c r="G182" i="25"/>
  <c r="AV182" i="25"/>
  <c r="G345" i="25"/>
  <c r="AV345" i="25"/>
  <c r="G265" i="25"/>
  <c r="AV265" i="25"/>
  <c r="G185" i="25"/>
  <c r="AV185" i="25"/>
  <c r="G89" i="25"/>
  <c r="AV89" i="25"/>
  <c r="G299" i="25"/>
  <c r="AV299" i="25"/>
  <c r="G192" i="25"/>
  <c r="AV192" i="25"/>
  <c r="G64" i="25"/>
  <c r="AV64" i="25"/>
  <c r="G335" i="25"/>
  <c r="AV335" i="25"/>
  <c r="G250" i="25"/>
  <c r="AV250" i="25"/>
  <c r="G164" i="25"/>
  <c r="AV164" i="25"/>
  <c r="G79" i="25"/>
  <c r="AV79" i="25"/>
  <c r="G183" i="25"/>
  <c r="AV183" i="25"/>
  <c r="G302" i="25"/>
  <c r="AV302" i="25"/>
  <c r="G216" i="25"/>
  <c r="AV216" i="25"/>
  <c r="G131" i="25"/>
  <c r="AV131" i="25"/>
  <c r="G46" i="25"/>
  <c r="AV46" i="25"/>
  <c r="G55" i="25"/>
  <c r="AV55" i="25"/>
  <c r="G325" i="25"/>
  <c r="AV325" i="25"/>
  <c r="G261" i="25"/>
  <c r="AV261" i="25"/>
  <c r="G197" i="25"/>
  <c r="AV197" i="25"/>
  <c r="G133" i="25"/>
  <c r="AV133" i="25"/>
  <c r="G69" i="25"/>
  <c r="AV69" i="25"/>
  <c r="G294" i="25"/>
  <c r="AV294" i="25"/>
  <c r="G208" i="25"/>
  <c r="AV208" i="25"/>
  <c r="G123" i="25"/>
  <c r="AV123" i="25"/>
  <c r="G316" i="25"/>
  <c r="AV316" i="25"/>
  <c r="G289" i="25"/>
  <c r="AV289" i="25"/>
  <c r="G225" i="25"/>
  <c r="AV225" i="25"/>
  <c r="G161" i="25"/>
  <c r="AV161" i="25"/>
  <c r="G329" i="25"/>
  <c r="AV329" i="25"/>
  <c r="G153" i="25"/>
  <c r="AV153" i="25"/>
  <c r="G278" i="25"/>
  <c r="AV278" i="25"/>
  <c r="G332" i="25"/>
  <c r="AV332" i="25"/>
  <c r="G228" i="25"/>
  <c r="AV228" i="25"/>
  <c r="G58" i="25"/>
  <c r="AV58" i="25"/>
  <c r="G280" i="25"/>
  <c r="AV280" i="25"/>
  <c r="G110" i="25"/>
  <c r="AV110" i="25"/>
  <c r="G226" i="25"/>
  <c r="AV226" i="25"/>
  <c r="G245" i="25"/>
  <c r="AV245" i="25"/>
  <c r="G117" i="25"/>
  <c r="AV117" i="25"/>
  <c r="G272" i="25"/>
  <c r="AV272" i="25"/>
  <c r="G102" i="25"/>
  <c r="AV102" i="25"/>
  <c r="G273" i="25"/>
  <c r="AV273" i="25"/>
  <c r="G145" i="25"/>
  <c r="AV145" i="25"/>
  <c r="G65" i="25"/>
  <c r="AV65" i="25"/>
  <c r="G246" i="25"/>
  <c r="AV246" i="25"/>
  <c r="G139" i="25"/>
  <c r="AV139" i="25"/>
  <c r="G54" i="25"/>
  <c r="AV54" i="25"/>
  <c r="G50" i="25"/>
  <c r="AV50" i="25"/>
  <c r="G260" i="25"/>
  <c r="AV260" i="25"/>
  <c r="G175" i="25"/>
  <c r="AV175" i="25"/>
  <c r="G90" i="25"/>
  <c r="AV90" i="25"/>
  <c r="G231" i="25"/>
  <c r="AV231" i="25"/>
  <c r="G312" i="25"/>
  <c r="AV312" i="25"/>
  <c r="G227" i="25"/>
  <c r="AV227" i="25"/>
  <c r="G142" i="25"/>
  <c r="AV142" i="25"/>
  <c r="G56" i="25"/>
  <c r="AV56" i="25"/>
  <c r="G92" i="25"/>
  <c r="AV92" i="25"/>
  <c r="G221" i="25"/>
  <c r="AV221" i="25"/>
  <c r="G240" i="25"/>
  <c r="AV240" i="25"/>
  <c r="G340" i="25"/>
  <c r="AV340" i="25"/>
  <c r="G170" i="25"/>
  <c r="AV170" i="25"/>
  <c r="G210" i="25"/>
  <c r="AV210" i="25"/>
  <c r="G222" i="25"/>
  <c r="AV222" i="25"/>
  <c r="G51" i="25"/>
  <c r="AV51" i="25"/>
  <c r="G77" i="25"/>
  <c r="AV77" i="25"/>
  <c r="G202" i="25"/>
  <c r="AV202" i="25"/>
  <c r="G162" i="25"/>
  <c r="AV162" i="25"/>
  <c r="G168" i="25"/>
  <c r="AV168" i="25"/>
  <c r="G178" i="25"/>
  <c r="AV178" i="25"/>
  <c r="G333" i="25"/>
  <c r="AV333" i="25"/>
  <c r="G304" i="25"/>
  <c r="AV304" i="25"/>
  <c r="G330" i="25"/>
  <c r="AV330" i="25"/>
  <c r="G275" i="25"/>
  <c r="AV275" i="25"/>
  <c r="G125" i="25"/>
  <c r="AV125" i="25"/>
  <c r="G112" i="25"/>
  <c r="AV112" i="25"/>
  <c r="G276" i="25"/>
  <c r="AV276" i="25"/>
  <c r="G106" i="25"/>
  <c r="AV106" i="25"/>
  <c r="G328" i="25"/>
  <c r="AV328" i="25"/>
  <c r="G158" i="25"/>
  <c r="AV158" i="25"/>
  <c r="G146" i="25"/>
  <c r="AV146" i="25"/>
  <c r="G173" i="25"/>
  <c r="AV173" i="25"/>
  <c r="G176" i="25"/>
  <c r="AV176" i="25"/>
  <c r="G308" i="25"/>
  <c r="AV308" i="25"/>
  <c r="G138" i="25"/>
  <c r="AV138" i="25"/>
  <c r="G318" i="25"/>
  <c r="AV318" i="25"/>
  <c r="G104" i="25"/>
  <c r="AV104" i="25"/>
  <c r="G313" i="25"/>
  <c r="AV313" i="25"/>
  <c r="G137" i="25"/>
  <c r="AV137" i="25"/>
  <c r="G235" i="25"/>
  <c r="AV235" i="25"/>
  <c r="G252" i="25"/>
  <c r="AV252" i="25"/>
  <c r="G207" i="25"/>
  <c r="AV207" i="25"/>
  <c r="G322" i="25"/>
  <c r="AV322" i="25"/>
  <c r="G259" i="25"/>
  <c r="AV259" i="25"/>
  <c r="G88" i="25"/>
  <c r="AV88" i="25"/>
  <c r="G76" i="25"/>
  <c r="AV76" i="25"/>
  <c r="G229" i="25"/>
  <c r="AV229" i="25"/>
  <c r="G101" i="25"/>
  <c r="AV101" i="25"/>
  <c r="G251" i="25"/>
  <c r="AV251" i="25"/>
  <c r="G80" i="25"/>
  <c r="AV80" i="25"/>
  <c r="G257" i="25"/>
  <c r="AV257" i="25"/>
  <c r="G129" i="25"/>
  <c r="AV129" i="25"/>
  <c r="G331" i="25"/>
  <c r="AV331" i="25"/>
  <c r="G224" i="25"/>
  <c r="AV224" i="25"/>
  <c r="G118" i="25"/>
  <c r="AV118" i="25"/>
  <c r="G295" i="25"/>
  <c r="AV295" i="25"/>
  <c r="G324" i="25"/>
  <c r="AV324" i="25"/>
  <c r="G239" i="25"/>
  <c r="AV239" i="25"/>
  <c r="G154" i="25"/>
  <c r="AV154" i="25"/>
  <c r="G68" i="25"/>
  <c r="AV68" i="25"/>
  <c r="G140" i="25"/>
  <c r="AV140" i="25"/>
  <c r="G291" i="25"/>
  <c r="AV291" i="25"/>
  <c r="G206" i="25"/>
  <c r="AV206" i="25"/>
  <c r="G120" i="25"/>
  <c r="AV120" i="25"/>
  <c r="G311" i="25"/>
  <c r="AV311" i="25"/>
  <c r="G300" i="25"/>
  <c r="AV300" i="25"/>
  <c r="G157" i="25"/>
  <c r="AV157" i="25"/>
  <c r="G155" i="25"/>
  <c r="AV155" i="25"/>
  <c r="G298" i="25"/>
  <c r="AV298" i="25"/>
  <c r="G127" i="25"/>
  <c r="AV127" i="25"/>
  <c r="G60" i="25"/>
  <c r="AV60" i="25"/>
  <c r="G179" i="25"/>
  <c r="AV179" i="25"/>
  <c r="G204" i="25"/>
  <c r="AV204" i="25"/>
  <c r="G151" i="25"/>
  <c r="AV151" i="25"/>
  <c r="G116" i="25"/>
  <c r="AV116" i="25"/>
  <c r="G339" i="25"/>
  <c r="AV339" i="25"/>
  <c r="G126" i="25"/>
  <c r="AV126" i="25"/>
  <c r="G52" i="25"/>
  <c r="AV52" i="25"/>
  <c r="G269" i="25"/>
  <c r="AV269" i="25"/>
  <c r="G219" i="25"/>
  <c r="AV219" i="25"/>
  <c r="G159" i="25"/>
  <c r="AV159" i="25"/>
  <c r="G317" i="25"/>
  <c r="AV317" i="25"/>
  <c r="G61" i="25"/>
  <c r="AV61" i="25"/>
  <c r="G274" i="25"/>
  <c r="AV274" i="25"/>
  <c r="G234" i="25"/>
  <c r="AV234" i="25"/>
  <c r="G63" i="25"/>
  <c r="AV63" i="25"/>
  <c r="G286" i="25"/>
  <c r="AV286" i="25"/>
  <c r="G115" i="25"/>
  <c r="AV115" i="25"/>
  <c r="G258" i="25"/>
  <c r="AV258" i="25"/>
  <c r="G109" i="25"/>
  <c r="AV109" i="25"/>
  <c r="G91" i="25"/>
  <c r="AV91" i="25"/>
  <c r="G266" i="25"/>
  <c r="AV266" i="25"/>
  <c r="G95" i="25"/>
  <c r="AV95" i="25"/>
  <c r="G232" i="25"/>
  <c r="AV232" i="25"/>
  <c r="G247" i="25"/>
  <c r="AV247" i="25"/>
  <c r="G249" i="25"/>
  <c r="AV249" i="25"/>
  <c r="G150" i="25"/>
  <c r="AV150" i="25"/>
  <c r="G143" i="25"/>
  <c r="AV143" i="25"/>
  <c r="G195" i="25"/>
  <c r="AV195" i="25"/>
  <c r="G309" i="25"/>
  <c r="AV309" i="25"/>
  <c r="G53" i="25"/>
  <c r="AV53" i="25"/>
  <c r="G337" i="25"/>
  <c r="AV337" i="25"/>
  <c r="G97" i="25"/>
  <c r="AV97" i="25"/>
  <c r="G203" i="25"/>
  <c r="AV203" i="25"/>
  <c r="G215" i="25"/>
  <c r="AV215" i="25"/>
  <c r="G218" i="25"/>
  <c r="AV218" i="25"/>
  <c r="G47" i="25"/>
  <c r="AV47" i="25"/>
  <c r="G270" i="25"/>
  <c r="AV270" i="25"/>
  <c r="G99" i="25"/>
  <c r="AV99" i="25"/>
  <c r="G156" i="25"/>
  <c r="AV156" i="25"/>
  <c r="G70" i="25"/>
  <c r="AV70" i="25"/>
  <c r="G84" i="25"/>
  <c r="AV84" i="25"/>
  <c r="G136" i="25"/>
  <c r="AV136" i="25"/>
  <c r="G287" i="25"/>
  <c r="AV287" i="25"/>
  <c r="G296" i="25"/>
  <c r="AV296" i="25"/>
  <c r="G62" i="25"/>
  <c r="AV62" i="25"/>
  <c r="G134" i="25"/>
  <c r="AV134" i="25"/>
  <c r="G253" i="25"/>
  <c r="AV253" i="25"/>
  <c r="G103" i="25"/>
  <c r="AV103" i="25"/>
  <c r="G279" i="25"/>
  <c r="AV279" i="25"/>
  <c r="G72" i="25"/>
  <c r="AV72" i="25"/>
  <c r="G45" i="25"/>
  <c r="AV45" i="25"/>
  <c r="G223" i="25"/>
  <c r="AV223" i="25"/>
  <c r="G190" i="25"/>
  <c r="AV190" i="25"/>
  <c r="G217" i="25"/>
  <c r="AV217" i="25"/>
  <c r="G128" i="25"/>
  <c r="AV128" i="25"/>
  <c r="G122" i="25"/>
  <c r="AV122" i="25"/>
  <c r="G174" i="25"/>
  <c r="AV174" i="25"/>
  <c r="G293" i="25"/>
  <c r="AV293" i="25"/>
  <c r="G336" i="25"/>
  <c r="AV336" i="25"/>
  <c r="G321" i="25"/>
  <c r="AV321" i="25"/>
  <c r="G81" i="25"/>
  <c r="AV81" i="25"/>
  <c r="G160" i="25"/>
  <c r="AV160" i="25"/>
  <c r="G130" i="25"/>
  <c r="AV130" i="25"/>
  <c r="G196" i="25"/>
  <c r="AV196" i="25"/>
  <c r="G284" i="25"/>
  <c r="AV284" i="25"/>
  <c r="G248" i="25"/>
  <c r="AV248" i="25"/>
  <c r="G78" i="25"/>
  <c r="AV78" i="25"/>
  <c r="G285" i="25"/>
  <c r="AV285" i="25"/>
  <c r="G199" i="25"/>
  <c r="AV199" i="25"/>
  <c r="G338" i="25"/>
  <c r="AV338" i="25"/>
  <c r="G94" i="25"/>
  <c r="AV94" i="25"/>
  <c r="G244" i="25"/>
  <c r="AV244" i="25"/>
  <c r="G211" i="25"/>
  <c r="AV211" i="25"/>
  <c r="G194" i="25"/>
  <c r="AV194" i="25"/>
  <c r="G48" i="25"/>
  <c r="AV48" i="25"/>
  <c r="G189" i="25"/>
  <c r="AV189" i="25"/>
  <c r="G319" i="25"/>
  <c r="AV319" i="25"/>
  <c r="G135" i="25"/>
  <c r="AV135" i="25"/>
  <c r="G290" i="25"/>
  <c r="AV290" i="25"/>
  <c r="G262" i="25"/>
  <c r="AV262" i="25"/>
  <c r="G180" i="25"/>
  <c r="AV180" i="25"/>
  <c r="G147" i="25"/>
  <c r="AV147" i="25"/>
  <c r="G73" i="25"/>
  <c r="AV73" i="25"/>
  <c r="G314" i="25"/>
  <c r="AV314" i="25"/>
  <c r="G114" i="25"/>
  <c r="AV114" i="25"/>
  <c r="G268" i="25"/>
  <c r="AV268" i="25"/>
  <c r="G181" i="25"/>
  <c r="AV181" i="25"/>
  <c r="G187" i="25"/>
  <c r="AV187" i="25"/>
  <c r="G209" i="25"/>
  <c r="AV209" i="25"/>
  <c r="G310" i="25"/>
  <c r="AV310" i="25"/>
  <c r="G96" i="25"/>
  <c r="AV96" i="25"/>
  <c r="G303" i="25"/>
  <c r="AV303" i="25"/>
  <c r="G132" i="25"/>
  <c r="AV132" i="25"/>
  <c r="G82" i="25"/>
  <c r="AV82" i="25"/>
  <c r="G184" i="25"/>
  <c r="AV184" i="25"/>
  <c r="G220" i="25"/>
  <c r="AV220" i="25"/>
  <c r="G93" i="25"/>
  <c r="AV93" i="25"/>
  <c r="G255" i="25"/>
  <c r="AV255" i="25"/>
  <c r="G307" i="25"/>
  <c r="AV307" i="25"/>
  <c r="G71" i="25"/>
  <c r="AV71" i="25"/>
  <c r="G74" i="25"/>
  <c r="AV74" i="25"/>
  <c r="G83" i="25"/>
  <c r="AV83" i="25"/>
  <c r="G205" i="25"/>
  <c r="AV205" i="25"/>
  <c r="G254" i="25"/>
  <c r="AV254" i="25"/>
  <c r="G283" i="25"/>
  <c r="AV283" i="25"/>
  <c r="G191" i="25"/>
  <c r="AV191" i="25"/>
  <c r="G243" i="25"/>
  <c r="AV243" i="25"/>
  <c r="G301" i="25"/>
  <c r="AV301" i="25"/>
  <c r="G236" i="25"/>
  <c r="AV236" i="25"/>
  <c r="G242" i="25"/>
  <c r="AV242" i="25"/>
  <c r="G108" i="25"/>
  <c r="AV108" i="25"/>
  <c r="G344" i="25"/>
  <c r="AV344" i="25"/>
  <c r="G193" i="25"/>
  <c r="AV193" i="25"/>
  <c r="G111" i="25"/>
  <c r="AV111" i="25"/>
  <c r="G326" i="25"/>
  <c r="AV326" i="25"/>
  <c r="G306" i="25"/>
  <c r="AV306" i="25"/>
  <c r="G198" i="25"/>
  <c r="AV198" i="25"/>
  <c r="G66" i="25"/>
  <c r="AV66" i="25"/>
  <c r="G188" i="25"/>
  <c r="AV188" i="25"/>
  <c r="G288" i="25"/>
  <c r="AV288" i="25"/>
  <c r="G334" i="25"/>
  <c r="AV334" i="25"/>
  <c r="G212" i="25"/>
  <c r="AV212" i="25"/>
  <c r="G327" i="25"/>
  <c r="AV327" i="25"/>
  <c r="G148" i="25"/>
  <c r="AV148" i="25"/>
  <c r="G98" i="25"/>
  <c r="AV98" i="25"/>
  <c r="G57" i="25"/>
  <c r="AV57" i="25"/>
  <c r="G165" i="25"/>
  <c r="AV165" i="25"/>
  <c r="G75" i="25"/>
  <c r="AV75" i="25"/>
  <c r="G163" i="25"/>
  <c r="AV163" i="25"/>
  <c r="G264" i="25"/>
  <c r="AV264" i="25"/>
  <c r="G141" i="25"/>
  <c r="AV141" i="25"/>
  <c r="G200" i="25"/>
  <c r="AV200" i="25"/>
  <c r="G166" i="25"/>
  <c r="AV166" i="25"/>
  <c r="G343" i="25"/>
  <c r="AV343" i="25"/>
  <c r="G282" i="25"/>
  <c r="AV282" i="25"/>
  <c r="G237" i="25"/>
  <c r="AV237" i="25"/>
  <c r="G167" i="25"/>
  <c r="AV167" i="25"/>
  <c r="G292" i="25"/>
  <c r="AV292" i="25"/>
  <c r="G119" i="25"/>
  <c r="AV119" i="25"/>
  <c r="M285" i="25"/>
  <c r="BB285" i="25"/>
  <c r="M221" i="25"/>
  <c r="BB221" i="25"/>
  <c r="M157" i="25"/>
  <c r="BB157" i="25"/>
  <c r="M93" i="25"/>
  <c r="BB93" i="25"/>
  <c r="M327" i="25"/>
  <c r="BB327" i="25"/>
  <c r="M242" i="25"/>
  <c r="BB242" i="25"/>
  <c r="M156" i="25"/>
  <c r="BB156" i="25"/>
  <c r="M71" i="25"/>
  <c r="BB71" i="25"/>
  <c r="M262" i="25"/>
  <c r="BB262" i="25"/>
  <c r="M148" i="25"/>
  <c r="BB148" i="25"/>
  <c r="M331" i="25"/>
  <c r="BB331" i="25"/>
  <c r="M218" i="25"/>
  <c r="BB218" i="25"/>
  <c r="M104" i="25"/>
  <c r="BB104" i="25"/>
  <c r="M238" i="25"/>
  <c r="BB238" i="25"/>
  <c r="M315" i="25"/>
  <c r="BB315" i="25"/>
  <c r="M192" i="25"/>
  <c r="BB192" i="25"/>
  <c r="M214" i="25"/>
  <c r="BB214" i="25"/>
  <c r="M207" i="25"/>
  <c r="BB207" i="25"/>
  <c r="M345" i="25"/>
  <c r="BB345" i="25"/>
  <c r="M281" i="25"/>
  <c r="BB281" i="25"/>
  <c r="M217" i="25"/>
  <c r="BB217" i="25"/>
  <c r="M153" i="25"/>
  <c r="BB153" i="25"/>
  <c r="M89" i="25"/>
  <c r="BB89" i="25"/>
  <c r="M322" i="25"/>
  <c r="BB322" i="25"/>
  <c r="M236" i="25"/>
  <c r="BB236" i="25"/>
  <c r="M151" i="25"/>
  <c r="BB151" i="25"/>
  <c r="M66" i="25"/>
  <c r="BB66" i="25"/>
  <c r="M255" i="25"/>
  <c r="BB255" i="25"/>
  <c r="M142" i="25"/>
  <c r="BB142" i="25"/>
  <c r="M324" i="25"/>
  <c r="BB324" i="25"/>
  <c r="M211" i="25"/>
  <c r="BB211" i="25"/>
  <c r="M96" i="25"/>
  <c r="BB96" i="25"/>
  <c r="M223" i="25"/>
  <c r="BB223" i="25"/>
  <c r="M302" i="25"/>
  <c r="BB302" i="25"/>
  <c r="M164" i="25"/>
  <c r="BB164" i="25"/>
  <c r="M186" i="25"/>
  <c r="BB186" i="25"/>
  <c r="M179" i="25"/>
  <c r="BB179" i="25"/>
  <c r="M321" i="25"/>
  <c r="BB321" i="25"/>
  <c r="M193" i="25"/>
  <c r="BB193" i="25"/>
  <c r="M65" i="25"/>
  <c r="BB65" i="25"/>
  <c r="M204" i="25"/>
  <c r="BB204" i="25"/>
  <c r="M326" i="25"/>
  <c r="BB326" i="25"/>
  <c r="M99" i="25"/>
  <c r="BB99" i="25"/>
  <c r="M168" i="25"/>
  <c r="BB168" i="25"/>
  <c r="M138" i="25"/>
  <c r="BB138" i="25"/>
  <c r="M51" i="25"/>
  <c r="BB51" i="25"/>
  <c r="M59" i="25"/>
  <c r="BB59" i="25"/>
  <c r="M245" i="25"/>
  <c r="BB245" i="25"/>
  <c r="M117" i="25"/>
  <c r="BB117" i="25"/>
  <c r="M274" i="25"/>
  <c r="BB274" i="25"/>
  <c r="M103" i="25"/>
  <c r="BB103" i="25"/>
  <c r="M191" i="25"/>
  <c r="BB191" i="25"/>
  <c r="M260" i="25"/>
  <c r="BB260" i="25"/>
  <c r="M323" i="25"/>
  <c r="BB323" i="25"/>
  <c r="M305" i="25"/>
  <c r="BB305" i="25"/>
  <c r="M177" i="25"/>
  <c r="BB177" i="25"/>
  <c r="M49" i="25"/>
  <c r="BB49" i="25"/>
  <c r="M183" i="25"/>
  <c r="BB183" i="25"/>
  <c r="M298" i="25"/>
  <c r="BB298" i="25"/>
  <c r="M70" i="25"/>
  <c r="BB70" i="25"/>
  <c r="M139" i="25"/>
  <c r="BB139" i="25"/>
  <c r="M80" i="25"/>
  <c r="BB80" i="25"/>
  <c r="M74" i="25"/>
  <c r="BB74" i="25"/>
  <c r="M256" i="25"/>
  <c r="BB256" i="25"/>
  <c r="M82" i="25"/>
  <c r="BB82" i="25"/>
  <c r="M230" i="25"/>
  <c r="BB230" i="25"/>
  <c r="M325" i="25"/>
  <c r="BB325" i="25"/>
  <c r="M334" i="25"/>
  <c r="BB334" i="25"/>
  <c r="M174" i="25"/>
  <c r="BB174" i="25"/>
  <c r="M293" i="25"/>
  <c r="BB293" i="25"/>
  <c r="M276" i="25"/>
  <c r="BB276" i="25"/>
  <c r="M250" i="25"/>
  <c r="BB250" i="25"/>
  <c r="M133" i="25"/>
  <c r="BB133" i="25"/>
  <c r="M288" i="25"/>
  <c r="BB288" i="25"/>
  <c r="M159" i="25"/>
  <c r="BB159" i="25"/>
  <c r="M333" i="25"/>
  <c r="BB333" i="25"/>
  <c r="M269" i="25"/>
  <c r="BB269" i="25"/>
  <c r="M205" i="25"/>
  <c r="BB205" i="25"/>
  <c r="M141" i="25"/>
  <c r="BB141" i="25"/>
  <c r="M77" i="25"/>
  <c r="BB77" i="25"/>
  <c r="M306" i="25"/>
  <c r="BB306" i="25"/>
  <c r="M220" i="25"/>
  <c r="BB220" i="25"/>
  <c r="M135" i="25"/>
  <c r="BB135" i="25"/>
  <c r="M50" i="25"/>
  <c r="BB50" i="25"/>
  <c r="M234" i="25"/>
  <c r="BB234" i="25"/>
  <c r="M120" i="25"/>
  <c r="BB120" i="25"/>
  <c r="M303" i="25"/>
  <c r="BB303" i="25"/>
  <c r="M190" i="25"/>
  <c r="BB190" i="25"/>
  <c r="M75" i="25"/>
  <c r="BB75" i="25"/>
  <c r="M180" i="25"/>
  <c r="BB180" i="25"/>
  <c r="M259" i="25"/>
  <c r="BB259" i="25"/>
  <c r="M107" i="25"/>
  <c r="BB107" i="25"/>
  <c r="M122" i="25"/>
  <c r="BB122" i="25"/>
  <c r="M116" i="25"/>
  <c r="BB116" i="25"/>
  <c r="M329" i="25"/>
  <c r="BB329" i="25"/>
  <c r="M265" i="25"/>
  <c r="BB265" i="25"/>
  <c r="M201" i="25"/>
  <c r="BB201" i="25"/>
  <c r="M137" i="25"/>
  <c r="BB137" i="25"/>
  <c r="M73" i="25"/>
  <c r="BB73" i="25"/>
  <c r="M300" i="25"/>
  <c r="BB300" i="25"/>
  <c r="M215" i="25"/>
  <c r="BB215" i="25"/>
  <c r="M130" i="25"/>
  <c r="BB130" i="25"/>
  <c r="M340" i="25"/>
  <c r="BB340" i="25"/>
  <c r="M227" i="25"/>
  <c r="BB227" i="25"/>
  <c r="M112" i="25"/>
  <c r="BB112" i="25"/>
  <c r="M296" i="25"/>
  <c r="BB296" i="25"/>
  <c r="M182" i="25"/>
  <c r="BB182" i="25"/>
  <c r="M68" i="25"/>
  <c r="BB68" i="25"/>
  <c r="M166" i="25"/>
  <c r="BB166" i="25"/>
  <c r="M244" i="25"/>
  <c r="BB244" i="25"/>
  <c r="M88" i="25"/>
  <c r="BB88" i="25"/>
  <c r="M102" i="25"/>
  <c r="BB102" i="25"/>
  <c r="M100" i="25"/>
  <c r="BB100" i="25"/>
  <c r="M289" i="25"/>
  <c r="BB289" i="25"/>
  <c r="M161" i="25"/>
  <c r="BB161" i="25"/>
  <c r="M332" i="25"/>
  <c r="BB332" i="25"/>
  <c r="M162" i="25"/>
  <c r="BB162" i="25"/>
  <c r="M270" i="25"/>
  <c r="BB270" i="25"/>
  <c r="M339" i="25"/>
  <c r="BB339" i="25"/>
  <c r="M111" i="25"/>
  <c r="BB111" i="25"/>
  <c r="M330" i="25"/>
  <c r="BB330" i="25"/>
  <c r="M243" i="25"/>
  <c r="BB243" i="25"/>
  <c r="M341" i="25"/>
  <c r="BB341" i="25"/>
  <c r="M213" i="25"/>
  <c r="BB213" i="25"/>
  <c r="M85" i="25"/>
  <c r="BB85" i="25"/>
  <c r="M231" i="25"/>
  <c r="BB231" i="25"/>
  <c r="M60" i="25"/>
  <c r="BB60" i="25"/>
  <c r="M134" i="25"/>
  <c r="BB134" i="25"/>
  <c r="M203" i="25"/>
  <c r="BB203" i="25"/>
  <c r="M208" i="25"/>
  <c r="BB208" i="25"/>
  <c r="M273" i="25"/>
  <c r="BB273" i="25"/>
  <c r="M145" i="25"/>
  <c r="BB145" i="25"/>
  <c r="M311" i="25"/>
  <c r="BB311" i="25"/>
  <c r="M140" i="25"/>
  <c r="BB140" i="25"/>
  <c r="M240" i="25"/>
  <c r="BB240" i="25"/>
  <c r="M310" i="25"/>
  <c r="BB310" i="25"/>
  <c r="M83" i="25"/>
  <c r="BB83" i="25"/>
  <c r="M272" i="25"/>
  <c r="BB272" i="25"/>
  <c r="M143" i="25"/>
  <c r="BB143" i="25"/>
  <c r="M229" i="25"/>
  <c r="BB229" i="25"/>
  <c r="M163" i="25"/>
  <c r="BB163" i="25"/>
  <c r="M72" i="25"/>
  <c r="BB72" i="25"/>
  <c r="M197" i="25"/>
  <c r="BB197" i="25"/>
  <c r="M106" i="25"/>
  <c r="BB106" i="25"/>
  <c r="M131" i="25"/>
  <c r="BB131" i="25"/>
  <c r="M165" i="25"/>
  <c r="BB165" i="25"/>
  <c r="M48" i="25"/>
  <c r="BB48" i="25"/>
  <c r="M271" i="25"/>
  <c r="BB271" i="25"/>
  <c r="M295" i="25"/>
  <c r="BB295" i="25"/>
  <c r="M62" i="25"/>
  <c r="BB62" i="25"/>
  <c r="M158" i="25"/>
  <c r="BB158" i="25"/>
  <c r="M317" i="25"/>
  <c r="BB317" i="25"/>
  <c r="M253" i="25"/>
  <c r="BB253" i="25"/>
  <c r="M189" i="25"/>
  <c r="BB189" i="25"/>
  <c r="M125" i="25"/>
  <c r="BB125" i="25"/>
  <c r="M61" i="25"/>
  <c r="BB61" i="25"/>
  <c r="M284" i="25"/>
  <c r="BB284" i="25"/>
  <c r="M199" i="25"/>
  <c r="BB199" i="25"/>
  <c r="M114" i="25"/>
  <c r="BB114" i="25"/>
  <c r="M319" i="25"/>
  <c r="BB319" i="25"/>
  <c r="M206" i="25"/>
  <c r="BB206" i="25"/>
  <c r="M91" i="25"/>
  <c r="BB91" i="25"/>
  <c r="M275" i="25"/>
  <c r="BB275" i="25"/>
  <c r="M160" i="25"/>
  <c r="BB160" i="25"/>
  <c r="M47" i="25"/>
  <c r="BB47" i="25"/>
  <c r="M123" i="25"/>
  <c r="BB123" i="25"/>
  <c r="M202" i="25"/>
  <c r="BB202" i="25"/>
  <c r="M286" i="25"/>
  <c r="BB286" i="25"/>
  <c r="M46" i="25"/>
  <c r="BB46" i="25"/>
  <c r="M314" i="25"/>
  <c r="BB314" i="25"/>
  <c r="M313" i="25"/>
  <c r="BB313" i="25"/>
  <c r="M249" i="25"/>
  <c r="BB249" i="25"/>
  <c r="M185" i="25"/>
  <c r="BB185" i="25"/>
  <c r="M121" i="25"/>
  <c r="BB121" i="25"/>
  <c r="M57" i="25"/>
  <c r="BB57" i="25"/>
  <c r="M279" i="25"/>
  <c r="BB279" i="25"/>
  <c r="M194" i="25"/>
  <c r="BB194" i="25"/>
  <c r="M108" i="25"/>
  <c r="BB108" i="25"/>
  <c r="M312" i="25"/>
  <c r="BB312" i="25"/>
  <c r="M198" i="25"/>
  <c r="BB198" i="25"/>
  <c r="M84" i="25"/>
  <c r="BB84" i="25"/>
  <c r="M267" i="25"/>
  <c r="BB267" i="25"/>
  <c r="M154" i="25"/>
  <c r="BB154" i="25"/>
  <c r="M336" i="25"/>
  <c r="BB336" i="25"/>
  <c r="M110" i="25"/>
  <c r="BB110" i="25"/>
  <c r="M187" i="25"/>
  <c r="BB187" i="25"/>
  <c r="M200" i="25"/>
  <c r="BB200" i="25"/>
  <c r="M342" i="25"/>
  <c r="BB342" i="25"/>
  <c r="M171" i="25"/>
  <c r="BB171" i="25"/>
  <c r="M257" i="25"/>
  <c r="BB257" i="25"/>
  <c r="M129" i="25"/>
  <c r="BB129" i="25"/>
  <c r="M290" i="25"/>
  <c r="BB290" i="25"/>
  <c r="M119" i="25"/>
  <c r="BB119" i="25"/>
  <c r="M212" i="25"/>
  <c r="BB212" i="25"/>
  <c r="M282" i="25"/>
  <c r="BB282" i="25"/>
  <c r="M54" i="25"/>
  <c r="BB54" i="25"/>
  <c r="M216" i="25"/>
  <c r="BB216" i="25"/>
  <c r="M64" i="25"/>
  <c r="BB64" i="25"/>
  <c r="M309" i="25"/>
  <c r="BB309" i="25"/>
  <c r="M181" i="25"/>
  <c r="BB181" i="25"/>
  <c r="M53" i="25"/>
  <c r="BB53" i="25"/>
  <c r="M188" i="25"/>
  <c r="BB188" i="25"/>
  <c r="M304" i="25"/>
  <c r="BB304" i="25"/>
  <c r="M78" i="25"/>
  <c r="BB78" i="25"/>
  <c r="M147" i="25"/>
  <c r="BB147" i="25"/>
  <c r="M95" i="25"/>
  <c r="BB95" i="25"/>
  <c r="M241" i="25"/>
  <c r="BB241" i="25"/>
  <c r="M113" i="25"/>
  <c r="BB113" i="25"/>
  <c r="M268" i="25"/>
  <c r="BB268" i="25"/>
  <c r="M98" i="25"/>
  <c r="BB98" i="25"/>
  <c r="M184" i="25"/>
  <c r="BB184" i="25"/>
  <c r="M254" i="25"/>
  <c r="BB254" i="25"/>
  <c r="M308" i="25"/>
  <c r="BB308" i="25"/>
  <c r="M335" i="25"/>
  <c r="BB335" i="25"/>
  <c r="M115" i="25"/>
  <c r="BB115" i="25"/>
  <c r="M101" i="25"/>
  <c r="BB101" i="25"/>
  <c r="M232" i="25"/>
  <c r="BB232" i="25"/>
  <c r="M86" i="25"/>
  <c r="BB86" i="25"/>
  <c r="M69" i="25"/>
  <c r="BB69" i="25"/>
  <c r="M175" i="25"/>
  <c r="BB175" i="25"/>
  <c r="M228" i="25"/>
  <c r="BB228" i="25"/>
  <c r="M338" i="25"/>
  <c r="BB338" i="25"/>
  <c r="M118" i="25"/>
  <c r="BB118" i="25"/>
  <c r="M264" i="25"/>
  <c r="BB264" i="25"/>
  <c r="M124" i="25"/>
  <c r="BB124" i="25"/>
  <c r="M287" i="25"/>
  <c r="BB287" i="25"/>
  <c r="M173" i="25"/>
  <c r="BB173" i="25"/>
  <c r="M178" i="25"/>
  <c r="BB178" i="25"/>
  <c r="M63" i="25"/>
  <c r="BB63" i="25"/>
  <c r="M67" i="25"/>
  <c r="BB67" i="25"/>
  <c r="M150" i="25"/>
  <c r="BB150" i="25"/>
  <c r="M105" i="25"/>
  <c r="BB105" i="25"/>
  <c r="M87" i="25"/>
  <c r="BB87" i="25"/>
  <c r="M239" i="25"/>
  <c r="BB239" i="25"/>
  <c r="M278" i="25"/>
  <c r="BB278" i="25"/>
  <c r="M225" i="25"/>
  <c r="BB225" i="25"/>
  <c r="M155" i="25"/>
  <c r="BB155" i="25"/>
  <c r="M235" i="25"/>
  <c r="BB235" i="25"/>
  <c r="M146" i="25"/>
  <c r="BB146" i="25"/>
  <c r="M337" i="25"/>
  <c r="BB337" i="25"/>
  <c r="M55" i="25"/>
  <c r="BB55" i="25"/>
  <c r="M128" i="25"/>
  <c r="BB128" i="25"/>
  <c r="M79" i="25"/>
  <c r="BB79" i="25"/>
  <c r="M167" i="25"/>
  <c r="BB167" i="25"/>
  <c r="M144" i="25"/>
  <c r="BB144" i="25"/>
  <c r="M237" i="25"/>
  <c r="BB237" i="25"/>
  <c r="M176" i="25"/>
  <c r="BB176" i="25"/>
  <c r="M172" i="25"/>
  <c r="BB172" i="25"/>
  <c r="M52" i="25"/>
  <c r="BB52" i="25"/>
  <c r="M222" i="25"/>
  <c r="BB222" i="25"/>
  <c r="M195" i="25"/>
  <c r="BB195" i="25"/>
  <c r="M219" i="25"/>
  <c r="BB219" i="25"/>
  <c r="M109" i="25"/>
  <c r="BB109" i="25"/>
  <c r="M92" i="25"/>
  <c r="BB92" i="25"/>
  <c r="M246" i="25"/>
  <c r="BB246" i="25"/>
  <c r="M307" i="25"/>
  <c r="BB307" i="25"/>
  <c r="M297" i="25"/>
  <c r="BB297" i="25"/>
  <c r="M343" i="25"/>
  <c r="BB343" i="25"/>
  <c r="M283" i="25"/>
  <c r="BB283" i="25"/>
  <c r="M126" i="25"/>
  <c r="BB126" i="25"/>
  <c r="M299" i="25"/>
  <c r="BB299" i="25"/>
  <c r="M97" i="25"/>
  <c r="BB97" i="25"/>
  <c r="M224" i="25"/>
  <c r="BB224" i="25"/>
  <c r="M277" i="25"/>
  <c r="BB277" i="25"/>
  <c r="M248" i="25"/>
  <c r="BB248" i="25"/>
  <c r="M209" i="25"/>
  <c r="BB209" i="25"/>
  <c r="M127" i="25"/>
  <c r="BB127" i="25"/>
  <c r="M136" i="25"/>
  <c r="BB136" i="25"/>
  <c r="M210" i="25"/>
  <c r="BB210" i="25"/>
  <c r="M344" i="25"/>
  <c r="BB344" i="25"/>
  <c r="M294" i="25"/>
  <c r="BB294" i="25"/>
  <c r="M169" i="25"/>
  <c r="BB169" i="25"/>
  <c r="M58" i="25"/>
  <c r="BB58" i="25"/>
  <c r="M316" i="25"/>
  <c r="BB316" i="25"/>
  <c r="M226" i="25"/>
  <c r="BB226" i="25"/>
  <c r="M94" i="25"/>
  <c r="BB94" i="25"/>
  <c r="M301" i="25"/>
  <c r="BB301" i="25"/>
  <c r="M45" i="25"/>
  <c r="BB45" i="25"/>
  <c r="M291" i="25"/>
  <c r="BB291" i="25"/>
  <c r="M132" i="25"/>
  <c r="BB132" i="25"/>
  <c r="M328" i="25"/>
  <c r="BB328" i="25"/>
  <c r="M233" i="25"/>
  <c r="BB233" i="25"/>
  <c r="M258" i="25"/>
  <c r="BB258" i="25"/>
  <c r="M170" i="25"/>
  <c r="BB170" i="25"/>
  <c r="M280" i="25"/>
  <c r="BB280" i="25"/>
  <c r="M292" i="25"/>
  <c r="BB292" i="25"/>
  <c r="M247" i="25"/>
  <c r="BB247" i="25"/>
  <c r="M251" i="25"/>
  <c r="BB251" i="25"/>
  <c r="M149" i="25"/>
  <c r="BB149" i="25"/>
  <c r="M318" i="25"/>
  <c r="BB318" i="25"/>
  <c r="M81" i="25"/>
  <c r="BB81" i="25"/>
  <c r="M196" i="25"/>
  <c r="BB196" i="25"/>
  <c r="M252" i="25"/>
  <c r="BB252" i="25"/>
  <c r="M152" i="25"/>
  <c r="BB152" i="25"/>
  <c r="M261" i="25"/>
  <c r="BB261" i="25"/>
  <c r="M263" i="25"/>
  <c r="BB263" i="25"/>
  <c r="M320" i="25"/>
  <c r="BB320" i="25"/>
  <c r="M56" i="25"/>
  <c r="BB56" i="25"/>
  <c r="M76" i="25"/>
  <c r="BB76" i="25"/>
  <c r="M90" i="25"/>
  <c r="BB90" i="25"/>
  <c r="M266" i="25"/>
  <c r="BB266" i="25"/>
  <c r="K317" i="25"/>
  <c r="AZ317" i="25"/>
  <c r="K253" i="25"/>
  <c r="AZ253" i="25"/>
  <c r="K189" i="25"/>
  <c r="AZ189" i="25"/>
  <c r="K125" i="25"/>
  <c r="AZ125" i="25"/>
  <c r="K61" i="25"/>
  <c r="AZ61" i="25"/>
  <c r="K282" i="25"/>
  <c r="AZ282" i="25"/>
  <c r="K196" i="25"/>
  <c r="AZ196" i="25"/>
  <c r="K111" i="25"/>
  <c r="AZ111" i="25"/>
  <c r="K328" i="25"/>
  <c r="AZ328" i="25"/>
  <c r="K243" i="25"/>
  <c r="AZ243" i="25"/>
  <c r="K158" i="25"/>
  <c r="AZ158" i="25"/>
  <c r="K329" i="25"/>
  <c r="AZ329" i="25"/>
  <c r="K265" i="25"/>
  <c r="AZ265" i="25"/>
  <c r="K201" i="25"/>
  <c r="AZ201" i="25"/>
  <c r="K137" i="25"/>
  <c r="AZ137" i="25"/>
  <c r="K73" i="25"/>
  <c r="AZ73" i="25"/>
  <c r="K298" i="25"/>
  <c r="AZ298" i="25"/>
  <c r="K212" i="25"/>
  <c r="AZ212" i="25"/>
  <c r="K127" i="25"/>
  <c r="AZ127" i="25"/>
  <c r="K344" i="25"/>
  <c r="AZ344" i="25"/>
  <c r="K259" i="25"/>
  <c r="AZ259" i="25"/>
  <c r="K174" i="25"/>
  <c r="AZ174" i="25"/>
  <c r="K341" i="25"/>
  <c r="AZ341" i="25"/>
  <c r="K277" i="25"/>
  <c r="AZ277" i="25"/>
  <c r="K213" i="25"/>
  <c r="AZ213" i="25"/>
  <c r="K149" i="25"/>
  <c r="AZ149" i="25"/>
  <c r="K85" i="25"/>
  <c r="AZ85" i="25"/>
  <c r="K314" i="25"/>
  <c r="AZ314" i="25"/>
  <c r="K228" i="25"/>
  <c r="AZ228" i="25"/>
  <c r="K143" i="25"/>
  <c r="AZ143" i="25"/>
  <c r="K58" i="25"/>
  <c r="AZ58" i="25"/>
  <c r="K275" i="25"/>
  <c r="AZ275" i="25"/>
  <c r="K190" i="25"/>
  <c r="AZ190" i="25"/>
  <c r="K104" i="25"/>
  <c r="AZ104" i="25"/>
  <c r="K300" i="25"/>
  <c r="AZ300" i="25"/>
  <c r="K130" i="25"/>
  <c r="AZ130" i="25"/>
  <c r="K230" i="25"/>
  <c r="AZ230" i="25"/>
  <c r="K160" i="25"/>
  <c r="AZ160" i="25"/>
  <c r="K155" i="25"/>
  <c r="AZ155" i="25"/>
  <c r="K273" i="25"/>
  <c r="AZ273" i="25"/>
  <c r="K308" i="25"/>
  <c r="AZ308" i="25"/>
  <c r="K270" i="25"/>
  <c r="AZ270" i="25"/>
  <c r="K46" i="25"/>
  <c r="AZ46" i="25"/>
  <c r="K119" i="25"/>
  <c r="AZ119" i="25"/>
  <c r="K144" i="25"/>
  <c r="AZ144" i="25"/>
  <c r="K224" i="25"/>
  <c r="AZ224" i="25"/>
  <c r="K306" i="25"/>
  <c r="AZ306" i="25"/>
  <c r="K80" i="25"/>
  <c r="AZ80" i="25"/>
  <c r="K321" i="25"/>
  <c r="AZ321" i="25"/>
  <c r="K65" i="25"/>
  <c r="AZ65" i="25"/>
  <c r="K334" i="25"/>
  <c r="AZ334" i="25"/>
  <c r="K67" i="25"/>
  <c r="AZ67" i="25"/>
  <c r="K162" i="25"/>
  <c r="AZ162" i="25"/>
  <c r="K199" i="25"/>
  <c r="AZ199" i="25"/>
  <c r="K283" i="25"/>
  <c r="AZ283" i="25"/>
  <c r="K60" i="25"/>
  <c r="AZ60" i="25"/>
  <c r="K123" i="25"/>
  <c r="AZ123" i="25"/>
  <c r="K305" i="25"/>
  <c r="AZ305" i="25"/>
  <c r="K49" i="25"/>
  <c r="AZ49" i="25"/>
  <c r="K312" i="25"/>
  <c r="AZ312" i="25"/>
  <c r="K56" i="25"/>
  <c r="AZ56" i="25"/>
  <c r="K151" i="25"/>
  <c r="AZ151" i="25"/>
  <c r="K187" i="25"/>
  <c r="AZ187" i="25"/>
  <c r="K252" i="25"/>
  <c r="AZ252" i="25"/>
  <c r="K336" i="25"/>
  <c r="AZ336" i="25"/>
  <c r="K107" i="25"/>
  <c r="AZ107" i="25"/>
  <c r="K225" i="25"/>
  <c r="AZ225" i="25"/>
  <c r="K76" i="25"/>
  <c r="AZ76" i="25"/>
  <c r="K304" i="25"/>
  <c r="AZ304" i="25"/>
  <c r="K247" i="25"/>
  <c r="AZ247" i="25"/>
  <c r="K208" i="25"/>
  <c r="AZ208" i="25"/>
  <c r="K78" i="25"/>
  <c r="AZ78" i="25"/>
  <c r="K188" i="25"/>
  <c r="AZ188" i="25"/>
  <c r="K156" i="25"/>
  <c r="AZ156" i="25"/>
  <c r="K320" i="25"/>
  <c r="AZ320" i="25"/>
  <c r="K301" i="25"/>
  <c r="AZ301" i="25"/>
  <c r="K237" i="25"/>
  <c r="AZ237" i="25"/>
  <c r="K173" i="25"/>
  <c r="AZ173" i="25"/>
  <c r="K109" i="25"/>
  <c r="AZ109" i="25"/>
  <c r="K45" i="25"/>
  <c r="AZ45" i="25"/>
  <c r="K260" i="25"/>
  <c r="AZ260" i="25"/>
  <c r="K175" i="25"/>
  <c r="AZ175" i="25"/>
  <c r="K90" i="25"/>
  <c r="AZ90" i="25"/>
  <c r="K307" i="25"/>
  <c r="AZ307" i="25"/>
  <c r="K222" i="25"/>
  <c r="AZ222" i="25"/>
  <c r="K136" i="25"/>
  <c r="AZ136" i="25"/>
  <c r="K313" i="25"/>
  <c r="AZ313" i="25"/>
  <c r="K249" i="25"/>
  <c r="AZ249" i="25"/>
  <c r="K185" i="25"/>
  <c r="AZ185" i="25"/>
  <c r="K121" i="25"/>
  <c r="AZ121" i="25"/>
  <c r="K57" i="25"/>
  <c r="AZ57" i="25"/>
  <c r="K276" i="25"/>
  <c r="AZ276" i="25"/>
  <c r="K191" i="25"/>
  <c r="AZ191" i="25"/>
  <c r="K106" i="25"/>
  <c r="AZ106" i="25"/>
  <c r="K323" i="25"/>
  <c r="AZ323" i="25"/>
  <c r="K238" i="25"/>
  <c r="AZ238" i="25"/>
  <c r="K152" i="25"/>
  <c r="AZ152" i="25"/>
  <c r="K325" i="25"/>
  <c r="AZ325" i="25"/>
  <c r="K261" i="25"/>
  <c r="AZ261" i="25"/>
  <c r="K197" i="25"/>
  <c r="AZ197" i="25"/>
  <c r="K133" i="25"/>
  <c r="AZ133" i="25"/>
  <c r="K69" i="25"/>
  <c r="AZ69" i="25"/>
  <c r="K292" i="25"/>
  <c r="AZ292" i="25"/>
  <c r="K207" i="25"/>
  <c r="AZ207" i="25"/>
  <c r="K122" i="25"/>
  <c r="AZ122" i="25"/>
  <c r="K339" i="25"/>
  <c r="AZ339" i="25"/>
  <c r="K254" i="25"/>
  <c r="AZ254" i="25"/>
  <c r="K168" i="25"/>
  <c r="AZ168" i="25"/>
  <c r="K83" i="25"/>
  <c r="AZ83" i="25"/>
  <c r="K258" i="25"/>
  <c r="AZ258" i="25"/>
  <c r="K87" i="25"/>
  <c r="AZ87" i="25"/>
  <c r="K171" i="25"/>
  <c r="AZ171" i="25"/>
  <c r="K326" i="25"/>
  <c r="AZ326" i="25"/>
  <c r="K96" i="25"/>
  <c r="AZ96" i="25"/>
  <c r="K209" i="25"/>
  <c r="AZ209" i="25"/>
  <c r="K223" i="25"/>
  <c r="AZ223" i="25"/>
  <c r="K184" i="25"/>
  <c r="AZ184" i="25"/>
  <c r="K290" i="25"/>
  <c r="AZ290" i="25"/>
  <c r="K66" i="25"/>
  <c r="AZ66" i="25"/>
  <c r="K71" i="25"/>
  <c r="AZ71" i="25"/>
  <c r="K139" i="25"/>
  <c r="AZ139" i="25"/>
  <c r="K251" i="25"/>
  <c r="AZ251" i="25"/>
  <c r="K231" i="25"/>
  <c r="AZ231" i="25"/>
  <c r="K257" i="25"/>
  <c r="AZ257" i="25"/>
  <c r="K287" i="25"/>
  <c r="AZ287" i="25"/>
  <c r="K248" i="25"/>
  <c r="AZ248" i="25"/>
  <c r="K332" i="25"/>
  <c r="AZ332" i="25"/>
  <c r="K108" i="25"/>
  <c r="AZ108" i="25"/>
  <c r="K128" i="25"/>
  <c r="AZ128" i="25"/>
  <c r="K198" i="25"/>
  <c r="AZ198" i="25"/>
  <c r="K294" i="25"/>
  <c r="AZ294" i="25"/>
  <c r="K64" i="25"/>
  <c r="AZ64" i="25"/>
  <c r="K241" i="25"/>
  <c r="AZ241" i="25"/>
  <c r="K266" i="25"/>
  <c r="AZ266" i="25"/>
  <c r="K227" i="25"/>
  <c r="AZ227" i="25"/>
  <c r="K322" i="25"/>
  <c r="AZ322" i="25"/>
  <c r="K98" i="25"/>
  <c r="AZ98" i="25"/>
  <c r="K102" i="25"/>
  <c r="AZ102" i="25"/>
  <c r="K182" i="25"/>
  <c r="AZ182" i="25"/>
  <c r="K278" i="25"/>
  <c r="AZ278" i="25"/>
  <c r="K50" i="25"/>
  <c r="AZ50" i="25"/>
  <c r="K244" i="25"/>
  <c r="AZ244" i="25"/>
  <c r="K86" i="25"/>
  <c r="AZ86" i="25"/>
  <c r="K161" i="25"/>
  <c r="AZ161" i="25"/>
  <c r="K315" i="25"/>
  <c r="AZ315" i="25"/>
  <c r="K75" i="25"/>
  <c r="AZ75" i="25"/>
  <c r="K194" i="25"/>
  <c r="AZ194" i="25"/>
  <c r="K150" i="25"/>
  <c r="AZ150" i="25"/>
  <c r="K291" i="25"/>
  <c r="AZ291" i="25"/>
  <c r="K92" i="25"/>
  <c r="AZ92" i="25"/>
  <c r="K285" i="25"/>
  <c r="AZ285" i="25"/>
  <c r="K221" i="25"/>
  <c r="AZ221" i="25"/>
  <c r="K157" i="25"/>
  <c r="AZ157" i="25"/>
  <c r="K93" i="25"/>
  <c r="AZ93" i="25"/>
  <c r="K324" i="25"/>
  <c r="AZ324" i="25"/>
  <c r="K239" i="25"/>
  <c r="AZ239" i="25"/>
  <c r="K154" i="25"/>
  <c r="AZ154" i="25"/>
  <c r="K68" i="25"/>
  <c r="AZ68" i="25"/>
  <c r="K286" i="25"/>
  <c r="AZ286" i="25"/>
  <c r="K200" i="25"/>
  <c r="AZ200" i="25"/>
  <c r="K115" i="25"/>
  <c r="AZ115" i="25"/>
  <c r="K297" i="25"/>
  <c r="AZ297" i="25"/>
  <c r="K233" i="25"/>
  <c r="AZ233" i="25"/>
  <c r="K169" i="25"/>
  <c r="AZ169" i="25"/>
  <c r="K105" i="25"/>
  <c r="AZ105" i="25"/>
  <c r="K340" i="25"/>
  <c r="AZ340" i="25"/>
  <c r="K255" i="25"/>
  <c r="AZ255" i="25"/>
  <c r="K170" i="25"/>
  <c r="AZ170" i="25"/>
  <c r="K84" i="25"/>
  <c r="AZ84" i="25"/>
  <c r="K302" i="25"/>
  <c r="AZ302" i="25"/>
  <c r="K216" i="25"/>
  <c r="AZ216" i="25"/>
  <c r="K131" i="25"/>
  <c r="AZ131" i="25"/>
  <c r="K309" i="25"/>
  <c r="AZ309" i="25"/>
  <c r="K245" i="25"/>
  <c r="AZ245" i="25"/>
  <c r="K181" i="25"/>
  <c r="AZ181" i="25"/>
  <c r="K117" i="25"/>
  <c r="AZ117" i="25"/>
  <c r="K53" i="25"/>
  <c r="AZ53" i="25"/>
  <c r="K271" i="25"/>
  <c r="AZ271" i="25"/>
  <c r="K186" i="25"/>
  <c r="AZ186" i="25"/>
  <c r="K100" i="25"/>
  <c r="AZ100" i="25"/>
  <c r="K318" i="25"/>
  <c r="AZ318" i="25"/>
  <c r="K232" i="25"/>
  <c r="AZ232" i="25"/>
  <c r="K147" i="25"/>
  <c r="AZ147" i="25"/>
  <c r="K62" i="25"/>
  <c r="AZ62" i="25"/>
  <c r="K215" i="25"/>
  <c r="AZ215" i="25"/>
  <c r="K342" i="25"/>
  <c r="AZ342" i="25"/>
  <c r="K114" i="25"/>
  <c r="AZ114" i="25"/>
  <c r="K267" i="25"/>
  <c r="AZ267" i="25"/>
  <c r="K288" i="25"/>
  <c r="AZ288" i="25"/>
  <c r="K145" i="25"/>
  <c r="AZ145" i="25"/>
  <c r="K138" i="25"/>
  <c r="AZ138" i="25"/>
  <c r="K99" i="25"/>
  <c r="AZ99" i="25"/>
  <c r="K236" i="25"/>
  <c r="AZ236" i="25"/>
  <c r="K299" i="25"/>
  <c r="AZ299" i="25"/>
  <c r="K103" i="25"/>
  <c r="AZ103" i="25"/>
  <c r="K70" i="25"/>
  <c r="AZ70" i="25"/>
  <c r="K192" i="25"/>
  <c r="AZ192" i="25"/>
  <c r="K316" i="25"/>
  <c r="AZ316" i="25"/>
  <c r="K193" i="25"/>
  <c r="AZ193" i="25"/>
  <c r="K202" i="25"/>
  <c r="AZ202" i="25"/>
  <c r="K163" i="25"/>
  <c r="AZ163" i="25"/>
  <c r="K279" i="25"/>
  <c r="AZ279" i="25"/>
  <c r="K55" i="25"/>
  <c r="AZ55" i="25"/>
  <c r="K331" i="25"/>
  <c r="AZ331" i="25"/>
  <c r="K124" i="25"/>
  <c r="AZ124" i="25"/>
  <c r="K235" i="25"/>
  <c r="AZ235" i="25"/>
  <c r="K176" i="25"/>
  <c r="AZ176" i="25"/>
  <c r="K177" i="25"/>
  <c r="AZ177" i="25"/>
  <c r="K180" i="25"/>
  <c r="AZ180" i="25"/>
  <c r="K142" i="25"/>
  <c r="AZ142" i="25"/>
  <c r="K268" i="25"/>
  <c r="AZ268" i="25"/>
  <c r="K327" i="25"/>
  <c r="AZ327" i="25"/>
  <c r="K274" i="25"/>
  <c r="AZ274" i="25"/>
  <c r="K112" i="25"/>
  <c r="AZ112" i="25"/>
  <c r="K220" i="25"/>
  <c r="AZ220" i="25"/>
  <c r="K134" i="25"/>
  <c r="AZ134" i="25"/>
  <c r="K206" i="25"/>
  <c r="AZ206" i="25"/>
  <c r="K167" i="25"/>
  <c r="AZ167" i="25"/>
  <c r="K159" i="25"/>
  <c r="AZ159" i="25"/>
  <c r="K219" i="25"/>
  <c r="AZ219" i="25"/>
  <c r="K97" i="25"/>
  <c r="AZ97" i="25"/>
  <c r="K242" i="25"/>
  <c r="AZ242" i="25"/>
  <c r="K146" i="25"/>
  <c r="AZ146" i="25"/>
  <c r="K240" i="25"/>
  <c r="AZ240" i="25"/>
  <c r="K289" i="25"/>
  <c r="AZ289" i="25"/>
  <c r="K141" i="25"/>
  <c r="AZ141" i="25"/>
  <c r="K132" i="25"/>
  <c r="AZ132" i="25"/>
  <c r="K345" i="25"/>
  <c r="AZ345" i="25"/>
  <c r="K89" i="25"/>
  <c r="AZ89" i="25"/>
  <c r="K63" i="25"/>
  <c r="AZ63" i="25"/>
  <c r="K293" i="25"/>
  <c r="AZ293" i="25"/>
  <c r="K335" i="25"/>
  <c r="AZ335" i="25"/>
  <c r="K296" i="25"/>
  <c r="AZ296" i="25"/>
  <c r="K172" i="25"/>
  <c r="AZ172" i="25"/>
  <c r="K337" i="25"/>
  <c r="AZ337" i="25"/>
  <c r="K183" i="25"/>
  <c r="AZ183" i="25"/>
  <c r="K135" i="25"/>
  <c r="AZ135" i="25"/>
  <c r="K94" i="25"/>
  <c r="AZ94" i="25"/>
  <c r="K54" i="25"/>
  <c r="AZ54" i="25"/>
  <c r="K95" i="25"/>
  <c r="AZ95" i="25"/>
  <c r="K338" i="25"/>
  <c r="AZ338" i="25"/>
  <c r="K311" i="25"/>
  <c r="AZ311" i="25"/>
  <c r="K74" i="25"/>
  <c r="AZ74" i="25"/>
  <c r="K140" i="25"/>
  <c r="AZ140" i="25"/>
  <c r="K333" i="25"/>
  <c r="AZ333" i="25"/>
  <c r="K77" i="25"/>
  <c r="AZ77" i="25"/>
  <c r="K47" i="25"/>
  <c r="AZ47" i="25"/>
  <c r="K281" i="25"/>
  <c r="AZ281" i="25"/>
  <c r="K319" i="25"/>
  <c r="AZ319" i="25"/>
  <c r="K280" i="25"/>
  <c r="AZ280" i="25"/>
  <c r="K229" i="25"/>
  <c r="AZ229" i="25"/>
  <c r="K250" i="25"/>
  <c r="AZ250" i="25"/>
  <c r="K211" i="25"/>
  <c r="AZ211" i="25"/>
  <c r="K284" i="25"/>
  <c r="AZ284" i="25"/>
  <c r="K81" i="25"/>
  <c r="AZ81" i="25"/>
  <c r="K214" i="25"/>
  <c r="AZ214" i="25"/>
  <c r="K91" i="25"/>
  <c r="AZ91" i="25"/>
  <c r="K226" i="25"/>
  <c r="AZ226" i="25"/>
  <c r="K178" i="25"/>
  <c r="AZ178" i="25"/>
  <c r="K88" i="25"/>
  <c r="AZ88" i="25"/>
  <c r="K246" i="25"/>
  <c r="AZ246" i="25"/>
  <c r="K263" i="25"/>
  <c r="AZ263" i="25"/>
  <c r="K310" i="25"/>
  <c r="AZ310" i="25"/>
  <c r="K205" i="25"/>
  <c r="AZ205" i="25"/>
  <c r="K179" i="25"/>
  <c r="AZ179" i="25"/>
  <c r="K148" i="25"/>
  <c r="AZ148" i="25"/>
  <c r="K101" i="25"/>
  <c r="AZ101" i="25"/>
  <c r="K343" i="25"/>
  <c r="AZ343" i="25"/>
  <c r="K72" i="25"/>
  <c r="AZ72" i="25"/>
  <c r="K116" i="25"/>
  <c r="AZ116" i="25"/>
  <c r="K113" i="25"/>
  <c r="AZ113" i="25"/>
  <c r="K203" i="25"/>
  <c r="AZ203" i="25"/>
  <c r="K269" i="25"/>
  <c r="AZ269" i="25"/>
  <c r="K303" i="25"/>
  <c r="AZ303" i="25"/>
  <c r="K264" i="25"/>
  <c r="AZ264" i="25"/>
  <c r="K217" i="25"/>
  <c r="AZ217" i="25"/>
  <c r="K234" i="25"/>
  <c r="AZ234" i="25"/>
  <c r="K195" i="25"/>
  <c r="AZ195" i="25"/>
  <c r="K165" i="25"/>
  <c r="AZ165" i="25"/>
  <c r="K164" i="25"/>
  <c r="AZ164" i="25"/>
  <c r="K126" i="25"/>
  <c r="AZ126" i="25"/>
  <c r="K59" i="25"/>
  <c r="AZ59" i="25"/>
  <c r="K52" i="25"/>
  <c r="AZ52" i="25"/>
  <c r="K295" i="25"/>
  <c r="AZ295" i="25"/>
  <c r="K129" i="25"/>
  <c r="AZ129" i="25"/>
  <c r="K272" i="25"/>
  <c r="AZ272" i="25"/>
  <c r="K262" i="25"/>
  <c r="AZ262" i="25"/>
  <c r="K204" i="25"/>
  <c r="AZ204" i="25"/>
  <c r="K166" i="25"/>
  <c r="AZ166" i="25"/>
  <c r="K120" i="25"/>
  <c r="AZ120" i="25"/>
  <c r="K330" i="25"/>
  <c r="AZ330" i="25"/>
  <c r="K218" i="25"/>
  <c r="AZ218" i="25"/>
  <c r="K153" i="25"/>
  <c r="AZ153" i="25"/>
  <c r="K110" i="25"/>
  <c r="AZ110" i="25"/>
  <c r="K79" i="25"/>
  <c r="AZ79" i="25"/>
  <c r="K210" i="25"/>
  <c r="AZ210" i="25"/>
  <c r="K118" i="25"/>
  <c r="AZ118" i="25"/>
  <c r="K48" i="25"/>
  <c r="AZ48" i="25"/>
  <c r="K256" i="25"/>
  <c r="AZ256" i="25"/>
  <c r="K82" i="25"/>
  <c r="AZ82" i="25"/>
  <c r="K51" i="25"/>
  <c r="AZ51" i="25"/>
  <c r="H315" i="25"/>
  <c r="AW315" i="25"/>
  <c r="H251" i="25"/>
  <c r="AW251" i="25"/>
  <c r="H187" i="25"/>
  <c r="AW187" i="25"/>
  <c r="H123" i="25"/>
  <c r="AW123" i="25"/>
  <c r="H59" i="25"/>
  <c r="AW59" i="25"/>
  <c r="H280" i="25"/>
  <c r="AW280" i="25"/>
  <c r="H194" i="25"/>
  <c r="AW194" i="25"/>
  <c r="H109" i="25"/>
  <c r="AW109" i="25"/>
  <c r="H292" i="25"/>
  <c r="AW292" i="25"/>
  <c r="H326" i="25"/>
  <c r="AW326" i="25"/>
  <c r="H241" i="25"/>
  <c r="AW241" i="25"/>
  <c r="H156" i="25"/>
  <c r="AW156" i="25"/>
  <c r="H70" i="25"/>
  <c r="AW70" i="25"/>
  <c r="H142" i="25"/>
  <c r="AW142" i="25"/>
  <c r="H282" i="25"/>
  <c r="AW282" i="25"/>
  <c r="H197" i="25"/>
  <c r="AW197" i="25"/>
  <c r="H112" i="25"/>
  <c r="AW112" i="25"/>
  <c r="H323" i="25"/>
  <c r="AW323" i="25"/>
  <c r="H259" i="25"/>
  <c r="AW259" i="25"/>
  <c r="H195" i="25"/>
  <c r="AW195" i="25"/>
  <c r="H131" i="25"/>
  <c r="AW131" i="25"/>
  <c r="H67" i="25"/>
  <c r="AW67" i="25"/>
  <c r="H290" i="25"/>
  <c r="AW290" i="25"/>
  <c r="H205" i="25"/>
  <c r="AW205" i="25"/>
  <c r="H120" i="25"/>
  <c r="AW120" i="25"/>
  <c r="H324" i="25"/>
  <c r="AW324" i="25"/>
  <c r="H337" i="25"/>
  <c r="AW337" i="25"/>
  <c r="H252" i="25"/>
  <c r="AW252" i="25"/>
  <c r="H166" i="25"/>
  <c r="AW166" i="25"/>
  <c r="H81" i="25"/>
  <c r="AW81" i="25"/>
  <c r="H180" i="25"/>
  <c r="AW180" i="25"/>
  <c r="H293" i="25"/>
  <c r="AW293" i="25"/>
  <c r="H208" i="25"/>
  <c r="AW208" i="25"/>
  <c r="H122" i="25"/>
  <c r="AW122" i="25"/>
  <c r="H287" i="25"/>
  <c r="AW287" i="25"/>
  <c r="H159" i="25"/>
  <c r="AW159" i="25"/>
  <c r="H328" i="25"/>
  <c r="AW328" i="25"/>
  <c r="H157" i="25"/>
  <c r="AW157" i="25"/>
  <c r="H148" i="25"/>
  <c r="AW148" i="25"/>
  <c r="H204" i="25"/>
  <c r="AW204" i="25"/>
  <c r="H302" i="25"/>
  <c r="AW302" i="25"/>
  <c r="H245" i="25"/>
  <c r="AW245" i="25"/>
  <c r="H74" i="25"/>
  <c r="AW74" i="25"/>
  <c r="H137" i="25"/>
  <c r="AW137" i="25"/>
  <c r="H343" i="25"/>
  <c r="AW343" i="25"/>
  <c r="H215" i="25"/>
  <c r="AW215" i="25"/>
  <c r="H87" i="25"/>
  <c r="AW87" i="25"/>
  <c r="H232" i="25"/>
  <c r="AW232" i="25"/>
  <c r="H61" i="25"/>
  <c r="AW61" i="25"/>
  <c r="H278" i="25"/>
  <c r="AW278" i="25"/>
  <c r="H108" i="25"/>
  <c r="AW108" i="25"/>
  <c r="H320" i="25"/>
  <c r="AW320" i="25"/>
  <c r="H149" i="25"/>
  <c r="AW149" i="25"/>
  <c r="H260" i="25"/>
  <c r="AW260" i="25"/>
  <c r="H196" i="25"/>
  <c r="AW196" i="25"/>
  <c r="H271" i="25"/>
  <c r="AW271" i="25"/>
  <c r="H143" i="25"/>
  <c r="AW143" i="25"/>
  <c r="H306" i="25"/>
  <c r="AW306" i="25"/>
  <c r="H136" i="25"/>
  <c r="AW136" i="25"/>
  <c r="H73" i="25"/>
  <c r="AW73" i="25"/>
  <c r="H182" i="25"/>
  <c r="AW182" i="25"/>
  <c r="H233" i="25"/>
  <c r="AW233" i="25"/>
  <c r="H224" i="25"/>
  <c r="AW224" i="25"/>
  <c r="H58" i="25"/>
  <c r="AW58" i="25"/>
  <c r="H100" i="25"/>
  <c r="AW100" i="25"/>
  <c r="H103" i="25"/>
  <c r="AW103" i="25"/>
  <c r="H299" i="25"/>
  <c r="AW299" i="25"/>
  <c r="H235" i="25"/>
  <c r="AW235" i="25"/>
  <c r="H171" i="25"/>
  <c r="AW171" i="25"/>
  <c r="H107" i="25"/>
  <c r="AW107" i="25"/>
  <c r="H344" i="25"/>
  <c r="AW344" i="25"/>
  <c r="H258" i="25"/>
  <c r="AW258" i="25"/>
  <c r="H173" i="25"/>
  <c r="AW173" i="25"/>
  <c r="H88" i="25"/>
  <c r="AW88" i="25"/>
  <c r="H212" i="25"/>
  <c r="AW212" i="25"/>
  <c r="H305" i="25"/>
  <c r="AW305" i="25"/>
  <c r="H220" i="25"/>
  <c r="AW220" i="25"/>
  <c r="H134" i="25"/>
  <c r="AW134" i="25"/>
  <c r="H49" i="25"/>
  <c r="AW49" i="25"/>
  <c r="H57" i="25"/>
  <c r="AW57" i="25"/>
  <c r="H261" i="25"/>
  <c r="AW261" i="25"/>
  <c r="H176" i="25"/>
  <c r="AW176" i="25"/>
  <c r="H90" i="25"/>
  <c r="AW90" i="25"/>
  <c r="H307" i="25"/>
  <c r="AW307" i="25"/>
  <c r="H243" i="25"/>
  <c r="AW243" i="25"/>
  <c r="H179" i="25"/>
  <c r="AW179" i="25"/>
  <c r="H115" i="25"/>
  <c r="AW115" i="25"/>
  <c r="H51" i="25"/>
  <c r="AW51" i="25"/>
  <c r="H269" i="25"/>
  <c r="AW269" i="25"/>
  <c r="H184" i="25"/>
  <c r="AW184" i="25"/>
  <c r="H98" i="25"/>
  <c r="AW98" i="25"/>
  <c r="H254" i="25"/>
  <c r="AW254" i="25"/>
  <c r="H316" i="25"/>
  <c r="AW316" i="25"/>
  <c r="H230" i="25"/>
  <c r="AW230" i="25"/>
  <c r="H145" i="25"/>
  <c r="AW145" i="25"/>
  <c r="H60" i="25"/>
  <c r="AW60" i="25"/>
  <c r="H105" i="25"/>
  <c r="AW105" i="25"/>
  <c r="H272" i="25"/>
  <c r="AW272" i="25"/>
  <c r="H186" i="25"/>
  <c r="AW186" i="25"/>
  <c r="H101" i="25"/>
  <c r="AW101" i="25"/>
  <c r="H255" i="25"/>
  <c r="AW255" i="25"/>
  <c r="H127" i="25"/>
  <c r="AW127" i="25"/>
  <c r="H285" i="25"/>
  <c r="AW285" i="25"/>
  <c r="H114" i="25"/>
  <c r="AW114" i="25"/>
  <c r="H332" i="25"/>
  <c r="AW332" i="25"/>
  <c r="H161" i="25"/>
  <c r="AW161" i="25"/>
  <c r="H158" i="25"/>
  <c r="AW158" i="25"/>
  <c r="H202" i="25"/>
  <c r="AW202" i="25"/>
  <c r="H48" i="25"/>
  <c r="AW48" i="25"/>
  <c r="H62" i="25"/>
  <c r="AW62" i="25"/>
  <c r="H311" i="25"/>
  <c r="AW311" i="25"/>
  <c r="H183" i="25"/>
  <c r="AW183" i="25"/>
  <c r="H55" i="25"/>
  <c r="AW55" i="25"/>
  <c r="H189" i="25"/>
  <c r="AW189" i="25"/>
  <c r="H270" i="25"/>
  <c r="AW270" i="25"/>
  <c r="H236" i="25"/>
  <c r="AW236" i="25"/>
  <c r="H65" i="25"/>
  <c r="AW65" i="25"/>
  <c r="H277" i="25"/>
  <c r="AW277" i="25"/>
  <c r="H106" i="25"/>
  <c r="AW106" i="25"/>
  <c r="H190" i="25"/>
  <c r="AW190" i="25"/>
  <c r="H68" i="25"/>
  <c r="AW68" i="25"/>
  <c r="H239" i="25"/>
  <c r="AW239" i="25"/>
  <c r="H111" i="25"/>
  <c r="AW111" i="25"/>
  <c r="H264" i="25"/>
  <c r="AW264" i="25"/>
  <c r="H93" i="25"/>
  <c r="AW93" i="25"/>
  <c r="H310" i="25"/>
  <c r="AW310" i="25"/>
  <c r="H140" i="25"/>
  <c r="AW140" i="25"/>
  <c r="H84" i="25"/>
  <c r="AW84" i="25"/>
  <c r="H181" i="25"/>
  <c r="AW181" i="25"/>
  <c r="H313" i="25"/>
  <c r="AW313" i="25"/>
  <c r="H340" i="25"/>
  <c r="AW340" i="25"/>
  <c r="H283" i="25"/>
  <c r="AW283" i="25"/>
  <c r="H219" i="25"/>
  <c r="AW219" i="25"/>
  <c r="H155" i="25"/>
  <c r="AW155" i="25"/>
  <c r="H91" i="25"/>
  <c r="AW91" i="25"/>
  <c r="H322" i="25"/>
  <c r="AW322" i="25"/>
  <c r="H237" i="25"/>
  <c r="AW237" i="25"/>
  <c r="H152" i="25"/>
  <c r="AW152" i="25"/>
  <c r="H66" i="25"/>
  <c r="AW66" i="25"/>
  <c r="H132" i="25"/>
  <c r="AW132" i="25"/>
  <c r="H284" i="25"/>
  <c r="AW284" i="25"/>
  <c r="H198" i="25"/>
  <c r="AW198" i="25"/>
  <c r="H113" i="25"/>
  <c r="AW113" i="25"/>
  <c r="H281" i="25"/>
  <c r="AW281" i="25"/>
  <c r="H325" i="25"/>
  <c r="AW325" i="25"/>
  <c r="H240" i="25"/>
  <c r="AW240" i="25"/>
  <c r="H154" i="25"/>
  <c r="AW154" i="25"/>
  <c r="H69" i="25"/>
  <c r="AW69" i="25"/>
  <c r="H291" i="25"/>
  <c r="AW291" i="25"/>
  <c r="H227" i="25"/>
  <c r="AW227" i="25"/>
  <c r="H163" i="25"/>
  <c r="AW163" i="25"/>
  <c r="H99" i="25"/>
  <c r="AW99" i="25"/>
  <c r="H333" i="25"/>
  <c r="AW333" i="25"/>
  <c r="H248" i="25"/>
  <c r="AW248" i="25"/>
  <c r="H162" i="25"/>
  <c r="AW162" i="25"/>
  <c r="H77" i="25"/>
  <c r="AW77" i="25"/>
  <c r="H169" i="25"/>
  <c r="AW169" i="25"/>
  <c r="H294" i="25"/>
  <c r="AW294" i="25"/>
  <c r="H209" i="25"/>
  <c r="AW209" i="25"/>
  <c r="H124" i="25"/>
  <c r="AW124" i="25"/>
  <c r="H318" i="25"/>
  <c r="AW318" i="25"/>
  <c r="H336" i="25"/>
  <c r="AW336" i="25"/>
  <c r="H250" i="25"/>
  <c r="AW250" i="25"/>
  <c r="H165" i="25"/>
  <c r="AW165" i="25"/>
  <c r="H80" i="25"/>
  <c r="AW80" i="25"/>
  <c r="H223" i="25"/>
  <c r="AW223" i="25"/>
  <c r="H95" i="25"/>
  <c r="AW95" i="25"/>
  <c r="H242" i="25"/>
  <c r="AW242" i="25"/>
  <c r="H72" i="25"/>
  <c r="AW72" i="25"/>
  <c r="H289" i="25"/>
  <c r="AW289" i="25"/>
  <c r="H118" i="25"/>
  <c r="AW118" i="25"/>
  <c r="H330" i="25"/>
  <c r="AW330" i="25"/>
  <c r="H160" i="25"/>
  <c r="AW160" i="25"/>
  <c r="H276" i="25"/>
  <c r="AW276" i="25"/>
  <c r="H228" i="25"/>
  <c r="AW228" i="25"/>
  <c r="H279" i="25"/>
  <c r="AW279" i="25"/>
  <c r="H151" i="25"/>
  <c r="AW151" i="25"/>
  <c r="H317" i="25"/>
  <c r="AW317" i="25"/>
  <c r="H146" i="25"/>
  <c r="AW146" i="25"/>
  <c r="H110" i="25"/>
  <c r="AW110" i="25"/>
  <c r="H193" i="25"/>
  <c r="AW193" i="25"/>
  <c r="H265" i="25"/>
  <c r="AW265" i="25"/>
  <c r="H234" i="25"/>
  <c r="AW234" i="25"/>
  <c r="H64" i="25"/>
  <c r="AW64" i="25"/>
  <c r="H116" i="25"/>
  <c r="AW116" i="25"/>
  <c r="H335" i="25"/>
  <c r="AW335" i="25"/>
  <c r="H207" i="25"/>
  <c r="AW207" i="25"/>
  <c r="H79" i="25"/>
  <c r="AW79" i="25"/>
  <c r="H221" i="25"/>
  <c r="AW221" i="25"/>
  <c r="H50" i="25"/>
  <c r="AW50" i="25"/>
  <c r="H331" i="25"/>
  <c r="AW331" i="25"/>
  <c r="H75" i="25"/>
  <c r="AW75" i="25"/>
  <c r="H45" i="25"/>
  <c r="AW45" i="25"/>
  <c r="H92" i="25"/>
  <c r="AW92" i="25"/>
  <c r="H133" i="25"/>
  <c r="AW133" i="25"/>
  <c r="H147" i="25"/>
  <c r="AW147" i="25"/>
  <c r="H141" i="25"/>
  <c r="AW141" i="25"/>
  <c r="H188" i="25"/>
  <c r="AW188" i="25"/>
  <c r="H229" i="25"/>
  <c r="AW229" i="25"/>
  <c r="H63" i="25"/>
  <c r="AW63" i="25"/>
  <c r="H76" i="25"/>
  <c r="AW76" i="25"/>
  <c r="H89" i="25"/>
  <c r="AW89" i="25"/>
  <c r="H104" i="25"/>
  <c r="AW104" i="25"/>
  <c r="H192" i="25"/>
  <c r="AW192" i="25"/>
  <c r="H175" i="25"/>
  <c r="AW175" i="25"/>
  <c r="H268" i="25"/>
  <c r="AW268" i="25"/>
  <c r="H309" i="25"/>
  <c r="AW309" i="25"/>
  <c r="H244" i="25"/>
  <c r="AW244" i="25"/>
  <c r="H253" i="25"/>
  <c r="AW253" i="25"/>
  <c r="H341" i="25"/>
  <c r="AW341" i="25"/>
  <c r="H327" i="25"/>
  <c r="AW327" i="25"/>
  <c r="H345" i="25"/>
  <c r="AW345" i="25"/>
  <c r="H128" i="25"/>
  <c r="AW128" i="25"/>
  <c r="H167" i="25"/>
  <c r="AW167" i="25"/>
  <c r="H214" i="25"/>
  <c r="AW214" i="25"/>
  <c r="H153" i="25"/>
  <c r="AW153" i="25"/>
  <c r="H125" i="25"/>
  <c r="AW125" i="25"/>
  <c r="H213" i="25"/>
  <c r="AW213" i="25"/>
  <c r="H267" i="25"/>
  <c r="AW267" i="25"/>
  <c r="H301" i="25"/>
  <c r="AW301" i="25"/>
  <c r="H52" i="25"/>
  <c r="AW52" i="25"/>
  <c r="H217" i="25"/>
  <c r="AW217" i="25"/>
  <c r="H339" i="25"/>
  <c r="AW339" i="25"/>
  <c r="H83" i="25"/>
  <c r="AW83" i="25"/>
  <c r="H56" i="25"/>
  <c r="AW56" i="25"/>
  <c r="H102" i="25"/>
  <c r="AW102" i="25"/>
  <c r="H144" i="25"/>
  <c r="AW144" i="25"/>
  <c r="H200" i="25"/>
  <c r="AW200" i="25"/>
  <c r="H288" i="25"/>
  <c r="AW288" i="25"/>
  <c r="H247" i="25"/>
  <c r="AW247" i="25"/>
  <c r="H321" i="25"/>
  <c r="AW321" i="25"/>
  <c r="H329" i="25"/>
  <c r="AW329" i="25"/>
  <c r="H47" i="25"/>
  <c r="AW47" i="25"/>
  <c r="H225" i="25"/>
  <c r="AW225" i="25"/>
  <c r="H266" i="25"/>
  <c r="AW266" i="25"/>
  <c r="H174" i="25"/>
  <c r="AW174" i="25"/>
  <c r="H82" i="25"/>
  <c r="AW82" i="25"/>
  <c r="H170" i="25"/>
  <c r="AW170" i="25"/>
  <c r="H199" i="25"/>
  <c r="AW199" i="25"/>
  <c r="H257" i="25"/>
  <c r="AW257" i="25"/>
  <c r="H222" i="25"/>
  <c r="AW222" i="25"/>
  <c r="H338" i="25"/>
  <c r="AW338" i="25"/>
  <c r="H334" i="25"/>
  <c r="AW334" i="25"/>
  <c r="H263" i="25"/>
  <c r="AW263" i="25"/>
  <c r="H342" i="25"/>
  <c r="AW342" i="25"/>
  <c r="H53" i="25"/>
  <c r="AW53" i="25"/>
  <c r="H203" i="25"/>
  <c r="AW203" i="25"/>
  <c r="H216" i="25"/>
  <c r="AW216" i="25"/>
  <c r="H262" i="25"/>
  <c r="AW262" i="25"/>
  <c r="H304" i="25"/>
  <c r="AW304" i="25"/>
  <c r="H275" i="25"/>
  <c r="AW275" i="25"/>
  <c r="H312" i="25"/>
  <c r="AW312" i="25"/>
  <c r="H94" i="25"/>
  <c r="AW94" i="25"/>
  <c r="H249" i="25"/>
  <c r="AW249" i="25"/>
  <c r="H319" i="25"/>
  <c r="AW319" i="25"/>
  <c r="H308" i="25"/>
  <c r="AW308" i="25"/>
  <c r="H117" i="25"/>
  <c r="AW117" i="25"/>
  <c r="H119" i="25"/>
  <c r="AW119" i="25"/>
  <c r="H150" i="25"/>
  <c r="AW150" i="25"/>
  <c r="H46" i="25"/>
  <c r="AW46" i="25"/>
  <c r="H178" i="25"/>
  <c r="AW178" i="25"/>
  <c r="H97" i="25"/>
  <c r="AW97" i="25"/>
  <c r="H138" i="25"/>
  <c r="AW138" i="25"/>
  <c r="H164" i="25"/>
  <c r="AW164" i="25"/>
  <c r="H300" i="25"/>
  <c r="AW300" i="25"/>
  <c r="H297" i="25"/>
  <c r="AW297" i="25"/>
  <c r="H71" i="25"/>
  <c r="AW71" i="25"/>
  <c r="H86" i="25"/>
  <c r="AW86" i="25"/>
  <c r="H121" i="25"/>
  <c r="AW121" i="25"/>
  <c r="H168" i="25"/>
  <c r="AW168" i="25"/>
  <c r="H256" i="25"/>
  <c r="AW256" i="25"/>
  <c r="H135" i="25"/>
  <c r="AW135" i="25"/>
  <c r="H172" i="25"/>
  <c r="AW172" i="25"/>
  <c r="H78" i="25"/>
  <c r="AW78" i="25"/>
  <c r="H177" i="25"/>
  <c r="AW177" i="25"/>
  <c r="H273" i="25"/>
  <c r="AW273" i="25"/>
  <c r="H206" i="25"/>
  <c r="AW206" i="25"/>
  <c r="H238" i="25"/>
  <c r="AW238" i="25"/>
  <c r="H129" i="25"/>
  <c r="AW129" i="25"/>
  <c r="H295" i="25"/>
  <c r="AW295" i="25"/>
  <c r="H201" i="25"/>
  <c r="AW201" i="25"/>
  <c r="H218" i="25"/>
  <c r="AW218" i="25"/>
  <c r="H314" i="25"/>
  <c r="AW314" i="25"/>
  <c r="H274" i="25"/>
  <c r="AW274" i="25"/>
  <c r="H54" i="25"/>
  <c r="AW54" i="25"/>
  <c r="H286" i="25"/>
  <c r="AW286" i="25"/>
  <c r="H185" i="25"/>
  <c r="AW185" i="25"/>
  <c r="H139" i="25"/>
  <c r="AW139" i="25"/>
  <c r="H211" i="25"/>
  <c r="AW211" i="25"/>
  <c r="H191" i="25"/>
  <c r="AW191" i="25"/>
  <c r="H126" i="25"/>
  <c r="AW126" i="25"/>
  <c r="H96" i="25"/>
  <c r="AW96" i="25"/>
  <c r="H210" i="25"/>
  <c r="AW210" i="25"/>
  <c r="H85" i="25"/>
  <c r="AW85" i="25"/>
  <c r="H246" i="25"/>
  <c r="AW246" i="25"/>
  <c r="H296" i="25"/>
  <c r="AW296" i="25"/>
  <c r="H298" i="25"/>
  <c r="AW298" i="25"/>
  <c r="H303" i="25"/>
  <c r="AW303" i="25"/>
  <c r="H226" i="25"/>
  <c r="AW226" i="25"/>
  <c r="H130" i="25"/>
  <c r="AW130" i="25"/>
  <c r="H231" i="25"/>
  <c r="AW231" i="25"/>
  <c r="C333" i="25"/>
  <c r="AR333" i="25"/>
  <c r="C269" i="25"/>
  <c r="AR269" i="25"/>
  <c r="C318" i="25"/>
  <c r="AR318" i="25"/>
  <c r="C232" i="25"/>
  <c r="AR232" i="25"/>
  <c r="C167" i="25"/>
  <c r="AR167" i="25"/>
  <c r="C103" i="25"/>
  <c r="AR103" i="25"/>
  <c r="C319" i="25"/>
  <c r="AR319" i="25"/>
  <c r="C124" i="25"/>
  <c r="AR124" i="25"/>
  <c r="C309" i="25"/>
  <c r="AR309" i="25"/>
  <c r="C245" i="25"/>
  <c r="AR245" i="25"/>
  <c r="C286" i="25"/>
  <c r="AR286" i="25"/>
  <c r="C207" i="25"/>
  <c r="AR207" i="25"/>
  <c r="C143" i="25"/>
  <c r="AR143" i="25"/>
  <c r="C79" i="25"/>
  <c r="AR79" i="25"/>
  <c r="C224" i="25"/>
  <c r="AR224" i="25"/>
  <c r="C321" i="25"/>
  <c r="AR321" i="25"/>
  <c r="C302" i="25"/>
  <c r="AR302" i="25"/>
  <c r="C155" i="25"/>
  <c r="AR155" i="25"/>
  <c r="C271" i="25"/>
  <c r="AR271" i="25"/>
  <c r="C306" i="25"/>
  <c r="AR306" i="25"/>
  <c r="C222" i="25"/>
  <c r="AR222" i="25"/>
  <c r="C158" i="25"/>
  <c r="AR158" i="25"/>
  <c r="C94" i="25"/>
  <c r="AR94" i="25"/>
  <c r="C326" i="25"/>
  <c r="AR326" i="25"/>
  <c r="C240" i="25"/>
  <c r="AR240" i="25"/>
  <c r="C173" i="25"/>
  <c r="AR173" i="25"/>
  <c r="C109" i="25"/>
  <c r="AR109" i="25"/>
  <c r="C45" i="25"/>
  <c r="AR45" i="25"/>
  <c r="C128" i="25"/>
  <c r="AR128" i="25"/>
  <c r="C188" i="25"/>
  <c r="AR188" i="25"/>
  <c r="C345" i="25"/>
  <c r="AR345" i="25"/>
  <c r="C334" i="25"/>
  <c r="AR334" i="25"/>
  <c r="C147" i="25"/>
  <c r="AR147" i="25"/>
  <c r="C239" i="25"/>
  <c r="AR239" i="25"/>
  <c r="C279" i="25"/>
  <c r="AR279" i="25"/>
  <c r="C202" i="25"/>
  <c r="AR202" i="25"/>
  <c r="C122" i="25"/>
  <c r="AR122" i="25"/>
  <c r="C58" i="25"/>
  <c r="AR58" i="25"/>
  <c r="C256" i="25"/>
  <c r="AR256" i="25"/>
  <c r="C169" i="25"/>
  <c r="AR169" i="25"/>
  <c r="C73" i="25"/>
  <c r="AR73" i="25"/>
  <c r="C72" i="25"/>
  <c r="AR72" i="25"/>
  <c r="C297" i="25"/>
  <c r="AR297" i="25"/>
  <c r="C303" i="25"/>
  <c r="AR303" i="25"/>
  <c r="C130" i="25"/>
  <c r="AR130" i="25"/>
  <c r="C209" i="25"/>
  <c r="AR209" i="25"/>
  <c r="C244" i="25"/>
  <c r="AR244" i="25"/>
  <c r="C291" i="25"/>
  <c r="AR291" i="25"/>
  <c r="C201" i="25"/>
  <c r="AR201" i="25"/>
  <c r="C216" i="25"/>
  <c r="AR216" i="25"/>
  <c r="C56" i="25"/>
  <c r="AR56" i="25"/>
  <c r="C192" i="25"/>
  <c r="AR192" i="25"/>
  <c r="C162" i="25"/>
  <c r="AR162" i="25"/>
  <c r="C288" i="25"/>
  <c r="AR288" i="25"/>
  <c r="C81" i="25"/>
  <c r="AR81" i="25"/>
  <c r="C132" i="25"/>
  <c r="AR132" i="25"/>
  <c r="C241" i="25"/>
  <c r="AR241" i="25"/>
  <c r="C203" i="25"/>
  <c r="AR203" i="25"/>
  <c r="C75" i="25"/>
  <c r="AR75" i="25"/>
  <c r="C338" i="25"/>
  <c r="AR338" i="25"/>
  <c r="C252" i="25"/>
  <c r="AR252" i="25"/>
  <c r="C182" i="25"/>
  <c r="AR182" i="25"/>
  <c r="C118" i="25"/>
  <c r="AR118" i="25"/>
  <c r="C54" i="25"/>
  <c r="AR54" i="25"/>
  <c r="C272" i="25"/>
  <c r="AR272" i="25"/>
  <c r="C197" i="25"/>
  <c r="AR197" i="25"/>
  <c r="C133" i="25"/>
  <c r="AR133" i="25"/>
  <c r="C69" i="25"/>
  <c r="AR69" i="25"/>
  <c r="C200" i="25"/>
  <c r="AR200" i="25"/>
  <c r="C266" i="25"/>
  <c r="AR266" i="25"/>
  <c r="C48" i="25"/>
  <c r="AR48" i="25"/>
  <c r="C131" i="25"/>
  <c r="AR131" i="25"/>
  <c r="C226" i="25"/>
  <c r="AR226" i="25"/>
  <c r="C310" i="25"/>
  <c r="AR310" i="25"/>
  <c r="C97" i="25"/>
  <c r="AR97" i="25"/>
  <c r="C68" i="25"/>
  <c r="AR68" i="25"/>
  <c r="C317" i="25"/>
  <c r="AR317" i="25"/>
  <c r="C237" i="25"/>
  <c r="AR237" i="25"/>
  <c r="C254" i="25"/>
  <c r="AR254" i="25"/>
  <c r="C151" i="25"/>
  <c r="AR151" i="25"/>
  <c r="C71" i="25"/>
  <c r="AR71" i="25"/>
  <c r="C164" i="25"/>
  <c r="AR164" i="25"/>
  <c r="C293" i="25"/>
  <c r="AR293" i="25"/>
  <c r="C328" i="25"/>
  <c r="AR328" i="25"/>
  <c r="C223" i="25"/>
  <c r="AR223" i="25"/>
  <c r="C127" i="25"/>
  <c r="AR127" i="25"/>
  <c r="C47" i="25"/>
  <c r="AR47" i="25"/>
  <c r="C100" i="25"/>
  <c r="AR100" i="25"/>
  <c r="C259" i="25"/>
  <c r="AR259" i="25"/>
  <c r="C91" i="25"/>
  <c r="AR91" i="25"/>
  <c r="C327" i="25"/>
  <c r="AR327" i="25"/>
  <c r="C206" i="25"/>
  <c r="AR206" i="25"/>
  <c r="C126" i="25"/>
  <c r="AR126" i="25"/>
  <c r="C46" i="25"/>
  <c r="AR46" i="25"/>
  <c r="C221" i="25"/>
  <c r="AR221" i="25"/>
  <c r="C141" i="25"/>
  <c r="AR141" i="25"/>
  <c r="C61" i="25"/>
  <c r="AR61" i="25"/>
  <c r="C84" i="25"/>
  <c r="AR84" i="25"/>
  <c r="C52" i="25"/>
  <c r="AR52" i="25"/>
  <c r="C249" i="25"/>
  <c r="AR249" i="25"/>
  <c r="C115" i="25"/>
  <c r="AR115" i="25"/>
  <c r="C322" i="25"/>
  <c r="AR322" i="25"/>
  <c r="C218" i="25"/>
  <c r="AR218" i="25"/>
  <c r="C106" i="25"/>
  <c r="AR106" i="25"/>
  <c r="C299" i="25"/>
  <c r="AR299" i="25"/>
  <c r="C185" i="25"/>
  <c r="AR185" i="25"/>
  <c r="C57" i="25"/>
  <c r="AR57" i="25"/>
  <c r="C176" i="25"/>
  <c r="AR176" i="25"/>
  <c r="C163" i="25"/>
  <c r="AR163" i="25"/>
  <c r="C98" i="25"/>
  <c r="AR98" i="25"/>
  <c r="C113" i="25"/>
  <c r="AR113" i="25"/>
  <c r="C60" i="25"/>
  <c r="AR60" i="25"/>
  <c r="C121" i="25"/>
  <c r="AR121" i="25"/>
  <c r="C282" i="25"/>
  <c r="AR282" i="25"/>
  <c r="C99" i="25"/>
  <c r="AR99" i="25"/>
  <c r="C114" i="25"/>
  <c r="AR114" i="25"/>
  <c r="C177" i="25"/>
  <c r="AR177" i="25"/>
  <c r="C250" i="25"/>
  <c r="AR250" i="25"/>
  <c r="C323" i="25"/>
  <c r="AR323" i="25"/>
  <c r="C139" i="25"/>
  <c r="AR139" i="25"/>
  <c r="C136" i="25"/>
  <c r="AR136" i="25"/>
  <c r="C231" i="25"/>
  <c r="AR231" i="25"/>
  <c r="C150" i="25"/>
  <c r="AR150" i="25"/>
  <c r="C70" i="25"/>
  <c r="AR70" i="25"/>
  <c r="C251" i="25"/>
  <c r="AR251" i="25"/>
  <c r="C165" i="25"/>
  <c r="AR165" i="25"/>
  <c r="C85" i="25"/>
  <c r="AR85" i="25"/>
  <c r="C148" i="25"/>
  <c r="AR148" i="25"/>
  <c r="C152" i="25"/>
  <c r="AR152" i="25"/>
  <c r="C270" i="25"/>
  <c r="AR270" i="25"/>
  <c r="C178" i="25"/>
  <c r="AR178" i="25"/>
  <c r="C193" i="25"/>
  <c r="AR193" i="25"/>
  <c r="C96" i="25"/>
  <c r="AR96" i="25"/>
  <c r="C301" i="25"/>
  <c r="AR301" i="25"/>
  <c r="C339" i="25"/>
  <c r="AR339" i="25"/>
  <c r="C215" i="25"/>
  <c r="AR215" i="25"/>
  <c r="C135" i="25"/>
  <c r="AR135" i="25"/>
  <c r="C55" i="25"/>
  <c r="AR55" i="25"/>
  <c r="C80" i="25"/>
  <c r="AR80" i="25"/>
  <c r="C277" i="25"/>
  <c r="AR277" i="25"/>
  <c r="C307" i="25"/>
  <c r="AR307" i="25"/>
  <c r="C191" i="25"/>
  <c r="AR191" i="25"/>
  <c r="C111" i="25"/>
  <c r="AR111" i="25"/>
  <c r="C287" i="25"/>
  <c r="AR287" i="25"/>
  <c r="C289" i="25"/>
  <c r="AR289" i="25"/>
  <c r="C219" i="25"/>
  <c r="AR219" i="25"/>
  <c r="C59" i="25"/>
  <c r="AR59" i="25"/>
  <c r="C284" i="25"/>
  <c r="AR284" i="25"/>
  <c r="C190" i="25"/>
  <c r="AR190" i="25"/>
  <c r="C110" i="25"/>
  <c r="AR110" i="25"/>
  <c r="C304" i="25"/>
  <c r="AR304" i="25"/>
  <c r="C205" i="25"/>
  <c r="AR205" i="25"/>
  <c r="C125" i="25"/>
  <c r="AR125" i="25"/>
  <c r="C292" i="25"/>
  <c r="AR292" i="25"/>
  <c r="C298" i="25"/>
  <c r="AR298" i="25"/>
  <c r="C76" i="25"/>
  <c r="AR76" i="25"/>
  <c r="C248" i="25"/>
  <c r="AR248" i="25"/>
  <c r="C83" i="25"/>
  <c r="AR83" i="25"/>
  <c r="C300" i="25"/>
  <c r="AR300" i="25"/>
  <c r="C186" i="25"/>
  <c r="AR186" i="25"/>
  <c r="C90" i="25"/>
  <c r="AR90" i="25"/>
  <c r="C278" i="25"/>
  <c r="AR278" i="25"/>
  <c r="C153" i="25"/>
  <c r="AR153" i="25"/>
  <c r="C276" i="25"/>
  <c r="AR276" i="25"/>
  <c r="C64" i="25"/>
  <c r="AR64" i="25"/>
  <c r="C332" i="25"/>
  <c r="AR332" i="25"/>
  <c r="C331" i="25"/>
  <c r="AR331" i="25"/>
  <c r="C65" i="25"/>
  <c r="AR65" i="25"/>
  <c r="C156" i="25"/>
  <c r="AR156" i="25"/>
  <c r="C89" i="25"/>
  <c r="AR89" i="25"/>
  <c r="C104" i="25"/>
  <c r="AR104" i="25"/>
  <c r="C311" i="25"/>
  <c r="AR311" i="25"/>
  <c r="C66" i="25"/>
  <c r="AR66" i="25"/>
  <c r="C129" i="25"/>
  <c r="AR129" i="25"/>
  <c r="C337" i="25"/>
  <c r="AR337" i="25"/>
  <c r="C280" i="25"/>
  <c r="AR280" i="25"/>
  <c r="C107" i="25"/>
  <c r="AR107" i="25"/>
  <c r="C316" i="25"/>
  <c r="AR316" i="25"/>
  <c r="C214" i="25"/>
  <c r="AR214" i="25"/>
  <c r="C134" i="25"/>
  <c r="AR134" i="25"/>
  <c r="C336" i="25"/>
  <c r="AR336" i="25"/>
  <c r="C230" i="25"/>
  <c r="AR230" i="25"/>
  <c r="C149" i="25"/>
  <c r="AR149" i="25"/>
  <c r="C53" i="25"/>
  <c r="AR53" i="25"/>
  <c r="C108" i="25"/>
  <c r="AR108" i="25"/>
  <c r="C88" i="25"/>
  <c r="AR88" i="25"/>
  <c r="C67" i="25"/>
  <c r="AR67" i="25"/>
  <c r="C146" i="25"/>
  <c r="AR146" i="25"/>
  <c r="C145" i="25"/>
  <c r="AR145" i="25"/>
  <c r="C285" i="25"/>
  <c r="AR285" i="25"/>
  <c r="C199" i="25"/>
  <c r="AR199" i="25"/>
  <c r="C255" i="25"/>
  <c r="AR255" i="25"/>
  <c r="C261" i="25"/>
  <c r="AR261" i="25"/>
  <c r="C175" i="25"/>
  <c r="AR175" i="25"/>
  <c r="C180" i="25"/>
  <c r="AR180" i="25"/>
  <c r="C187" i="25"/>
  <c r="AR187" i="25"/>
  <c r="C263" i="25"/>
  <c r="AR263" i="25"/>
  <c r="C78" i="25"/>
  <c r="AR78" i="25"/>
  <c r="C189" i="25"/>
  <c r="AR189" i="25"/>
  <c r="C228" i="25"/>
  <c r="AR228" i="25"/>
  <c r="C313" i="25"/>
  <c r="AR313" i="25"/>
  <c r="C51" i="25"/>
  <c r="AR51" i="25"/>
  <c r="C170" i="25"/>
  <c r="AR170" i="25"/>
  <c r="C235" i="25"/>
  <c r="AR235" i="25"/>
  <c r="C160" i="25"/>
  <c r="AR160" i="25"/>
  <c r="C247" i="25"/>
  <c r="AR247" i="25"/>
  <c r="C314" i="25"/>
  <c r="AR314" i="25"/>
  <c r="C335" i="25"/>
  <c r="AR335" i="25"/>
  <c r="C268" i="25"/>
  <c r="AR268" i="25"/>
  <c r="C308" i="25"/>
  <c r="AR308" i="25"/>
  <c r="C238" i="25"/>
  <c r="AR238" i="25"/>
  <c r="C295" i="25"/>
  <c r="AR295" i="25"/>
  <c r="C102" i="25"/>
  <c r="AR102" i="25"/>
  <c r="C213" i="25"/>
  <c r="AR213" i="25"/>
  <c r="C324" i="25"/>
  <c r="AR324" i="25"/>
  <c r="C329" i="25"/>
  <c r="AR329" i="25"/>
  <c r="C82" i="25"/>
  <c r="AR82" i="25"/>
  <c r="C253" i="25"/>
  <c r="AR253" i="25"/>
  <c r="C183" i="25"/>
  <c r="AR183" i="25"/>
  <c r="C204" i="25"/>
  <c r="AR204" i="25"/>
  <c r="C229" i="25"/>
  <c r="AR229" i="25"/>
  <c r="C159" i="25"/>
  <c r="AR159" i="25"/>
  <c r="C144" i="25"/>
  <c r="AR144" i="25"/>
  <c r="C123" i="25"/>
  <c r="AR123" i="25"/>
  <c r="C242" i="25"/>
  <c r="AR242" i="25"/>
  <c r="C62" i="25"/>
  <c r="AR62" i="25"/>
  <c r="C157" i="25"/>
  <c r="AR157" i="25"/>
  <c r="C168" i="25"/>
  <c r="AR168" i="25"/>
  <c r="C281" i="25"/>
  <c r="AR281" i="25"/>
  <c r="C343" i="25"/>
  <c r="AR343" i="25"/>
  <c r="C138" i="25"/>
  <c r="AR138" i="25"/>
  <c r="C217" i="25"/>
  <c r="AR217" i="25"/>
  <c r="C220" i="25"/>
  <c r="AR220" i="25"/>
  <c r="C194" i="25"/>
  <c r="AR194" i="25"/>
  <c r="C196" i="25"/>
  <c r="AR196" i="25"/>
  <c r="C116" i="25"/>
  <c r="AR116" i="25"/>
  <c r="C210" i="25"/>
  <c r="AR210" i="25"/>
  <c r="C140" i="25"/>
  <c r="AR140" i="25"/>
  <c r="C171" i="25"/>
  <c r="AR171" i="25"/>
  <c r="C274" i="25"/>
  <c r="AR274" i="25"/>
  <c r="C86" i="25"/>
  <c r="AR86" i="25"/>
  <c r="C181" i="25"/>
  <c r="AR181" i="25"/>
  <c r="C260" i="25"/>
  <c r="AR260" i="25"/>
  <c r="C233" i="25"/>
  <c r="AR233" i="25"/>
  <c r="C267" i="25"/>
  <c r="AR267" i="25"/>
  <c r="C296" i="25"/>
  <c r="AR296" i="25"/>
  <c r="C341" i="25"/>
  <c r="AR341" i="25"/>
  <c r="C95" i="25"/>
  <c r="AR95" i="25"/>
  <c r="C172" i="25"/>
  <c r="AR172" i="25"/>
  <c r="C283" i="25"/>
  <c r="AR283" i="25"/>
  <c r="C234" i="25"/>
  <c r="AR234" i="25"/>
  <c r="C258" i="25"/>
  <c r="AR258" i="25"/>
  <c r="C137" i="25"/>
  <c r="AR137" i="25"/>
  <c r="C246" i="25"/>
  <c r="AR246" i="25"/>
  <c r="C265" i="25"/>
  <c r="AR265" i="25"/>
  <c r="C305" i="25"/>
  <c r="AR305" i="25"/>
  <c r="C198" i="25"/>
  <c r="AR198" i="25"/>
  <c r="C117" i="25"/>
  <c r="AR117" i="25"/>
  <c r="C112" i="25"/>
  <c r="AR112" i="25"/>
  <c r="C275" i="25"/>
  <c r="AR275" i="25"/>
  <c r="C325" i="25"/>
  <c r="AR325" i="25"/>
  <c r="C63" i="25"/>
  <c r="AR63" i="25"/>
  <c r="C92" i="25"/>
  <c r="AR92" i="25"/>
  <c r="C262" i="25"/>
  <c r="AR262" i="25"/>
  <c r="C120" i="25"/>
  <c r="AR120" i="25"/>
  <c r="C236" i="25"/>
  <c r="AR236" i="25"/>
  <c r="C105" i="25"/>
  <c r="AR105" i="25"/>
  <c r="C161" i="25"/>
  <c r="AR161" i="25"/>
  <c r="C195" i="25"/>
  <c r="AR195" i="25"/>
  <c r="C273" i="25"/>
  <c r="AR273" i="25"/>
  <c r="C166" i="25"/>
  <c r="AR166" i="25"/>
  <c r="C101" i="25"/>
  <c r="AR101" i="25"/>
  <c r="C290" i="25"/>
  <c r="AR290" i="25"/>
  <c r="C119" i="25"/>
  <c r="AR119" i="25"/>
  <c r="C264" i="25"/>
  <c r="AR264" i="25"/>
  <c r="C257" i="25"/>
  <c r="AR257" i="25"/>
  <c r="C174" i="25"/>
  <c r="AR174" i="25"/>
  <c r="C93" i="25"/>
  <c r="AR93" i="25"/>
  <c r="C211" i="25"/>
  <c r="AR211" i="25"/>
  <c r="C74" i="25"/>
  <c r="AR74" i="25"/>
  <c r="C312" i="25"/>
  <c r="AR312" i="25"/>
  <c r="C154" i="25"/>
  <c r="AR154" i="25"/>
  <c r="C50" i="25"/>
  <c r="AR50" i="25"/>
  <c r="C340" i="25"/>
  <c r="AR340" i="25"/>
  <c r="C315" i="25"/>
  <c r="AR315" i="25"/>
  <c r="C330" i="25"/>
  <c r="AR330" i="25"/>
  <c r="C49" i="25"/>
  <c r="AR49" i="25"/>
  <c r="C87" i="25"/>
  <c r="AR87" i="25"/>
  <c r="C77" i="25"/>
  <c r="AR77" i="25"/>
  <c r="C320" i="25"/>
  <c r="AR320" i="25"/>
  <c r="C208" i="25"/>
  <c r="AR208" i="25"/>
  <c r="C243" i="25"/>
  <c r="AR243" i="25"/>
  <c r="C179" i="25"/>
  <c r="AR179" i="25"/>
  <c r="C225" i="25"/>
  <c r="AR225" i="25"/>
  <c r="C184" i="25"/>
  <c r="AR184" i="25"/>
  <c r="C344" i="25"/>
  <c r="AR344" i="25"/>
  <c r="C342" i="25"/>
  <c r="AR342" i="25"/>
  <c r="C212" i="25"/>
  <c r="AR212" i="25"/>
  <c r="C142" i="25"/>
  <c r="AR142" i="25"/>
  <c r="C227" i="25"/>
  <c r="AR227" i="25"/>
  <c r="C294" i="25"/>
  <c r="AR294" i="25"/>
  <c r="L335" i="25"/>
  <c r="BA335" i="25"/>
  <c r="L271" i="25"/>
  <c r="BA271" i="25"/>
  <c r="L207" i="25"/>
  <c r="BA207" i="25"/>
  <c r="L299" i="25"/>
  <c r="BA299" i="25"/>
  <c r="L235" i="25"/>
  <c r="BA235" i="25"/>
  <c r="L307" i="25"/>
  <c r="BA307" i="25"/>
  <c r="L183" i="25"/>
  <c r="BA183" i="25"/>
  <c r="L119" i="25"/>
  <c r="BA119" i="25"/>
  <c r="L55" i="25"/>
  <c r="BA55" i="25"/>
  <c r="L272" i="25"/>
  <c r="BA272" i="25"/>
  <c r="L186" i="25"/>
  <c r="BA186" i="25"/>
  <c r="L316" i="25"/>
  <c r="BA316" i="25"/>
  <c r="L201" i="25"/>
  <c r="BA201" i="25"/>
  <c r="L97" i="25"/>
  <c r="BA97" i="25"/>
  <c r="L300" i="25"/>
  <c r="BA300" i="25"/>
  <c r="L185" i="25"/>
  <c r="BA185" i="25"/>
  <c r="L85" i="25"/>
  <c r="BA85" i="25"/>
  <c r="L291" i="25"/>
  <c r="BA291" i="25"/>
  <c r="L175" i="25"/>
  <c r="BA175" i="25"/>
  <c r="L111" i="25"/>
  <c r="BA111" i="25"/>
  <c r="L47" i="25"/>
  <c r="BA47" i="25"/>
  <c r="L261" i="25"/>
  <c r="BA261" i="25"/>
  <c r="L176" i="25"/>
  <c r="BA176" i="25"/>
  <c r="L301" i="25"/>
  <c r="BA301" i="25"/>
  <c r="L188" i="25"/>
  <c r="BA188" i="25"/>
  <c r="L86" i="25"/>
  <c r="BA86" i="25"/>
  <c r="L285" i="25"/>
  <c r="BA285" i="25"/>
  <c r="L172" i="25"/>
  <c r="BA172" i="25"/>
  <c r="L74" i="25"/>
  <c r="BA74" i="25"/>
  <c r="L311" i="25"/>
  <c r="BA311" i="25"/>
  <c r="L123" i="25"/>
  <c r="BA123" i="25"/>
  <c r="L277" i="25"/>
  <c r="BA277" i="25"/>
  <c r="L322" i="25"/>
  <c r="BA322" i="25"/>
  <c r="L102" i="25"/>
  <c r="BA102" i="25"/>
  <c r="L193" i="25"/>
  <c r="BA193" i="25"/>
  <c r="L269" i="25"/>
  <c r="BA269" i="25"/>
  <c r="L52" i="25"/>
  <c r="BA52" i="25"/>
  <c r="L68" i="25"/>
  <c r="BA68" i="25"/>
  <c r="L140" i="25"/>
  <c r="BA140" i="25"/>
  <c r="L268" i="25"/>
  <c r="BA268" i="25"/>
  <c r="L168" i="25"/>
  <c r="BA168" i="25"/>
  <c r="L179" i="25"/>
  <c r="BA179" i="25"/>
  <c r="L51" i="25"/>
  <c r="BA51" i="25"/>
  <c r="L181" i="25"/>
  <c r="BA181" i="25"/>
  <c r="L194" i="25"/>
  <c r="BA194" i="25"/>
  <c r="L292" i="25"/>
  <c r="BA292" i="25"/>
  <c r="L80" i="25"/>
  <c r="BA80" i="25"/>
  <c r="L126" i="25"/>
  <c r="BA126" i="25"/>
  <c r="L182" i="25"/>
  <c r="BA182" i="25"/>
  <c r="L274" i="25"/>
  <c r="BA274" i="25"/>
  <c r="L189" i="25"/>
  <c r="BA189" i="25"/>
  <c r="L104" i="25"/>
  <c r="BA104" i="25"/>
  <c r="L343" i="25"/>
  <c r="BA343" i="25"/>
  <c r="L139" i="25"/>
  <c r="BA139" i="25"/>
  <c r="L298" i="25"/>
  <c r="BA298" i="25"/>
  <c r="L128" i="25"/>
  <c r="BA128" i="25"/>
  <c r="L124" i="25"/>
  <c r="BA124" i="25"/>
  <c r="L221" i="25"/>
  <c r="BA221" i="25"/>
  <c r="L297" i="25"/>
  <c r="BA297" i="25"/>
  <c r="L73" i="25"/>
  <c r="BA73" i="25"/>
  <c r="L98" i="25"/>
  <c r="BA98" i="25"/>
  <c r="L177" i="25"/>
  <c r="BA177" i="25"/>
  <c r="L305" i="25"/>
  <c r="BA305" i="25"/>
  <c r="L318" i="25"/>
  <c r="BA318" i="25"/>
  <c r="L263" i="25"/>
  <c r="BA263" i="25"/>
  <c r="L99" i="25"/>
  <c r="BA99" i="25"/>
  <c r="L245" i="25"/>
  <c r="BA245" i="25"/>
  <c r="L280" i="25"/>
  <c r="BA280" i="25"/>
  <c r="L70" i="25"/>
  <c r="BA70" i="25"/>
  <c r="L150" i="25"/>
  <c r="BA150" i="25"/>
  <c r="L212" i="25"/>
  <c r="BA212" i="25"/>
  <c r="L296" i="25"/>
  <c r="BA296" i="25"/>
  <c r="L225" i="25"/>
  <c r="BA225" i="25"/>
  <c r="L93" i="25"/>
  <c r="BA93" i="25"/>
  <c r="L210" i="25"/>
  <c r="BA210" i="25"/>
  <c r="L281" i="25"/>
  <c r="BA281" i="25"/>
  <c r="L319" i="25"/>
  <c r="BA319" i="25"/>
  <c r="L255" i="25"/>
  <c r="BA255" i="25"/>
  <c r="L191" i="25"/>
  <c r="BA191" i="25"/>
  <c r="L283" i="25"/>
  <c r="BA283" i="25"/>
  <c r="L219" i="25"/>
  <c r="BA219" i="25"/>
  <c r="L275" i="25"/>
  <c r="BA275" i="25"/>
  <c r="L167" i="25"/>
  <c r="BA167" i="25"/>
  <c r="L103" i="25"/>
  <c r="BA103" i="25"/>
  <c r="L336" i="25"/>
  <c r="BA336" i="25"/>
  <c r="L250" i="25"/>
  <c r="BA250" i="25"/>
  <c r="L165" i="25"/>
  <c r="BA165" i="25"/>
  <c r="L286" i="25"/>
  <c r="BA286" i="25"/>
  <c r="L173" i="25"/>
  <c r="BA173" i="25"/>
  <c r="L76" i="25"/>
  <c r="BA76" i="25"/>
  <c r="L270" i="25"/>
  <c r="BA270" i="25"/>
  <c r="L157" i="25"/>
  <c r="BA157" i="25"/>
  <c r="L64" i="25"/>
  <c r="BA64" i="25"/>
  <c r="L259" i="25"/>
  <c r="BA259" i="25"/>
  <c r="L159" i="25"/>
  <c r="BA159" i="25"/>
  <c r="L95" i="25"/>
  <c r="BA95" i="25"/>
  <c r="L325" i="25"/>
  <c r="BA325" i="25"/>
  <c r="L240" i="25"/>
  <c r="BA240" i="25"/>
  <c r="L154" i="25"/>
  <c r="BA154" i="25"/>
  <c r="L273" i="25"/>
  <c r="BA273" i="25"/>
  <c r="L158" i="25"/>
  <c r="BA158" i="25"/>
  <c r="L65" i="25"/>
  <c r="BA65" i="25"/>
  <c r="L257" i="25"/>
  <c r="BA257" i="25"/>
  <c r="L142" i="25"/>
  <c r="BA142" i="25"/>
  <c r="L53" i="25"/>
  <c r="BA53" i="25"/>
  <c r="L247" i="25"/>
  <c r="BA247" i="25"/>
  <c r="L91" i="25"/>
  <c r="BA91" i="25"/>
  <c r="L234" i="25"/>
  <c r="BA234" i="25"/>
  <c r="L265" i="25"/>
  <c r="BA265" i="25"/>
  <c r="L60" i="25"/>
  <c r="BA60" i="25"/>
  <c r="L136" i="25"/>
  <c r="BA136" i="25"/>
  <c r="L198" i="25"/>
  <c r="BA198" i="25"/>
  <c r="L276" i="25"/>
  <c r="BA276" i="25"/>
  <c r="L148" i="25"/>
  <c r="BA148" i="25"/>
  <c r="L78" i="25"/>
  <c r="BA78" i="25"/>
  <c r="L190" i="25"/>
  <c r="BA190" i="25"/>
  <c r="L205" i="25"/>
  <c r="BA205" i="25"/>
  <c r="L147" i="25"/>
  <c r="BA147" i="25"/>
  <c r="L309" i="25"/>
  <c r="BA309" i="25"/>
  <c r="L138" i="25"/>
  <c r="BA138" i="25"/>
  <c r="L137" i="25"/>
  <c r="BA137" i="25"/>
  <c r="L236" i="25"/>
  <c r="BA236" i="25"/>
  <c r="L326" i="25"/>
  <c r="BA326" i="25"/>
  <c r="L84" i="25"/>
  <c r="BA84" i="25"/>
  <c r="L110" i="25"/>
  <c r="BA110" i="25"/>
  <c r="L196" i="25"/>
  <c r="BA196" i="25"/>
  <c r="L324" i="25"/>
  <c r="BA324" i="25"/>
  <c r="L46" i="25"/>
  <c r="BA46" i="25"/>
  <c r="L279" i="25"/>
  <c r="BA279" i="25"/>
  <c r="L107" i="25"/>
  <c r="BA107" i="25"/>
  <c r="L256" i="25"/>
  <c r="BA256" i="25"/>
  <c r="L294" i="25"/>
  <c r="BA294" i="25"/>
  <c r="L81" i="25"/>
  <c r="BA81" i="25"/>
  <c r="L164" i="25"/>
  <c r="BA164" i="25"/>
  <c r="L226" i="25"/>
  <c r="BA226" i="25"/>
  <c r="L317" i="25"/>
  <c r="BA317" i="25"/>
  <c r="L302" i="25"/>
  <c r="BA302" i="25"/>
  <c r="L109" i="25"/>
  <c r="BA109" i="25"/>
  <c r="L232" i="25"/>
  <c r="BA232" i="25"/>
  <c r="L45" i="25"/>
  <c r="BA45" i="25"/>
  <c r="L199" i="25"/>
  <c r="BA199" i="25"/>
  <c r="L67" i="25"/>
  <c r="BA67" i="25"/>
  <c r="L202" i="25"/>
  <c r="BA202" i="25"/>
  <c r="L222" i="25"/>
  <c r="BA222" i="25"/>
  <c r="L321" i="25"/>
  <c r="BA321" i="25"/>
  <c r="L101" i="25"/>
  <c r="BA101" i="25"/>
  <c r="L156" i="25"/>
  <c r="BA156" i="25"/>
  <c r="L220" i="25"/>
  <c r="BA220" i="25"/>
  <c r="L310" i="25"/>
  <c r="BA310" i="25"/>
  <c r="L338" i="25"/>
  <c r="BA338" i="25"/>
  <c r="L134" i="25"/>
  <c r="BA134" i="25"/>
  <c r="L287" i="25"/>
  <c r="BA287" i="25"/>
  <c r="L303" i="25"/>
  <c r="BA303" i="25"/>
  <c r="L239" i="25"/>
  <c r="BA239" i="25"/>
  <c r="L331" i="25"/>
  <c r="BA331" i="25"/>
  <c r="L267" i="25"/>
  <c r="BA267" i="25"/>
  <c r="L203" i="25"/>
  <c r="BA203" i="25"/>
  <c r="L243" i="25"/>
  <c r="BA243" i="25"/>
  <c r="L151" i="25"/>
  <c r="BA151" i="25"/>
  <c r="L87" i="25"/>
  <c r="BA87" i="25"/>
  <c r="L314" i="25"/>
  <c r="BA314" i="25"/>
  <c r="L229" i="25"/>
  <c r="BA229" i="25"/>
  <c r="L144" i="25"/>
  <c r="BA144" i="25"/>
  <c r="L258" i="25"/>
  <c r="BA258" i="25"/>
  <c r="L145" i="25"/>
  <c r="BA145" i="25"/>
  <c r="L54" i="25"/>
  <c r="BA54" i="25"/>
  <c r="L242" i="25"/>
  <c r="BA242" i="25"/>
  <c r="L129" i="25"/>
  <c r="BA129" i="25"/>
  <c r="L340" i="25"/>
  <c r="BA340" i="25"/>
  <c r="L227" i="25"/>
  <c r="BA227" i="25"/>
  <c r="L143" i="25"/>
  <c r="BA143" i="25"/>
  <c r="L79" i="25"/>
  <c r="BA79" i="25"/>
  <c r="L304" i="25"/>
  <c r="BA304" i="25"/>
  <c r="L218" i="25"/>
  <c r="BA218" i="25"/>
  <c r="L133" i="25"/>
  <c r="BA133" i="25"/>
  <c r="L244" i="25"/>
  <c r="BA244" i="25"/>
  <c r="L130" i="25"/>
  <c r="BA130" i="25"/>
  <c r="L342" i="25"/>
  <c r="BA342" i="25"/>
  <c r="L228" i="25"/>
  <c r="BA228" i="25"/>
  <c r="L117" i="25"/>
  <c r="BA117" i="25"/>
  <c r="L312" i="25"/>
  <c r="BA312" i="25"/>
  <c r="L187" i="25"/>
  <c r="BA187" i="25"/>
  <c r="L59" i="25"/>
  <c r="BA59" i="25"/>
  <c r="L192" i="25"/>
  <c r="BA192" i="25"/>
  <c r="L209" i="25"/>
  <c r="BA209" i="25"/>
  <c r="L306" i="25"/>
  <c r="BA306" i="25"/>
  <c r="L90" i="25"/>
  <c r="BA90" i="25"/>
  <c r="L141" i="25"/>
  <c r="BA141" i="25"/>
  <c r="L204" i="25"/>
  <c r="BA204" i="25"/>
  <c r="L290" i="25"/>
  <c r="BA290" i="25"/>
  <c r="L246" i="25"/>
  <c r="BA246" i="25"/>
  <c r="L120" i="25"/>
  <c r="BA120" i="25"/>
  <c r="L295" i="25"/>
  <c r="BA295" i="25"/>
  <c r="L115" i="25"/>
  <c r="BA115" i="25"/>
  <c r="L266" i="25"/>
  <c r="BA266" i="25"/>
  <c r="L308" i="25"/>
  <c r="BA308" i="25"/>
  <c r="L92" i="25"/>
  <c r="BA92" i="25"/>
  <c r="L178" i="25"/>
  <c r="BA178" i="25"/>
  <c r="L241" i="25"/>
  <c r="BA241" i="25"/>
  <c r="L333" i="25"/>
  <c r="BA333" i="25"/>
  <c r="L56" i="25"/>
  <c r="BA56" i="25"/>
  <c r="L121" i="25"/>
  <c r="BA121" i="25"/>
  <c r="L248" i="25"/>
  <c r="BA248" i="25"/>
  <c r="L100" i="25"/>
  <c r="BA100" i="25"/>
  <c r="L215" i="25"/>
  <c r="BA215" i="25"/>
  <c r="L75" i="25"/>
  <c r="BA75" i="25"/>
  <c r="L213" i="25"/>
  <c r="BA213" i="25"/>
  <c r="L237" i="25"/>
  <c r="BA237" i="25"/>
  <c r="L334" i="25"/>
  <c r="BA334" i="25"/>
  <c r="L112" i="25"/>
  <c r="BA112" i="25"/>
  <c r="L169" i="25"/>
  <c r="BA169" i="25"/>
  <c r="L238" i="25"/>
  <c r="BA238" i="25"/>
  <c r="L332" i="25"/>
  <c r="BA332" i="25"/>
  <c r="L50" i="25"/>
  <c r="BA50" i="25"/>
  <c r="L153" i="25"/>
  <c r="BA153" i="25"/>
  <c r="L72" i="25"/>
  <c r="BA72" i="25"/>
  <c r="L163" i="25"/>
  <c r="BA163" i="25"/>
  <c r="L330" i="25"/>
  <c r="BA330" i="25"/>
  <c r="L160" i="25"/>
  <c r="BA160" i="25"/>
  <c r="L166" i="25"/>
  <c r="BA166" i="25"/>
  <c r="L264" i="25"/>
  <c r="BA264" i="25"/>
  <c r="L58" i="25"/>
  <c r="BA58" i="25"/>
  <c r="L105" i="25"/>
  <c r="BA105" i="25"/>
  <c r="L146" i="25"/>
  <c r="BA146" i="25"/>
  <c r="L233" i="25"/>
  <c r="BA233" i="25"/>
  <c r="L57" i="25"/>
  <c r="BA57" i="25"/>
  <c r="L77" i="25"/>
  <c r="BA77" i="25"/>
  <c r="L223" i="25"/>
  <c r="BA223" i="25"/>
  <c r="L211" i="25"/>
  <c r="BA211" i="25"/>
  <c r="L208" i="25"/>
  <c r="BA208" i="25"/>
  <c r="L328" i="25"/>
  <c r="BA328" i="25"/>
  <c r="L195" i="25"/>
  <c r="BA195" i="25"/>
  <c r="L197" i="25"/>
  <c r="BA197" i="25"/>
  <c r="L313" i="25"/>
  <c r="BA313" i="25"/>
  <c r="L155" i="25"/>
  <c r="BA155" i="25"/>
  <c r="L249" i="25"/>
  <c r="BA249" i="25"/>
  <c r="L217" i="25"/>
  <c r="BA217" i="25"/>
  <c r="L83" i="25"/>
  <c r="BA83" i="25"/>
  <c r="L122" i="25"/>
  <c r="BA122" i="25"/>
  <c r="L66" i="25"/>
  <c r="BA66" i="25"/>
  <c r="L341" i="25"/>
  <c r="BA341" i="25"/>
  <c r="L69" i="25"/>
  <c r="BA69" i="25"/>
  <c r="L114" i="25"/>
  <c r="BA114" i="25"/>
  <c r="L288" i="25"/>
  <c r="BA288" i="25"/>
  <c r="L284" i="25"/>
  <c r="BA284" i="25"/>
  <c r="L289" i="25"/>
  <c r="BA289" i="25"/>
  <c r="L293" i="25"/>
  <c r="BA293" i="25"/>
  <c r="L108" i="25"/>
  <c r="BA108" i="25"/>
  <c r="L125" i="25"/>
  <c r="BA125" i="25"/>
  <c r="L88" i="25"/>
  <c r="BA88" i="25"/>
  <c r="L253" i="25"/>
  <c r="BA253" i="25"/>
  <c r="L315" i="25"/>
  <c r="BA315" i="25"/>
  <c r="L135" i="25"/>
  <c r="BA135" i="25"/>
  <c r="L344" i="25"/>
  <c r="BA344" i="25"/>
  <c r="L214" i="25"/>
  <c r="BA214" i="25"/>
  <c r="L127" i="25"/>
  <c r="BA127" i="25"/>
  <c r="L329" i="25"/>
  <c r="BA329" i="25"/>
  <c r="L200" i="25"/>
  <c r="BA200" i="25"/>
  <c r="L320" i="25"/>
  <c r="BA320" i="25"/>
  <c r="L48" i="25"/>
  <c r="BA48" i="25"/>
  <c r="L345" i="25"/>
  <c r="BA345" i="25"/>
  <c r="L224" i="25"/>
  <c r="BA224" i="25"/>
  <c r="L184" i="25"/>
  <c r="BA184" i="25"/>
  <c r="L174" i="25"/>
  <c r="BA174" i="25"/>
  <c r="L170" i="25"/>
  <c r="BA170" i="25"/>
  <c r="L116" i="25"/>
  <c r="BA116" i="25"/>
  <c r="L89" i="25"/>
  <c r="BA89" i="25"/>
  <c r="L337" i="25"/>
  <c r="BA337" i="25"/>
  <c r="L62" i="25"/>
  <c r="BA62" i="25"/>
  <c r="L262" i="25"/>
  <c r="BA262" i="25"/>
  <c r="L118" i="25"/>
  <c r="BA118" i="25"/>
  <c r="L254" i="25"/>
  <c r="BA254" i="25"/>
  <c r="L231" i="25"/>
  <c r="BA231" i="25"/>
  <c r="L171" i="25"/>
  <c r="BA171" i="25"/>
  <c r="L131" i="25"/>
  <c r="BA131" i="25"/>
  <c r="L161" i="25"/>
  <c r="BA161" i="25"/>
  <c r="L251" i="25"/>
  <c r="BA251" i="25"/>
  <c r="L71" i="25"/>
  <c r="BA71" i="25"/>
  <c r="L230" i="25"/>
  <c r="BA230" i="25"/>
  <c r="L106" i="25"/>
  <c r="BA106" i="25"/>
  <c r="L63" i="25"/>
  <c r="BA63" i="25"/>
  <c r="L216" i="25"/>
  <c r="BA216" i="25"/>
  <c r="L96" i="25"/>
  <c r="BA96" i="25"/>
  <c r="L149" i="25"/>
  <c r="BA149" i="25"/>
  <c r="L94" i="25"/>
  <c r="BA94" i="25"/>
  <c r="L61" i="25"/>
  <c r="BA61" i="25"/>
  <c r="L252" i="25"/>
  <c r="BA252" i="25"/>
  <c r="L260" i="25"/>
  <c r="BA260" i="25"/>
  <c r="L132" i="25"/>
  <c r="BA132" i="25"/>
  <c r="L180" i="25"/>
  <c r="BA180" i="25"/>
  <c r="L162" i="25"/>
  <c r="BA162" i="25"/>
  <c r="L327" i="25"/>
  <c r="BA327" i="25"/>
  <c r="L113" i="25"/>
  <c r="BA113" i="25"/>
  <c r="L82" i="25"/>
  <c r="BA82" i="25"/>
  <c r="L339" i="25"/>
  <c r="BA339" i="25"/>
  <c r="L323" i="25"/>
  <c r="BA323" i="25"/>
  <c r="L282" i="25"/>
  <c r="BA282" i="25"/>
  <c r="L152" i="25"/>
  <c r="BA152" i="25"/>
  <c r="L49" i="25"/>
  <c r="BA49" i="25"/>
  <c r="L278" i="25"/>
  <c r="BA278" i="25"/>
  <c r="L206" i="25"/>
  <c r="BA206" i="25"/>
  <c r="Q306" i="25"/>
  <c r="Q242" i="25"/>
  <c r="Q178" i="25"/>
  <c r="Q114" i="25"/>
  <c r="Q50" i="25"/>
  <c r="Q285" i="25"/>
  <c r="Q221" i="25"/>
  <c r="Q157" i="25"/>
  <c r="Q93" i="25"/>
  <c r="Q319" i="25"/>
  <c r="Q191" i="25"/>
  <c r="Q63" i="25"/>
  <c r="Q203" i="25"/>
  <c r="Q328" i="25"/>
  <c r="Q156" i="25"/>
  <c r="Q283" i="25"/>
  <c r="Q268" i="25"/>
  <c r="Q59" i="25"/>
  <c r="Q67" i="25"/>
  <c r="Q302" i="25"/>
  <c r="Q238" i="25"/>
  <c r="Q174" i="25"/>
  <c r="Q110" i="25"/>
  <c r="Q46" i="25"/>
  <c r="Q281" i="25"/>
  <c r="Q217" i="25"/>
  <c r="Q153" i="25"/>
  <c r="Q89" i="25"/>
  <c r="Q311" i="25"/>
  <c r="Q183" i="25"/>
  <c r="Q55" i="25"/>
  <c r="Q192" i="25"/>
  <c r="Q316" i="25"/>
  <c r="Q298" i="25"/>
  <c r="Q234" i="25"/>
  <c r="Q170" i="25"/>
  <c r="Q106" i="25"/>
  <c r="Q342" i="25"/>
  <c r="Q277" i="25"/>
  <c r="Q213" i="25"/>
  <c r="Q149" i="25"/>
  <c r="Q85" i="25"/>
  <c r="Q303" i="25"/>
  <c r="Q175" i="25"/>
  <c r="Q47" i="25"/>
  <c r="Q180" i="25"/>
  <c r="Q307" i="25"/>
  <c r="Q136" i="25"/>
  <c r="Q260" i="25"/>
  <c r="Q184" i="25"/>
  <c r="Q216" i="25"/>
  <c r="Q326" i="25"/>
  <c r="Q70" i="25"/>
  <c r="Q113" i="25"/>
  <c r="Q256" i="25"/>
  <c r="Q83" i="25"/>
  <c r="Q48" i="25"/>
  <c r="Q310" i="25"/>
  <c r="Q54" i="25"/>
  <c r="Q97" i="25"/>
  <c r="Q212" i="25"/>
  <c r="Q60" i="25"/>
  <c r="Q291" i="25"/>
  <c r="Q294" i="25"/>
  <c r="Q337" i="25"/>
  <c r="Q81" i="25"/>
  <c r="Q171" i="25"/>
  <c r="Q336" i="25"/>
  <c r="Q204" i="25"/>
  <c r="Q86" i="25"/>
  <c r="Q91" i="25"/>
  <c r="Q128" i="25"/>
  <c r="Q257" i="25"/>
  <c r="Q323" i="25"/>
  <c r="Q193" i="25"/>
  <c r="Q290" i="25"/>
  <c r="Q226" i="25"/>
  <c r="Q162" i="25"/>
  <c r="Q98" i="25"/>
  <c r="Q333" i="25"/>
  <c r="Q269" i="25"/>
  <c r="Q205" i="25"/>
  <c r="Q141" i="25"/>
  <c r="Q77" i="25"/>
  <c r="Q287" i="25"/>
  <c r="Q159" i="25"/>
  <c r="Q331" i="25"/>
  <c r="Q160" i="25"/>
  <c r="Q284" i="25"/>
  <c r="Q115" i="25"/>
  <c r="Q240" i="25"/>
  <c r="Q112" i="25"/>
  <c r="Q88" i="25"/>
  <c r="Q343" i="25"/>
  <c r="Q286" i="25"/>
  <c r="Q222" i="25"/>
  <c r="Q158" i="25"/>
  <c r="Q94" i="25"/>
  <c r="Q329" i="25"/>
  <c r="Q265" i="25"/>
  <c r="Q201" i="25"/>
  <c r="Q137" i="25"/>
  <c r="Q73" i="25"/>
  <c r="Q279" i="25"/>
  <c r="Q151" i="25"/>
  <c r="Q320" i="25"/>
  <c r="Q148" i="25"/>
  <c r="Q339" i="25"/>
  <c r="Q282" i="25"/>
  <c r="Q218" i="25"/>
  <c r="Q154" i="25"/>
  <c r="Q90" i="25"/>
  <c r="Q325" i="25"/>
  <c r="Q261" i="25"/>
  <c r="Q197" i="25"/>
  <c r="Q133" i="25"/>
  <c r="Q69" i="25"/>
  <c r="Q271" i="25"/>
  <c r="Q143" i="25"/>
  <c r="Q308" i="25"/>
  <c r="Q139" i="25"/>
  <c r="Q264" i="25"/>
  <c r="Q92" i="25"/>
  <c r="Q219" i="25"/>
  <c r="Q68" i="25"/>
  <c r="Q152" i="25"/>
  <c r="Q262" i="25"/>
  <c r="Q305" i="25"/>
  <c r="Q49" i="25"/>
  <c r="Q84" i="25"/>
  <c r="Q292" i="25"/>
  <c r="Q80" i="25"/>
  <c r="Q246" i="25"/>
  <c r="Q289" i="25"/>
  <c r="Q327" i="25"/>
  <c r="Q340" i="25"/>
  <c r="Q272" i="25"/>
  <c r="Q300" i="25"/>
  <c r="Q230" i="25"/>
  <c r="Q273" i="25"/>
  <c r="Q295" i="25"/>
  <c r="Q296" i="25"/>
  <c r="Q251" i="25"/>
  <c r="Q131" i="25"/>
  <c r="Q129" i="25"/>
  <c r="Q278" i="25"/>
  <c r="Q315" i="25"/>
  <c r="Q263" i="25"/>
  <c r="Q188" i="25"/>
  <c r="Q259" i="25"/>
  <c r="Q338" i="25"/>
  <c r="Q274" i="25"/>
  <c r="Q210" i="25"/>
  <c r="Q146" i="25"/>
  <c r="Q82" i="25"/>
  <c r="Q317" i="25"/>
  <c r="Q253" i="25"/>
  <c r="Q189" i="25"/>
  <c r="Q125" i="25"/>
  <c r="Q61" i="25"/>
  <c r="Q255" i="25"/>
  <c r="Q127" i="25"/>
  <c r="Q288" i="25"/>
  <c r="Q116" i="25"/>
  <c r="Q243" i="25"/>
  <c r="Q72" i="25"/>
  <c r="Q196" i="25"/>
  <c r="Q332" i="25"/>
  <c r="Q280" i="25"/>
  <c r="Q334" i="25"/>
  <c r="Q270" i="25"/>
  <c r="Q206" i="25"/>
  <c r="Q142" i="25"/>
  <c r="Q78" i="25"/>
  <c r="Q313" i="25"/>
  <c r="Q249" i="25"/>
  <c r="Q185" i="25"/>
  <c r="Q121" i="25"/>
  <c r="Q57" i="25"/>
  <c r="Q247" i="25"/>
  <c r="Q119" i="25"/>
  <c r="Q276" i="25"/>
  <c r="Q107" i="25"/>
  <c r="Q330" i="25"/>
  <c r="Q266" i="25"/>
  <c r="Q202" i="25"/>
  <c r="Q138" i="25"/>
  <c r="Q74" i="25"/>
  <c r="Q309" i="25"/>
  <c r="Q245" i="25"/>
  <c r="Q181" i="25"/>
  <c r="Q117" i="25"/>
  <c r="Q53" i="25"/>
  <c r="Q239" i="25"/>
  <c r="Q111" i="25"/>
  <c r="Q267" i="25"/>
  <c r="Q96" i="25"/>
  <c r="Q220" i="25"/>
  <c r="Q51" i="25"/>
  <c r="Q176" i="25"/>
  <c r="Q248" i="25"/>
  <c r="Q120" i="25"/>
  <c r="Q198" i="25"/>
  <c r="Q241" i="25"/>
  <c r="Q231" i="25"/>
  <c r="Q252" i="25"/>
  <c r="Q208" i="25"/>
  <c r="Q56" i="25"/>
  <c r="Q182" i="25"/>
  <c r="Q225" i="25"/>
  <c r="Q199" i="25"/>
  <c r="Q232" i="25"/>
  <c r="Q187" i="25"/>
  <c r="Q195" i="25"/>
  <c r="Q166" i="25"/>
  <c r="Q209" i="25"/>
  <c r="Q167" i="25"/>
  <c r="Q211" i="25"/>
  <c r="Q164" i="25"/>
  <c r="Q76" i="25"/>
  <c r="Q299" i="25"/>
  <c r="Q321" i="25"/>
  <c r="Q123" i="25"/>
  <c r="Q275" i="25"/>
  <c r="Q150" i="25"/>
  <c r="Q135" i="25"/>
  <c r="Q194" i="25"/>
  <c r="Q237" i="25"/>
  <c r="Q223" i="25"/>
  <c r="Q200" i="25"/>
  <c r="Q236" i="25"/>
  <c r="Q126" i="25"/>
  <c r="Q169" i="25"/>
  <c r="Q87" i="25"/>
  <c r="Q250" i="25"/>
  <c r="Q293" i="25"/>
  <c r="Q335" i="25"/>
  <c r="Q52" i="25"/>
  <c r="Q100" i="25"/>
  <c r="Q103" i="25"/>
  <c r="Q118" i="25"/>
  <c r="Q227" i="25"/>
  <c r="Q341" i="25"/>
  <c r="Q104" i="25"/>
  <c r="Q144" i="25"/>
  <c r="Q130" i="25"/>
  <c r="Q173" i="25"/>
  <c r="Q95" i="25"/>
  <c r="Q324" i="25"/>
  <c r="Q318" i="25"/>
  <c r="Q62" i="25"/>
  <c r="Q105" i="25"/>
  <c r="Q235" i="25"/>
  <c r="Q186" i="25"/>
  <c r="Q229" i="25"/>
  <c r="Q207" i="25"/>
  <c r="Q179" i="25"/>
  <c r="Q172" i="25"/>
  <c r="Q168" i="25"/>
  <c r="Q161" i="25"/>
  <c r="Q99" i="25"/>
  <c r="Q124" i="25"/>
  <c r="Q65" i="25"/>
  <c r="Q258" i="25"/>
  <c r="Q45" i="25"/>
  <c r="Q75" i="25"/>
  <c r="Q190" i="25"/>
  <c r="Q215" i="25"/>
  <c r="Q58" i="25"/>
  <c r="Q224" i="25"/>
  <c r="Q177" i="25"/>
  <c r="Q147" i="25"/>
  <c r="Q344" i="25"/>
  <c r="Q322" i="25"/>
  <c r="Q66" i="25"/>
  <c r="Q109" i="25"/>
  <c r="Q244" i="25"/>
  <c r="Q155" i="25"/>
  <c r="Q254" i="25"/>
  <c r="Q297" i="25"/>
  <c r="Q345" i="25"/>
  <c r="Q64" i="25"/>
  <c r="Q122" i="25"/>
  <c r="Q165" i="25"/>
  <c r="Q79" i="25"/>
  <c r="Q304" i="25"/>
  <c r="Q134" i="25"/>
  <c r="Q312" i="25"/>
  <c r="Q71" i="25"/>
  <c r="Q102" i="25"/>
  <c r="Q140" i="25"/>
  <c r="Q214" i="25"/>
  <c r="Q301" i="25"/>
  <c r="Q163" i="25"/>
  <c r="Q233" i="25"/>
  <c r="Q314" i="25"/>
  <c r="Q101" i="25"/>
  <c r="Q132" i="25"/>
  <c r="Q108" i="25"/>
  <c r="Q145" i="25"/>
  <c r="Q228" i="25"/>
  <c r="R334" i="25"/>
  <c r="R270" i="25"/>
  <c r="R206" i="25"/>
  <c r="R142" i="25"/>
  <c r="R289" i="25"/>
  <c r="R225" i="25"/>
  <c r="R161" i="25"/>
  <c r="R97" i="25"/>
  <c r="R323" i="25"/>
  <c r="R254" i="25"/>
  <c r="R174" i="25"/>
  <c r="R305" i="25"/>
  <c r="R209" i="25"/>
  <c r="R129" i="25"/>
  <c r="R318" i="25"/>
  <c r="R222" i="25"/>
  <c r="R321" i="25"/>
  <c r="R193" i="25"/>
  <c r="R81" i="25"/>
  <c r="R259" i="25"/>
  <c r="R132" i="25"/>
  <c r="R47" i="25"/>
  <c r="R224" i="25"/>
  <c r="R110" i="25"/>
  <c r="R284" i="25"/>
  <c r="R64" i="25"/>
  <c r="R70" i="25"/>
  <c r="R66" i="25"/>
  <c r="R76" i="25"/>
  <c r="R167" i="25"/>
  <c r="R282" i="25"/>
  <c r="R218" i="25"/>
  <c r="R154" i="25"/>
  <c r="R301" i="25"/>
  <c r="R237" i="25"/>
  <c r="R173" i="25"/>
  <c r="R109" i="25"/>
  <c r="R45" i="25"/>
  <c r="R219" i="25"/>
  <c r="R106" i="25"/>
  <c r="R312" i="25"/>
  <c r="R184" i="25"/>
  <c r="R83" i="25"/>
  <c r="R204" i="25"/>
  <c r="R271" i="25"/>
  <c r="R263" i="25"/>
  <c r="R279" i="25"/>
  <c r="R114" i="25"/>
  <c r="R342" i="25"/>
  <c r="R278" i="25"/>
  <c r="R214" i="25"/>
  <c r="R150" i="25"/>
  <c r="R297" i="25"/>
  <c r="R233" i="25"/>
  <c r="R169" i="25"/>
  <c r="R105" i="25"/>
  <c r="R339" i="25"/>
  <c r="R211" i="25"/>
  <c r="R100" i="25"/>
  <c r="R304" i="25"/>
  <c r="R176" i="25"/>
  <c r="R78" i="25"/>
  <c r="R188" i="25"/>
  <c r="R247" i="25"/>
  <c r="R244" i="25"/>
  <c r="R260" i="25"/>
  <c r="R59" i="25"/>
  <c r="R306" i="25"/>
  <c r="R261" i="25"/>
  <c r="R267" i="25"/>
  <c r="R115" i="25"/>
  <c r="R80" i="25"/>
  <c r="R226" i="25"/>
  <c r="R181" i="25"/>
  <c r="R116" i="25"/>
  <c r="R236" i="25"/>
  <c r="R276" i="25"/>
  <c r="R146" i="25"/>
  <c r="R101" i="25"/>
  <c r="R296" i="25"/>
  <c r="R228" i="25"/>
  <c r="R322" i="25"/>
  <c r="R277" i="25"/>
  <c r="R299" i="25"/>
  <c r="R136" i="25"/>
  <c r="R135" i="25"/>
  <c r="R302" i="25"/>
  <c r="R190" i="25"/>
  <c r="R273" i="25"/>
  <c r="R177" i="25"/>
  <c r="R65" i="25"/>
  <c r="R227" i="25"/>
  <c r="R111" i="25"/>
  <c r="R320" i="25"/>
  <c r="R192" i="25"/>
  <c r="R88" i="25"/>
  <c r="R220" i="25"/>
  <c r="R292" i="25"/>
  <c r="R287" i="25"/>
  <c r="R303" i="25"/>
  <c r="R191" i="25"/>
  <c r="R330" i="25"/>
  <c r="R266" i="25"/>
  <c r="R202" i="25"/>
  <c r="R138" i="25"/>
  <c r="R285" i="25"/>
  <c r="R221" i="25"/>
  <c r="R157" i="25"/>
  <c r="R93" i="25"/>
  <c r="R315" i="25"/>
  <c r="R187" i="25"/>
  <c r="R84" i="25"/>
  <c r="R280" i="25"/>
  <c r="R152" i="25"/>
  <c r="R62" i="25"/>
  <c r="R140" i="25"/>
  <c r="R183" i="25"/>
  <c r="R180" i="25"/>
  <c r="R196" i="25"/>
  <c r="R148" i="25"/>
  <c r="R326" i="25"/>
  <c r="R262" i="25"/>
  <c r="R198" i="25"/>
  <c r="R345" i="25"/>
  <c r="R281" i="25"/>
  <c r="R217" i="25"/>
  <c r="R153" i="25"/>
  <c r="R89" i="25"/>
  <c r="R307" i="25"/>
  <c r="R179" i="25"/>
  <c r="R79" i="25"/>
  <c r="R272" i="25"/>
  <c r="R144" i="25"/>
  <c r="R56" i="25"/>
  <c r="R128" i="25"/>
  <c r="R164" i="25"/>
  <c r="R159" i="25"/>
  <c r="R175" i="25"/>
  <c r="R87" i="25"/>
  <c r="R242" i="25"/>
  <c r="R197" i="25"/>
  <c r="R139" i="25"/>
  <c r="R300" i="25"/>
  <c r="R91" i="25"/>
  <c r="R162" i="25"/>
  <c r="R117" i="25"/>
  <c r="R328" i="25"/>
  <c r="R311" i="25"/>
  <c r="R338" i="25"/>
  <c r="R293" i="25"/>
  <c r="R331" i="25"/>
  <c r="R168" i="25"/>
  <c r="R223" i="25"/>
  <c r="R258" i="25"/>
  <c r="R213" i="25"/>
  <c r="R171" i="25"/>
  <c r="R51" i="25"/>
  <c r="R151" i="25"/>
  <c r="R286" i="25"/>
  <c r="R158" i="25"/>
  <c r="R257" i="25"/>
  <c r="R145" i="25"/>
  <c r="R49" i="25"/>
  <c r="R195" i="25"/>
  <c r="R90" i="25"/>
  <c r="R288" i="25"/>
  <c r="R160" i="25"/>
  <c r="R67" i="25"/>
  <c r="R156" i="25"/>
  <c r="R207" i="25"/>
  <c r="R199" i="25"/>
  <c r="R215" i="25"/>
  <c r="R231" i="25"/>
  <c r="R314" i="25"/>
  <c r="R250" i="25"/>
  <c r="R186" i="25"/>
  <c r="R333" i="25"/>
  <c r="R269" i="25"/>
  <c r="R205" i="25"/>
  <c r="R141" i="25"/>
  <c r="R77" i="25"/>
  <c r="R283" i="25"/>
  <c r="R155" i="25"/>
  <c r="R63" i="25"/>
  <c r="R248" i="25"/>
  <c r="R126" i="25"/>
  <c r="R332" i="25"/>
  <c r="R96" i="25"/>
  <c r="R112" i="25"/>
  <c r="R108" i="25"/>
  <c r="R119" i="25"/>
  <c r="R212" i="25"/>
  <c r="R310" i="25"/>
  <c r="R246" i="25"/>
  <c r="R182" i="25"/>
  <c r="R329" i="25"/>
  <c r="R265" i="25"/>
  <c r="R201" i="25"/>
  <c r="R137" i="25"/>
  <c r="R73" i="25"/>
  <c r="R275" i="25"/>
  <c r="R147" i="25"/>
  <c r="R58" i="25"/>
  <c r="R240" i="25"/>
  <c r="R120" i="25"/>
  <c r="R316" i="25"/>
  <c r="R86" i="25"/>
  <c r="R98" i="25"/>
  <c r="R92" i="25"/>
  <c r="R103" i="25"/>
  <c r="R71" i="25"/>
  <c r="R178" i="25"/>
  <c r="R133" i="25"/>
  <c r="R52" i="25"/>
  <c r="R75" i="25"/>
  <c r="R340" i="25"/>
  <c r="R309" i="25"/>
  <c r="R53" i="25"/>
  <c r="R200" i="25"/>
  <c r="R308" i="25"/>
  <c r="R274" i="25"/>
  <c r="R229" i="25"/>
  <c r="R203" i="25"/>
  <c r="R72" i="25"/>
  <c r="R239" i="25"/>
  <c r="R194" i="25"/>
  <c r="R149" i="25"/>
  <c r="R74" i="25"/>
  <c r="R118" i="25"/>
  <c r="R255" i="25"/>
  <c r="R113" i="25"/>
  <c r="R256" i="25"/>
  <c r="R124" i="25"/>
  <c r="R298" i="25"/>
  <c r="R253" i="25"/>
  <c r="R251" i="25"/>
  <c r="R104" i="25"/>
  <c r="R50" i="25"/>
  <c r="R230" i="25"/>
  <c r="R185" i="25"/>
  <c r="R122" i="25"/>
  <c r="R252" i="25"/>
  <c r="R48" i="25"/>
  <c r="R232" i="25"/>
  <c r="R235" i="25"/>
  <c r="R165" i="25"/>
  <c r="R341" i="25"/>
  <c r="R238" i="25"/>
  <c r="R291" i="25"/>
  <c r="R131" i="25"/>
  <c r="R123" i="25"/>
  <c r="R234" i="25"/>
  <c r="R189" i="25"/>
  <c r="R127" i="25"/>
  <c r="R268" i="25"/>
  <c r="R60" i="25"/>
  <c r="R166" i="25"/>
  <c r="R121" i="25"/>
  <c r="R336" i="25"/>
  <c r="R335" i="25"/>
  <c r="R295" i="25"/>
  <c r="R82" i="25"/>
  <c r="R94" i="25"/>
  <c r="R95" i="25"/>
  <c r="R85" i="25"/>
  <c r="R337" i="25"/>
  <c r="R163" i="25"/>
  <c r="R46" i="25"/>
  <c r="R134" i="25"/>
  <c r="R170" i="25"/>
  <c r="R125" i="25"/>
  <c r="R344" i="25"/>
  <c r="R54" i="25"/>
  <c r="R130" i="25"/>
  <c r="R313" i="25"/>
  <c r="R57" i="25"/>
  <c r="R208" i="25"/>
  <c r="R327" i="25"/>
  <c r="R325" i="25"/>
  <c r="R290" i="25"/>
  <c r="R324" i="25"/>
  <c r="R172" i="25"/>
  <c r="R264" i="25"/>
  <c r="R241" i="25"/>
  <c r="R317" i="25"/>
  <c r="R294" i="25"/>
  <c r="R343" i="25"/>
  <c r="R319" i="25"/>
  <c r="R68" i="25"/>
  <c r="R61" i="25"/>
  <c r="R249" i="25"/>
  <c r="R69" i="25"/>
  <c r="R143" i="25"/>
  <c r="R107" i="25"/>
  <c r="R216" i="25"/>
  <c r="R243" i="25"/>
  <c r="R245" i="25"/>
  <c r="R99" i="25"/>
  <c r="R210" i="25"/>
  <c r="R102" i="25"/>
  <c r="R55" i="25"/>
  <c r="I325" i="25"/>
  <c r="AX325" i="25"/>
  <c r="I261" i="25"/>
  <c r="AX261" i="25"/>
  <c r="I197" i="25"/>
  <c r="AX197" i="25"/>
  <c r="I133" i="25"/>
  <c r="AX133" i="25"/>
  <c r="I69" i="25"/>
  <c r="AX69" i="25"/>
  <c r="I292" i="25"/>
  <c r="AX292" i="25"/>
  <c r="I207" i="25"/>
  <c r="AX207" i="25"/>
  <c r="I122" i="25"/>
  <c r="AX122" i="25"/>
  <c r="I310" i="25"/>
  <c r="AX310" i="25"/>
  <c r="I334" i="25"/>
  <c r="AX334" i="25"/>
  <c r="I248" i="25"/>
  <c r="AX248" i="25"/>
  <c r="I163" i="25"/>
  <c r="AX163" i="25"/>
  <c r="I78" i="25"/>
  <c r="AX78" i="25"/>
  <c r="I160" i="25"/>
  <c r="AX160" i="25"/>
  <c r="I295" i="25"/>
  <c r="AX295" i="25"/>
  <c r="I210" i="25"/>
  <c r="AX210" i="25"/>
  <c r="I124" i="25"/>
  <c r="AX124" i="25"/>
  <c r="I320" i="25"/>
  <c r="AX320" i="25"/>
  <c r="I283" i="25"/>
  <c r="AX283" i="25"/>
  <c r="I305" i="25"/>
  <c r="AX305" i="25"/>
  <c r="I241" i="25"/>
  <c r="AX241" i="25"/>
  <c r="I177" i="25"/>
  <c r="AX177" i="25"/>
  <c r="I113" i="25"/>
  <c r="AX113" i="25"/>
  <c r="I49" i="25"/>
  <c r="AX49" i="25"/>
  <c r="I266" i="25"/>
  <c r="AX266" i="25"/>
  <c r="I180" i="25"/>
  <c r="AX180" i="25"/>
  <c r="I95" i="25"/>
  <c r="AX95" i="25"/>
  <c r="I208" i="25"/>
  <c r="AX208" i="25"/>
  <c r="I307" i="25"/>
  <c r="AX307" i="25"/>
  <c r="I222" i="25"/>
  <c r="AX222" i="25"/>
  <c r="I136" i="25"/>
  <c r="AX136" i="25"/>
  <c r="I51" i="25"/>
  <c r="AX51" i="25"/>
  <c r="I59" i="25"/>
  <c r="AX59" i="25"/>
  <c r="I268" i="25"/>
  <c r="AX268" i="25"/>
  <c r="I183" i="25"/>
  <c r="AX183" i="25"/>
  <c r="I98" i="25"/>
  <c r="AX98" i="25"/>
  <c r="I203" i="25"/>
  <c r="AX203" i="25"/>
  <c r="I134" i="25"/>
  <c r="AX134" i="25"/>
  <c r="I285" i="25"/>
  <c r="AX285" i="25"/>
  <c r="I221" i="25"/>
  <c r="AX221" i="25"/>
  <c r="I157" i="25"/>
  <c r="AX157" i="25"/>
  <c r="I93" i="25"/>
  <c r="AX93" i="25"/>
  <c r="I324" i="25"/>
  <c r="AX324" i="25"/>
  <c r="I239" i="25"/>
  <c r="AX239" i="25"/>
  <c r="I154" i="25"/>
  <c r="AX154" i="25"/>
  <c r="I68" i="25"/>
  <c r="AX68" i="25"/>
  <c r="I123" i="25"/>
  <c r="AX123" i="25"/>
  <c r="I280" i="25"/>
  <c r="AX280" i="25"/>
  <c r="I195" i="25"/>
  <c r="AX195" i="25"/>
  <c r="I110" i="25"/>
  <c r="AX110" i="25"/>
  <c r="I272" i="25"/>
  <c r="AX272" i="25"/>
  <c r="I327" i="25"/>
  <c r="AX327" i="25"/>
  <c r="I242" i="25"/>
  <c r="AX242" i="25"/>
  <c r="I156" i="25"/>
  <c r="AX156" i="25"/>
  <c r="I71" i="25"/>
  <c r="AX71" i="25"/>
  <c r="I112" i="25"/>
  <c r="AX112" i="25"/>
  <c r="I297" i="25"/>
  <c r="AX297" i="25"/>
  <c r="I340" i="25"/>
  <c r="AX340" i="25"/>
  <c r="I171" i="25"/>
  <c r="AX171" i="25"/>
  <c r="I342" i="25"/>
  <c r="AX342" i="25"/>
  <c r="I87" i="25"/>
  <c r="AX87" i="25"/>
  <c r="I281" i="25"/>
  <c r="AX281" i="25"/>
  <c r="I319" i="25"/>
  <c r="AX319" i="25"/>
  <c r="I107" i="25"/>
  <c r="AX107" i="25"/>
  <c r="I256" i="25"/>
  <c r="AX256" i="25"/>
  <c r="I66" i="25"/>
  <c r="AX66" i="25"/>
  <c r="I201" i="25"/>
  <c r="AX201" i="25"/>
  <c r="I212" i="25"/>
  <c r="AX212" i="25"/>
  <c r="I254" i="25"/>
  <c r="AX254" i="25"/>
  <c r="I300" i="25"/>
  <c r="AX300" i="25"/>
  <c r="I304" i="25"/>
  <c r="AX304" i="25"/>
  <c r="I121" i="25"/>
  <c r="AX121" i="25"/>
  <c r="I106" i="25"/>
  <c r="AX106" i="25"/>
  <c r="I147" i="25"/>
  <c r="AX147" i="25"/>
  <c r="I194" i="25"/>
  <c r="AX194" i="25"/>
  <c r="I309" i="25"/>
  <c r="AX309" i="25"/>
  <c r="I245" i="25"/>
  <c r="AX245" i="25"/>
  <c r="I181" i="25"/>
  <c r="AX181" i="25"/>
  <c r="I117" i="25"/>
  <c r="AX117" i="25"/>
  <c r="I53" i="25"/>
  <c r="AX53" i="25"/>
  <c r="I271" i="25"/>
  <c r="AX271" i="25"/>
  <c r="I186" i="25"/>
  <c r="AX186" i="25"/>
  <c r="I100" i="25"/>
  <c r="AX100" i="25"/>
  <c r="I230" i="25"/>
  <c r="AX230" i="25"/>
  <c r="I312" i="25"/>
  <c r="AX312" i="25"/>
  <c r="I227" i="25"/>
  <c r="AX227" i="25"/>
  <c r="I142" i="25"/>
  <c r="AX142" i="25"/>
  <c r="I56" i="25"/>
  <c r="AX56" i="25"/>
  <c r="I70" i="25"/>
  <c r="AX70" i="25"/>
  <c r="I274" i="25"/>
  <c r="AX274" i="25"/>
  <c r="I188" i="25"/>
  <c r="AX188" i="25"/>
  <c r="I103" i="25"/>
  <c r="AX103" i="25"/>
  <c r="I224" i="25"/>
  <c r="AX224" i="25"/>
  <c r="I182" i="25"/>
  <c r="AX182" i="25"/>
  <c r="I289" i="25"/>
  <c r="AX289" i="25"/>
  <c r="I225" i="25"/>
  <c r="AX225" i="25"/>
  <c r="I161" i="25"/>
  <c r="AX161" i="25"/>
  <c r="I97" i="25"/>
  <c r="AX97" i="25"/>
  <c r="I330" i="25"/>
  <c r="AX330" i="25"/>
  <c r="I244" i="25"/>
  <c r="AX244" i="25"/>
  <c r="I159" i="25"/>
  <c r="AX159" i="25"/>
  <c r="I74" i="25"/>
  <c r="AX74" i="25"/>
  <c r="I144" i="25"/>
  <c r="AX144" i="25"/>
  <c r="I286" i="25"/>
  <c r="AX286" i="25"/>
  <c r="I200" i="25"/>
  <c r="AX200" i="25"/>
  <c r="I115" i="25"/>
  <c r="AX115" i="25"/>
  <c r="I299" i="25"/>
  <c r="AX299" i="25"/>
  <c r="I332" i="25"/>
  <c r="AX332" i="25"/>
  <c r="I247" i="25"/>
  <c r="AX247" i="25"/>
  <c r="I162" i="25"/>
  <c r="AX162" i="25"/>
  <c r="I76" i="25"/>
  <c r="AX76" i="25"/>
  <c r="I293" i="25"/>
  <c r="AX293" i="25"/>
  <c r="I165" i="25"/>
  <c r="AX165" i="25"/>
  <c r="I335" i="25"/>
  <c r="AX335" i="25"/>
  <c r="I164" i="25"/>
  <c r="AX164" i="25"/>
  <c r="I155" i="25"/>
  <c r="AX155" i="25"/>
  <c r="I206" i="25"/>
  <c r="AX206" i="25"/>
  <c r="I315" i="25"/>
  <c r="AX315" i="25"/>
  <c r="I252" i="25"/>
  <c r="AX252" i="25"/>
  <c r="I82" i="25"/>
  <c r="AX82" i="25"/>
  <c r="I337" i="25"/>
  <c r="AX337" i="25"/>
  <c r="I209" i="25"/>
  <c r="AX209" i="25"/>
  <c r="I81" i="25"/>
  <c r="AX81" i="25"/>
  <c r="I223" i="25"/>
  <c r="AX223" i="25"/>
  <c r="I52" i="25"/>
  <c r="AX52" i="25"/>
  <c r="I264" i="25"/>
  <c r="AX264" i="25"/>
  <c r="I94" i="25"/>
  <c r="AX94" i="25"/>
  <c r="I311" i="25"/>
  <c r="AX311" i="25"/>
  <c r="I140" i="25"/>
  <c r="AX140" i="25"/>
  <c r="I128" i="25"/>
  <c r="AX128" i="25"/>
  <c r="I317" i="25"/>
  <c r="AX317" i="25"/>
  <c r="I237" i="25"/>
  <c r="AX237" i="25"/>
  <c r="I141" i="25"/>
  <c r="AX141" i="25"/>
  <c r="I61" i="25"/>
  <c r="AX61" i="25"/>
  <c r="I260" i="25"/>
  <c r="AX260" i="25"/>
  <c r="I132" i="25"/>
  <c r="AX132" i="25"/>
  <c r="I267" i="25"/>
  <c r="AX267" i="25"/>
  <c r="I302" i="25"/>
  <c r="AX302" i="25"/>
  <c r="I174" i="25"/>
  <c r="AX174" i="25"/>
  <c r="I67" i="25"/>
  <c r="AX67" i="25"/>
  <c r="I48" i="25"/>
  <c r="AX48" i="25"/>
  <c r="I220" i="25"/>
  <c r="AX220" i="25"/>
  <c r="I114" i="25"/>
  <c r="AX114" i="25"/>
  <c r="I187" i="25"/>
  <c r="AX187" i="25"/>
  <c r="I233" i="25"/>
  <c r="AX233" i="25"/>
  <c r="I170" i="25"/>
  <c r="AX170" i="25"/>
  <c r="I126" i="25"/>
  <c r="AX126" i="25"/>
  <c r="I166" i="25"/>
  <c r="AX166" i="25"/>
  <c r="I153" i="25"/>
  <c r="AX153" i="25"/>
  <c r="I63" i="25"/>
  <c r="AX63" i="25"/>
  <c r="I322" i="25"/>
  <c r="AX322" i="25"/>
  <c r="I329" i="25"/>
  <c r="AX329" i="25"/>
  <c r="I298" i="25"/>
  <c r="AX298" i="25"/>
  <c r="I168" i="25"/>
  <c r="AX168" i="25"/>
  <c r="I130" i="25"/>
  <c r="AX130" i="25"/>
  <c r="I185" i="25"/>
  <c r="AX185" i="25"/>
  <c r="I246" i="25"/>
  <c r="AX246" i="25"/>
  <c r="I91" i="25"/>
  <c r="AX91" i="25"/>
  <c r="I219" i="25"/>
  <c r="AX219" i="25"/>
  <c r="I277" i="25"/>
  <c r="AX277" i="25"/>
  <c r="I149" i="25"/>
  <c r="AX149" i="25"/>
  <c r="I314" i="25"/>
  <c r="AX314" i="25"/>
  <c r="I143" i="25"/>
  <c r="AX143" i="25"/>
  <c r="I86" i="25"/>
  <c r="AX86" i="25"/>
  <c r="I184" i="25"/>
  <c r="AX184" i="25"/>
  <c r="I235" i="25"/>
  <c r="AX235" i="25"/>
  <c r="I231" i="25"/>
  <c r="AX231" i="25"/>
  <c r="I60" i="25"/>
  <c r="AX60" i="25"/>
  <c r="I321" i="25"/>
  <c r="AX321" i="25"/>
  <c r="I229" i="25"/>
  <c r="AX229" i="25"/>
  <c r="I101" i="25"/>
  <c r="AX101" i="25"/>
  <c r="I250" i="25"/>
  <c r="AX250" i="25"/>
  <c r="I79" i="25"/>
  <c r="AX79" i="25"/>
  <c r="I291" i="25"/>
  <c r="AX291" i="25"/>
  <c r="I120" i="25"/>
  <c r="AX120" i="25"/>
  <c r="I338" i="25"/>
  <c r="AX338" i="25"/>
  <c r="I167" i="25"/>
  <c r="AX167" i="25"/>
  <c r="I150" i="25"/>
  <c r="AX150" i="25"/>
  <c r="I273" i="25"/>
  <c r="AX273" i="25"/>
  <c r="I145" i="25"/>
  <c r="AX145" i="25"/>
  <c r="I308" i="25"/>
  <c r="AX308" i="25"/>
  <c r="I138" i="25"/>
  <c r="AX138" i="25"/>
  <c r="I64" i="25"/>
  <c r="AX64" i="25"/>
  <c r="I179" i="25"/>
  <c r="AX179" i="25"/>
  <c r="I214" i="25"/>
  <c r="AX214" i="25"/>
  <c r="I226" i="25"/>
  <c r="AX226" i="25"/>
  <c r="I55" i="25"/>
  <c r="AX55" i="25"/>
  <c r="I262" i="25"/>
  <c r="AX262" i="25"/>
  <c r="I269" i="25"/>
  <c r="AX269" i="25"/>
  <c r="I189" i="25"/>
  <c r="AX189" i="25"/>
  <c r="I109" i="25"/>
  <c r="AX109" i="25"/>
  <c r="I303" i="25"/>
  <c r="AX303" i="25"/>
  <c r="I196" i="25"/>
  <c r="AX196" i="25"/>
  <c r="I90" i="25"/>
  <c r="AX90" i="25"/>
  <c r="I344" i="25"/>
  <c r="AX344" i="25"/>
  <c r="I238" i="25"/>
  <c r="AX238" i="25"/>
  <c r="I131" i="25"/>
  <c r="AX131" i="25"/>
  <c r="I198" i="25"/>
  <c r="AX198" i="25"/>
  <c r="I284" i="25"/>
  <c r="AX284" i="25"/>
  <c r="I178" i="25"/>
  <c r="AX178" i="25"/>
  <c r="I50" i="25"/>
  <c r="AX50" i="25"/>
  <c r="I240" i="25"/>
  <c r="AX240" i="25"/>
  <c r="I105" i="25"/>
  <c r="AX105" i="25"/>
  <c r="I296" i="25"/>
  <c r="AX296" i="25"/>
  <c r="I258" i="25"/>
  <c r="AX258" i="25"/>
  <c r="I345" i="25"/>
  <c r="AX345" i="25"/>
  <c r="I234" i="25"/>
  <c r="AX234" i="25"/>
  <c r="I190" i="25"/>
  <c r="AX190" i="25"/>
  <c r="I151" i="25"/>
  <c r="AX151" i="25"/>
  <c r="I137" i="25"/>
  <c r="AX137" i="25"/>
  <c r="I331" i="25"/>
  <c r="AX331" i="25"/>
  <c r="I85" i="25"/>
  <c r="AX85" i="25"/>
  <c r="I99" i="25"/>
  <c r="AX99" i="25"/>
  <c r="I257" i="25"/>
  <c r="AX257" i="25"/>
  <c r="I287" i="25"/>
  <c r="AX287" i="25"/>
  <c r="I328" i="25"/>
  <c r="AX328" i="25"/>
  <c r="I139" i="25"/>
  <c r="AX139" i="25"/>
  <c r="I294" i="25"/>
  <c r="AX294" i="25"/>
  <c r="I253" i="25"/>
  <c r="AX253" i="25"/>
  <c r="I77" i="25"/>
  <c r="AX77" i="25"/>
  <c r="I175" i="25"/>
  <c r="AX175" i="25"/>
  <c r="I323" i="25"/>
  <c r="AX323" i="25"/>
  <c r="I88" i="25"/>
  <c r="AX88" i="25"/>
  <c r="I263" i="25"/>
  <c r="AX263" i="25"/>
  <c r="I278" i="25"/>
  <c r="AX278" i="25"/>
  <c r="I255" i="25"/>
  <c r="AX255" i="25"/>
  <c r="I172" i="25"/>
  <c r="AX172" i="25"/>
  <c r="I148" i="25"/>
  <c r="AX148" i="25"/>
  <c r="I96" i="25"/>
  <c r="AX96" i="25"/>
  <c r="I339" i="25"/>
  <c r="AX339" i="25"/>
  <c r="I336" i="25"/>
  <c r="AX336" i="25"/>
  <c r="I276" i="25"/>
  <c r="AX276" i="25"/>
  <c r="I62" i="25"/>
  <c r="AX62" i="25"/>
  <c r="I228" i="25"/>
  <c r="AX228" i="25"/>
  <c r="I316" i="25"/>
  <c r="AX316" i="25"/>
  <c r="I193" i="25"/>
  <c r="AX193" i="25"/>
  <c r="I202" i="25"/>
  <c r="AX202" i="25"/>
  <c r="I243" i="25"/>
  <c r="AX243" i="25"/>
  <c r="I290" i="25"/>
  <c r="AX290" i="25"/>
  <c r="I54" i="25"/>
  <c r="AX54" i="25"/>
  <c r="I205" i="25"/>
  <c r="AX205" i="25"/>
  <c r="I45" i="25"/>
  <c r="AX45" i="25"/>
  <c r="I111" i="25"/>
  <c r="AX111" i="25"/>
  <c r="I259" i="25"/>
  <c r="AX259" i="25"/>
  <c r="I46" i="25"/>
  <c r="AX46" i="25"/>
  <c r="I199" i="25"/>
  <c r="AX199" i="25"/>
  <c r="I326" i="25"/>
  <c r="AX326" i="25"/>
  <c r="I84" i="25"/>
  <c r="AX84" i="25"/>
  <c r="I80" i="25"/>
  <c r="AX80" i="25"/>
  <c r="I275" i="25"/>
  <c r="AX275" i="25"/>
  <c r="I265" i="25"/>
  <c r="AX265" i="25"/>
  <c r="I83" i="25"/>
  <c r="AX83" i="25"/>
  <c r="I313" i="25"/>
  <c r="AX313" i="25"/>
  <c r="I191" i="25"/>
  <c r="AX191" i="25"/>
  <c r="I279" i="25"/>
  <c r="AX279" i="25"/>
  <c r="I341" i="25"/>
  <c r="AX341" i="25"/>
  <c r="I58" i="25"/>
  <c r="AX58" i="25"/>
  <c r="I146" i="25"/>
  <c r="AX146" i="25"/>
  <c r="I129" i="25"/>
  <c r="AX129" i="25"/>
  <c r="I116" i="25"/>
  <c r="AX116" i="25"/>
  <c r="I158" i="25"/>
  <c r="AX158" i="25"/>
  <c r="I204" i="25"/>
  <c r="AX204" i="25"/>
  <c r="I333" i="25"/>
  <c r="AX333" i="25"/>
  <c r="I173" i="25"/>
  <c r="AX173" i="25"/>
  <c r="I282" i="25"/>
  <c r="AX282" i="25"/>
  <c r="I47" i="25"/>
  <c r="AX47" i="25"/>
  <c r="I216" i="25"/>
  <c r="AX216" i="25"/>
  <c r="I118" i="25"/>
  <c r="AX118" i="25"/>
  <c r="I135" i="25"/>
  <c r="AX135" i="25"/>
  <c r="I102" i="25"/>
  <c r="AX102" i="25"/>
  <c r="I211" i="25"/>
  <c r="AX211" i="25"/>
  <c r="I217" i="25"/>
  <c r="AX217" i="25"/>
  <c r="I104" i="25"/>
  <c r="AX104" i="25"/>
  <c r="I73" i="25"/>
  <c r="AX73" i="25"/>
  <c r="I176" i="25"/>
  <c r="AX176" i="25"/>
  <c r="I249" i="25"/>
  <c r="AX249" i="25"/>
  <c r="I318" i="25"/>
  <c r="AX318" i="25"/>
  <c r="I108" i="25"/>
  <c r="AX108" i="25"/>
  <c r="I75" i="25"/>
  <c r="AX75" i="25"/>
  <c r="I119" i="25"/>
  <c r="AX119" i="25"/>
  <c r="I192" i="25"/>
  <c r="AX192" i="25"/>
  <c r="I169" i="25"/>
  <c r="AX169" i="25"/>
  <c r="I127" i="25"/>
  <c r="AX127" i="25"/>
  <c r="I251" i="25"/>
  <c r="AX251" i="25"/>
  <c r="I65" i="25"/>
  <c r="AX65" i="25"/>
  <c r="I301" i="25"/>
  <c r="AX301" i="25"/>
  <c r="I152" i="25"/>
  <c r="AX152" i="25"/>
  <c r="I343" i="25"/>
  <c r="AX343" i="25"/>
  <c r="I215" i="25"/>
  <c r="AX215" i="25"/>
  <c r="I213" i="25"/>
  <c r="AX213" i="25"/>
  <c r="I288" i="25"/>
  <c r="AX288" i="25"/>
  <c r="I125" i="25"/>
  <c r="AX125" i="25"/>
  <c r="I306" i="25"/>
  <c r="AX306" i="25"/>
  <c r="I89" i="25"/>
  <c r="AX89" i="25"/>
  <c r="I57" i="25"/>
  <c r="AX57" i="25"/>
  <c r="I218" i="25"/>
  <c r="AX218" i="25"/>
  <c r="I92" i="25"/>
  <c r="AX92" i="25"/>
  <c r="I270" i="25"/>
  <c r="AX270" i="25"/>
  <c r="I236" i="25"/>
  <c r="AX236" i="25"/>
  <c r="I72" i="25"/>
  <c r="AX72" i="25"/>
  <c r="I232" i="25"/>
  <c r="AX232" i="25"/>
  <c r="J20" i="19"/>
  <c r="I22" i="19"/>
  <c r="F45" i="25" a="1"/>
  <c r="F261" i="25"/>
  <c r="AU261" i="25"/>
  <c r="F64" i="25"/>
  <c r="AU64" i="25"/>
  <c r="F122" i="25"/>
  <c r="AU122" i="25"/>
  <c r="F327" i="25"/>
  <c r="AU327" i="25"/>
  <c r="F263" i="25"/>
  <c r="AU263" i="25"/>
  <c r="F199" i="25"/>
  <c r="AU199" i="25"/>
  <c r="F135" i="25"/>
  <c r="AU135" i="25"/>
  <c r="F71" i="25"/>
  <c r="AU71" i="25"/>
  <c r="F97" i="25"/>
  <c r="AU97" i="25"/>
  <c r="F182" i="25"/>
  <c r="AU182" i="25"/>
  <c r="F268" i="25"/>
  <c r="AU268" i="25"/>
  <c r="F45" i="25"/>
  <c r="AU45" i="25"/>
  <c r="F130" i="25"/>
  <c r="AU130" i="25"/>
  <c r="F216" i="25"/>
  <c r="AU216" i="25"/>
  <c r="F301" i="25"/>
  <c r="AU301" i="25"/>
  <c r="F84" i="25"/>
  <c r="AU84" i="25"/>
  <c r="F169" i="25"/>
  <c r="AU169" i="25"/>
  <c r="F254" i="25"/>
  <c r="AU254" i="25"/>
  <c r="F340" i="25"/>
  <c r="AU340" i="25"/>
  <c r="F112" i="25"/>
  <c r="AU112" i="25"/>
  <c r="F202" i="25"/>
  <c r="AU202" i="25"/>
  <c r="F256" i="25"/>
  <c r="AU256" i="25"/>
  <c r="F229" i="25"/>
  <c r="AU229" i="25"/>
  <c r="F307" i="25"/>
  <c r="AU307" i="25"/>
  <c r="F243" i="25"/>
  <c r="AU243" i="25"/>
  <c r="F179" i="25"/>
  <c r="AU179" i="25"/>
  <c r="F115" i="25"/>
  <c r="AU115" i="25"/>
  <c r="F51" i="25"/>
  <c r="AU51" i="25"/>
  <c r="F124" i="25"/>
  <c r="AU124" i="25"/>
  <c r="F209" i="25"/>
  <c r="AU209" i="25"/>
  <c r="F294" i="25"/>
  <c r="AU294" i="25"/>
  <c r="F72" i="25"/>
  <c r="AU72" i="25"/>
  <c r="F157" i="25"/>
  <c r="AU157" i="25"/>
  <c r="F242" i="25"/>
  <c r="AU242" i="25"/>
  <c r="F328" i="25"/>
  <c r="AU328" i="25"/>
  <c r="F110" i="25"/>
  <c r="AU110" i="25"/>
  <c r="F196" i="25"/>
  <c r="AU196" i="25"/>
  <c r="F281" i="25"/>
  <c r="AU281" i="25"/>
  <c r="F74" i="25"/>
  <c r="AU74" i="25"/>
  <c r="F186" i="25"/>
  <c r="AU186" i="25"/>
  <c r="F133" i="25"/>
  <c r="AU133" i="25"/>
  <c r="F138" i="25"/>
  <c r="AU138" i="25"/>
  <c r="F192" i="25"/>
  <c r="AU192" i="25"/>
  <c r="F250" i="25"/>
  <c r="AU250" i="25"/>
  <c r="F287" i="25"/>
  <c r="AU287" i="25"/>
  <c r="F223" i="25"/>
  <c r="AU223" i="25"/>
  <c r="F159" i="25"/>
  <c r="AU159" i="25"/>
  <c r="F95" i="25"/>
  <c r="AU95" i="25"/>
  <c r="F65" i="25"/>
  <c r="AU65" i="25"/>
  <c r="F150" i="25"/>
  <c r="AU150" i="25"/>
  <c r="F236" i="25"/>
  <c r="AU236" i="25"/>
  <c r="F321" i="25"/>
  <c r="AU321" i="25"/>
  <c r="F98" i="25"/>
  <c r="AU98" i="25"/>
  <c r="F184" i="25"/>
  <c r="AU184" i="25"/>
  <c r="F269" i="25"/>
  <c r="AU269" i="25"/>
  <c r="F52" i="25"/>
  <c r="AU52" i="25"/>
  <c r="F137" i="25"/>
  <c r="AU137" i="25"/>
  <c r="F222" i="25"/>
  <c r="AU222" i="25"/>
  <c r="F308" i="25"/>
  <c r="AU308" i="25"/>
  <c r="F240" i="25"/>
  <c r="AU240" i="25"/>
  <c r="F298" i="25"/>
  <c r="AU298" i="25"/>
  <c r="F251" i="25"/>
  <c r="AU251" i="25"/>
  <c r="F134" i="25"/>
  <c r="AU134" i="25"/>
  <c r="F168" i="25"/>
  <c r="AU168" i="25"/>
  <c r="F206" i="25"/>
  <c r="AU206" i="25"/>
  <c r="F334" i="25"/>
  <c r="AU334" i="25"/>
  <c r="F219" i="25"/>
  <c r="AU219" i="25"/>
  <c r="F156" i="25"/>
  <c r="AU156" i="25"/>
  <c r="F189" i="25"/>
  <c r="AU189" i="25"/>
  <c r="F228" i="25"/>
  <c r="AU228" i="25"/>
  <c r="F198" i="25"/>
  <c r="AU198" i="25"/>
  <c r="F203" i="25"/>
  <c r="AU203" i="25"/>
  <c r="F177" i="25"/>
  <c r="AU177" i="25"/>
  <c r="F249" i="25"/>
  <c r="AU249" i="25"/>
  <c r="F185" i="25"/>
  <c r="AU185" i="25"/>
  <c r="F96" i="25"/>
  <c r="AU96" i="25"/>
  <c r="F149" i="25"/>
  <c r="AU149" i="25"/>
  <c r="F311" i="25"/>
  <c r="AU311" i="25"/>
  <c r="F247" i="25"/>
  <c r="AU247" i="25"/>
  <c r="F183" i="25"/>
  <c r="AU183" i="25"/>
  <c r="F119" i="25"/>
  <c r="AU119" i="25"/>
  <c r="F118" i="25"/>
  <c r="AU118" i="25"/>
  <c r="F204" i="25"/>
  <c r="AU204" i="25"/>
  <c r="F289" i="25"/>
  <c r="AU289" i="25"/>
  <c r="F336" i="25"/>
  <c r="AU336" i="25"/>
  <c r="F208" i="25"/>
  <c r="AU208" i="25"/>
  <c r="F55" i="25"/>
  <c r="AU55" i="25"/>
  <c r="F90" i="25"/>
  <c r="AU90" i="25"/>
  <c r="F181" i="25"/>
  <c r="AU181" i="25"/>
  <c r="F234" i="25"/>
  <c r="AU234" i="25"/>
  <c r="F293" i="25"/>
  <c r="AU293" i="25"/>
  <c r="F295" i="25"/>
  <c r="AU295" i="25"/>
  <c r="F231" i="25"/>
  <c r="AU231" i="25"/>
  <c r="F167" i="25"/>
  <c r="AU167" i="25"/>
  <c r="F103" i="25"/>
  <c r="AU103" i="25"/>
  <c r="F54" i="25"/>
  <c r="AU54" i="25"/>
  <c r="F140" i="25"/>
  <c r="AU140" i="25"/>
  <c r="F225" i="25"/>
  <c r="AU225" i="25"/>
  <c r="F310" i="25"/>
  <c r="AU310" i="25"/>
  <c r="F88" i="25"/>
  <c r="AU88" i="25"/>
  <c r="F173" i="25"/>
  <c r="AU173" i="25"/>
  <c r="F258" i="25"/>
  <c r="AU258" i="25"/>
  <c r="F344" i="25"/>
  <c r="AU344" i="25"/>
  <c r="F126" i="25"/>
  <c r="AU126" i="25"/>
  <c r="F212" i="25"/>
  <c r="AU212" i="25"/>
  <c r="F297" i="25"/>
  <c r="AU297" i="25"/>
  <c r="F283" i="25"/>
  <c r="AU283" i="25"/>
  <c r="F282" i="25"/>
  <c r="AU282" i="25"/>
  <c r="F85" i="25"/>
  <c r="AU85" i="25"/>
  <c r="F58" i="25"/>
  <c r="AU58" i="25"/>
  <c r="F339" i="25"/>
  <c r="AU339" i="25"/>
  <c r="F275" i="25"/>
  <c r="AU275" i="25"/>
  <c r="F211" i="25"/>
  <c r="AU211" i="25"/>
  <c r="F147" i="25"/>
  <c r="AU147" i="25"/>
  <c r="F83" i="25"/>
  <c r="AU83" i="25"/>
  <c r="F81" i="25"/>
  <c r="AU81" i="25"/>
  <c r="F166" i="25"/>
  <c r="AU166" i="25"/>
  <c r="F252" i="25"/>
  <c r="AU252" i="25"/>
  <c r="F337" i="25"/>
  <c r="AU337" i="25"/>
  <c r="F114" i="25"/>
  <c r="AU114" i="25"/>
  <c r="F200" i="25"/>
  <c r="AU200" i="25"/>
  <c r="F285" i="25"/>
  <c r="AU285" i="25"/>
  <c r="F68" i="25"/>
  <c r="AU68" i="25"/>
  <c r="F153" i="25"/>
  <c r="AU153" i="25"/>
  <c r="F238" i="25"/>
  <c r="AU238" i="25"/>
  <c r="F324" i="25"/>
  <c r="AU324" i="25"/>
  <c r="F330" i="25"/>
  <c r="AU330" i="25"/>
  <c r="F267" i="25"/>
  <c r="AU267" i="25"/>
  <c r="F304" i="25"/>
  <c r="AU304" i="25"/>
  <c r="F309" i="25"/>
  <c r="AU309" i="25"/>
  <c r="F80" i="25"/>
  <c r="AU80" i="25"/>
  <c r="F319" i="25"/>
  <c r="AU319" i="25"/>
  <c r="F255" i="25"/>
  <c r="AU255" i="25"/>
  <c r="F191" i="25"/>
  <c r="AU191" i="25"/>
  <c r="F127" i="25"/>
  <c r="AU127" i="25"/>
  <c r="F63" i="25"/>
  <c r="AU63" i="25"/>
  <c r="F108" i="25"/>
  <c r="AU108" i="25"/>
  <c r="F193" i="25"/>
  <c r="AU193" i="25"/>
  <c r="F278" i="25"/>
  <c r="AU278" i="25"/>
  <c r="F56" i="25"/>
  <c r="AU56" i="25"/>
  <c r="F141" i="25"/>
  <c r="AU141" i="25"/>
  <c r="F226" i="25"/>
  <c r="AU226" i="25"/>
  <c r="F312" i="25"/>
  <c r="AU312" i="25"/>
  <c r="F94" i="25"/>
  <c r="AU94" i="25"/>
  <c r="F180" i="25"/>
  <c r="AU180" i="25"/>
  <c r="F265" i="25"/>
  <c r="AU265" i="25"/>
  <c r="F69" i="25"/>
  <c r="AU69" i="25"/>
  <c r="F245" i="25"/>
  <c r="AU245" i="25"/>
  <c r="F272" i="25"/>
  <c r="AU272" i="25"/>
  <c r="F107" i="25"/>
  <c r="AU107" i="25"/>
  <c r="F305" i="25"/>
  <c r="AU305" i="25"/>
  <c r="F338" i="25"/>
  <c r="AU338" i="25"/>
  <c r="F210" i="25"/>
  <c r="AU210" i="25"/>
  <c r="F284" i="25"/>
  <c r="AU284" i="25"/>
  <c r="F91" i="25"/>
  <c r="AU91" i="25"/>
  <c r="F326" i="25"/>
  <c r="AU326" i="25"/>
  <c r="F57" i="25"/>
  <c r="AU57" i="25"/>
  <c r="F164" i="25"/>
  <c r="AU164" i="25"/>
  <c r="F146" i="25"/>
  <c r="AU146" i="25"/>
  <c r="F75" i="25"/>
  <c r="AU75" i="25"/>
  <c r="F125" i="25"/>
  <c r="AU125" i="25"/>
  <c r="F113" i="25"/>
  <c r="AU113" i="25"/>
  <c r="F343" i="25"/>
  <c r="AU343" i="25"/>
  <c r="F87" i="25"/>
  <c r="AU87" i="25"/>
  <c r="F332" i="25"/>
  <c r="AU332" i="25"/>
  <c r="F194" i="25"/>
  <c r="AU194" i="25"/>
  <c r="F62" i="25"/>
  <c r="AU62" i="25"/>
  <c r="F233" i="25"/>
  <c r="AU233" i="25"/>
  <c r="F235" i="25"/>
  <c r="AU235" i="25"/>
  <c r="F170" i="25"/>
  <c r="AU170" i="25"/>
  <c r="F323" i="25"/>
  <c r="AU323" i="25"/>
  <c r="F195" i="25"/>
  <c r="AU195" i="25"/>
  <c r="F67" i="25"/>
  <c r="AU67" i="25"/>
  <c r="F188" i="25"/>
  <c r="AU188" i="25"/>
  <c r="F50" i="25"/>
  <c r="AU50" i="25"/>
  <c r="F221" i="25"/>
  <c r="AU221" i="25"/>
  <c r="F89" i="25"/>
  <c r="AU89" i="25"/>
  <c r="F260" i="25"/>
  <c r="AU260" i="25"/>
  <c r="F213" i="25"/>
  <c r="AU213" i="25"/>
  <c r="F53" i="25"/>
  <c r="AU53" i="25"/>
  <c r="F165" i="25"/>
  <c r="AU165" i="25"/>
  <c r="F239" i="25"/>
  <c r="AU239" i="25"/>
  <c r="F111" i="25"/>
  <c r="AU111" i="25"/>
  <c r="F129" i="25"/>
  <c r="AU129" i="25"/>
  <c r="F300" i="25"/>
  <c r="AU300" i="25"/>
  <c r="F162" i="25"/>
  <c r="AU162" i="25"/>
  <c r="F333" i="25"/>
  <c r="AU333" i="25"/>
  <c r="F201" i="25"/>
  <c r="AU201" i="25"/>
  <c r="F154" i="25"/>
  <c r="AU154" i="25"/>
  <c r="F299" i="25"/>
  <c r="AU299" i="25"/>
  <c r="F82" i="25"/>
  <c r="AU82" i="25"/>
  <c r="F78" i="25"/>
  <c r="AU78" i="25"/>
  <c r="F70" i="25"/>
  <c r="AU70" i="25"/>
  <c r="F142" i="25"/>
  <c r="AU142" i="25"/>
  <c r="F317" i="25"/>
  <c r="AU317" i="25"/>
  <c r="F296" i="25"/>
  <c r="AU296" i="25"/>
  <c r="F176" i="25"/>
  <c r="AU176" i="25"/>
  <c r="F76" i="25"/>
  <c r="AU76" i="25"/>
  <c r="F66" i="25"/>
  <c r="AU66" i="25"/>
  <c r="F237" i="25"/>
  <c r="AU237" i="25"/>
  <c r="F105" i="25"/>
  <c r="AU105" i="25"/>
  <c r="F197" i="25"/>
  <c r="AU197" i="25"/>
  <c r="F341" i="25"/>
  <c r="AU341" i="25"/>
  <c r="F291" i="25"/>
  <c r="AU291" i="25"/>
  <c r="F163" i="25"/>
  <c r="AU163" i="25"/>
  <c r="F60" i="25"/>
  <c r="AU60" i="25"/>
  <c r="F230" i="25"/>
  <c r="AU230" i="25"/>
  <c r="F264" i="25"/>
  <c r="AU264" i="25"/>
  <c r="F132" i="25"/>
  <c r="AU132" i="25"/>
  <c r="F302" i="25"/>
  <c r="AU302" i="25"/>
  <c r="F315" i="25"/>
  <c r="AU315" i="25"/>
  <c r="F224" i="25"/>
  <c r="AU224" i="25"/>
  <c r="F335" i="25"/>
  <c r="AU335" i="25"/>
  <c r="F207" i="25"/>
  <c r="AU207" i="25"/>
  <c r="F79" i="25"/>
  <c r="AU79" i="25"/>
  <c r="F172" i="25"/>
  <c r="AU172" i="25"/>
  <c r="F342" i="25"/>
  <c r="AU342" i="25"/>
  <c r="F73" i="25"/>
  <c r="AU73" i="25"/>
  <c r="F244" i="25"/>
  <c r="AU244" i="25"/>
  <c r="F325" i="25"/>
  <c r="AU325" i="25"/>
  <c r="F171" i="25"/>
  <c r="AU171" i="25"/>
  <c r="F253" i="25"/>
  <c r="AU253" i="25"/>
  <c r="F59" i="25"/>
  <c r="AU59" i="25"/>
  <c r="F241" i="25"/>
  <c r="AU241" i="25"/>
  <c r="F313" i="25"/>
  <c r="AU313" i="25"/>
  <c r="F139" i="25"/>
  <c r="AU139" i="25"/>
  <c r="F320" i="25"/>
  <c r="AU320" i="25"/>
  <c r="F246" i="25"/>
  <c r="AU246" i="25"/>
  <c r="F322" i="25"/>
  <c r="AU322" i="25"/>
  <c r="F288" i="25"/>
  <c r="AU288" i="25"/>
  <c r="F227" i="25"/>
  <c r="AU227" i="25"/>
  <c r="F145" i="25"/>
  <c r="AU145" i="25"/>
  <c r="F178" i="25"/>
  <c r="AU178" i="25"/>
  <c r="F160" i="25"/>
  <c r="AU160" i="25"/>
  <c r="F277" i="25"/>
  <c r="AU277" i="25"/>
  <c r="F86" i="25"/>
  <c r="AU86" i="25"/>
  <c r="F120" i="25"/>
  <c r="AU120" i="25"/>
  <c r="F158" i="25"/>
  <c r="AU158" i="25"/>
  <c r="F220" i="25"/>
  <c r="AU220" i="25"/>
  <c r="F155" i="25"/>
  <c r="AU155" i="25"/>
  <c r="F61" i="25"/>
  <c r="AU61" i="25"/>
  <c r="F270" i="25"/>
  <c r="AU270" i="25"/>
  <c r="F279" i="25"/>
  <c r="AU279" i="25"/>
  <c r="F276" i="25"/>
  <c r="AU276" i="25"/>
  <c r="F93" i="25"/>
  <c r="AU93" i="25"/>
  <c r="F205" i="25"/>
  <c r="AU205" i="25"/>
  <c r="F123" i="25"/>
  <c r="AU123" i="25"/>
  <c r="F331" i="25"/>
  <c r="AU331" i="25"/>
  <c r="F217" i="25"/>
  <c r="AU217" i="25"/>
  <c r="F329" i="25"/>
  <c r="AU329" i="25"/>
  <c r="F266" i="25"/>
  <c r="AU266" i="25"/>
  <c r="F215" i="25"/>
  <c r="AU215" i="25"/>
  <c r="F161" i="25"/>
  <c r="AU161" i="25"/>
  <c r="F109" i="25"/>
  <c r="AU109" i="25"/>
  <c r="F280" i="25"/>
  <c r="AU280" i="25"/>
  <c r="F148" i="25"/>
  <c r="AU148" i="25"/>
  <c r="F318" i="25"/>
  <c r="AU318" i="25"/>
  <c r="F117" i="25"/>
  <c r="AU117" i="25"/>
  <c r="F144" i="25"/>
  <c r="AU144" i="25"/>
  <c r="F259" i="25"/>
  <c r="AU259" i="25"/>
  <c r="F131" i="25"/>
  <c r="AU131" i="25"/>
  <c r="F102" i="25"/>
  <c r="AU102" i="25"/>
  <c r="F273" i="25"/>
  <c r="AU273" i="25"/>
  <c r="F136" i="25"/>
  <c r="AU136" i="25"/>
  <c r="F306" i="25"/>
  <c r="AU306" i="25"/>
  <c r="F174" i="25"/>
  <c r="AU174" i="25"/>
  <c r="F345" i="25"/>
  <c r="AU345" i="25"/>
  <c r="F48" i="25"/>
  <c r="AU48" i="25"/>
  <c r="F106" i="25"/>
  <c r="AU106" i="25"/>
  <c r="F303" i="25"/>
  <c r="AU303" i="25"/>
  <c r="F175" i="25"/>
  <c r="AU175" i="25"/>
  <c r="F47" i="25"/>
  <c r="AU47" i="25"/>
  <c r="F214" i="25"/>
  <c r="AU214" i="25"/>
  <c r="F77" i="25"/>
  <c r="AU77" i="25"/>
  <c r="F248" i="25"/>
  <c r="AU248" i="25"/>
  <c r="F116" i="25"/>
  <c r="AU116" i="25"/>
  <c r="F286" i="25"/>
  <c r="AU286" i="25"/>
  <c r="F128" i="25"/>
  <c r="AU128" i="25"/>
  <c r="F49" i="25"/>
  <c r="AU49" i="25"/>
  <c r="F121" i="25"/>
  <c r="AU121" i="25"/>
  <c r="F232" i="25"/>
  <c r="AU232" i="25"/>
  <c r="F104" i="25"/>
  <c r="AU104" i="25"/>
  <c r="F187" i="25"/>
  <c r="AU187" i="25"/>
  <c r="F92" i="25"/>
  <c r="AU92" i="25"/>
  <c r="F100" i="25"/>
  <c r="AU100" i="25"/>
  <c r="F151" i="25"/>
  <c r="AU151" i="25"/>
  <c r="F152" i="25"/>
  <c r="AU152" i="25"/>
  <c r="F190" i="25"/>
  <c r="AU190" i="25"/>
  <c r="F314" i="25"/>
  <c r="AU314" i="25"/>
  <c r="F99" i="25"/>
  <c r="AU99" i="25"/>
  <c r="F316" i="25"/>
  <c r="AU316" i="25"/>
  <c r="F46" i="25"/>
  <c r="AU46" i="25"/>
  <c r="F218" i="25"/>
  <c r="AU218" i="25"/>
  <c r="F271" i="25"/>
  <c r="AU271" i="25"/>
  <c r="F143" i="25"/>
  <c r="AU143" i="25"/>
  <c r="F257" i="25"/>
  <c r="AU257" i="25"/>
  <c r="F290" i="25"/>
  <c r="AU290" i="25"/>
  <c r="F101" i="25"/>
  <c r="AU101" i="25"/>
  <c r="F292" i="25"/>
  <c r="AU292" i="25"/>
  <c r="F274" i="25"/>
  <c r="AU274" i="25"/>
  <c r="F262" i="25"/>
  <c r="AU262" i="25"/>
  <c r="J21" i="19"/>
  <c r="I23" i="19"/>
  <c r="J22" i="19"/>
  <c r="I24" i="19"/>
  <c r="J23" i="19"/>
  <c r="I25" i="19"/>
  <c r="J24" i="19"/>
  <c r="I26" i="19"/>
  <c r="J25" i="19"/>
  <c r="I27" i="19"/>
  <c r="J26" i="19"/>
  <c r="I28" i="19"/>
  <c r="J27" i="19"/>
  <c r="I29" i="19"/>
  <c r="J28" i="19"/>
  <c r="I30" i="19"/>
  <c r="J29" i="19"/>
  <c r="I31" i="19"/>
  <c r="J30" i="19"/>
  <c r="I32" i="19"/>
  <c r="J31" i="19"/>
  <c r="I33" i="19"/>
  <c r="J32" i="19"/>
  <c r="I34" i="19"/>
  <c r="J33" i="19"/>
  <c r="I35" i="19"/>
  <c r="J34" i="19"/>
  <c r="I36" i="19"/>
  <c r="J35" i="19"/>
  <c r="I37" i="19"/>
  <c r="D11" i="19"/>
  <c r="J36" i="19"/>
  <c r="D12" i="19"/>
  <c r="C23" i="19"/>
  <c r="C1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T1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T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T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Bachelier Implied (i.e. Normal) ATM volatilities in percent points. The values presented here are arbitrary for demonstration purposes. The calibration result in S23, however, corresponds to original market data.</t>
        </r>
      </text>
    </comment>
    <comment ref="W12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W14" authorId="0" shapeId="0" xr:uid="{00000000-0006-0000-03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W15" authorId="0" shapeId="0" xr:uid="{00000000-0006-0000-0300-000004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30" authorId="0" shapeId="0" xr:uid="{00000000-0006-0000-07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1" authorId="0" shapeId="0" xr:uid="{00000000-0006-0000-07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2" authorId="0" shapeId="0" xr:uid="{00000000-0006-0000-07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<sst xmlns="http://schemas.openxmlformats.org/spreadsheetml/2006/main" count="1323" uniqueCount="652">
  <si>
    <t>Object Viewer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</si>
  <si>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</si>
  <si>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</si>
  <si>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</si>
  <si>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</si>
  <si>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</si>
  <si>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</si>
  <si>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</si>
  <si>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</si>
  <si>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</si>
  <si>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</si>
  <si>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</si>
  <si>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</si>
  <si>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</si>
  <si>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</si>
  <si>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</si>
  <si>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</si>
  <si>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</si>
  <si>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</si>
  <si>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</si>
  <si>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</si>
  <si>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</si>
  <si>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</si>
  <si>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</si>
  <si>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</si>
  <si>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</si>
  <si>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</si>
  <si>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</si>
  <si>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</si>
  <si>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</si>
  <si>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</si>
  <si>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</si>
  <si>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</si>
  <si>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</si>
  <si>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</si>
  <si>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Weight Mode</t>
  </si>
  <si>
    <t>SensitivityMode</t>
  </si>
  <si>
    <t>Exact</t>
  </si>
  <si>
    <t>LinearMelting</t>
  </si>
  <si>
    <t>WeightMode</t>
  </si>
  <si>
    <t>Final Time</t>
  </si>
  <si>
    <t>SIMMSwaption</t>
  </si>
  <si>
    <t>Exercise Time</t>
  </si>
  <si>
    <t>Delivery Type</t>
  </si>
  <si>
    <t>Physical</t>
  </si>
  <si>
    <t>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</si>
  <si>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</si>
  <si>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</si>
  <si>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</si>
  <si>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</si>
  <si>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</si>
  <si>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</si>
  <si>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</si>
  <si>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</si>
  <si>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</si>
  <si>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</si>
  <si>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</si>
  <si>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</si>
  <si>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</si>
  <si>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</si>
  <si>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</si>
  <si>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</si>
  <si>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</si>
  <si>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Object</t>
  </si>
  <si>
    <t>df.values</t>
  </si>
  <si>
    <t>df.times</t>
  </si>
  <si>
    <t>times</t>
  </si>
  <si>
    <t>values</t>
  </si>
  <si>
    <t>name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</si>
  <si>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</si>
  <si>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</si>
  <si>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</si>
  <si>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</si>
  <si>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</si>
  <si>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</si>
  <si>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</si>
  <si>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</si>
  <si>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</si>
  <si>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</si>
  <si>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</si>
  <si>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</si>
  <si>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</si>
  <si>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</si>
  <si>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</si>
  <si>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</si>
  <si>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</si>
  <si>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</si>
  <si>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</si>
  <si>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</si>
  <si>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</si>
  <si>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</si>
  <si>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</si>
  <si>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</si>
  <si>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</si>
  <si>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</si>
  <si>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</si>
  <si>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</si>
  <si>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</si>
  <si>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</si>
  <si>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</si>
  <si>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</si>
  <si>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</si>
  <si>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</si>
  <si>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</si>
  <si>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</si>
  <si>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</si>
  <si>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</si>
  <si>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Bermudan Swaption (Multi-Cancelable)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</si>
  <si>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</si>
  <si>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</si>
  <si>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</si>
  <si>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</si>
  <si>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</si>
  <si>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</si>
  <si>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</si>
  <si>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</si>
  <si>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</si>
  <si>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</si>
  <si>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</si>
  <si>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</si>
  <si>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</si>
  <si>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</si>
  <si>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</si>
  <si>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</si>
  <si>
    <t xml:space="preserve">              </t>
  </si>
  <si>
    <t>DiscountCurve</t>
  </si>
  <si>
    <t xml:space="preserve">1M    </t>
  </si>
  <si>
    <t xml:space="preserve">1Y              </t>
  </si>
  <si>
    <t xml:space="preserve">2M    </t>
  </si>
  <si>
    <t xml:space="preserve">3M    </t>
  </si>
  <si>
    <t xml:space="preserve">6M    </t>
  </si>
  <si>
    <t xml:space="preserve">9M    </t>
  </si>
  <si>
    <t xml:space="preserve">1Y    </t>
  </si>
  <si>
    <t xml:space="preserve">18M   </t>
  </si>
  <si>
    <t xml:space="preserve">2Y    </t>
  </si>
  <si>
    <t xml:space="preserve">3Y    </t>
  </si>
  <si>
    <t xml:space="preserve">4Y    </t>
  </si>
  <si>
    <t xml:space="preserve">5Y    </t>
  </si>
  <si>
    <t xml:space="preserve">7Y    </t>
  </si>
  <si>
    <t xml:space="preserve">10Y   </t>
  </si>
  <si>
    <t xml:space="preserve">15Y   </t>
  </si>
  <si>
    <t xml:space="preserve">20Y   </t>
  </si>
  <si>
    <t xml:space="preserve">25Y   </t>
  </si>
  <si>
    <t xml:space="preserve">30Y   </t>
  </si>
  <si>
    <t xml:space="preserve">2Y              </t>
  </si>
  <si>
    <t xml:space="preserve">3Y              </t>
  </si>
  <si>
    <t xml:space="preserve">4Y              </t>
  </si>
  <si>
    <t xml:space="preserve">5Y              </t>
  </si>
  <si>
    <t xml:space="preserve">6Y              </t>
  </si>
  <si>
    <t xml:space="preserve">7Y              </t>
  </si>
  <si>
    <t xml:space="preserve">8Y              </t>
  </si>
  <si>
    <t xml:space="preserve">9Y              </t>
  </si>
  <si>
    <t xml:space="preserve">10Y             </t>
  </si>
  <si>
    <t xml:space="preserve">15Y             </t>
  </si>
  <si>
    <t xml:space="preserve">20Y             </t>
  </si>
  <si>
    <t xml:space="preserve">25Y             </t>
  </si>
  <si>
    <t xml:space="preserve">30Y             </t>
  </si>
  <si>
    <t>expiries</t>
  </si>
  <si>
    <t>tenors</t>
  </si>
  <si>
    <t>ATMVols</t>
  </si>
  <si>
    <t>ForwardCurve6m</t>
  </si>
  <si>
    <t>Date of Market Data</t>
  </si>
  <si>
    <t>Curve Data</t>
  </si>
  <si>
    <t>LIBOR Market Model Calibration</t>
  </si>
  <si>
    <t>day</t>
  </si>
  <si>
    <t>month</t>
  </si>
  <si>
    <t>year</t>
  </si>
  <si>
    <t>int</t>
  </si>
  <si>
    <t>referenceDate</t>
  </si>
  <si>
    <t>DECEMBER</t>
  </si>
  <si>
    <t>swapPeriodLength</t>
  </si>
  <si>
    <t>BusinessdayCalendarExcludingTARGETHolidays</t>
  </si>
  <si>
    <t>dayCountConvention</t>
  </si>
  <si>
    <t>businessDayCalendar</t>
  </si>
  <si>
    <t>DayCountConvention_ACT_365</t>
  </si>
  <si>
    <t>Calibration Item Creation</t>
  </si>
  <si>
    <t>calibrationItems</t>
  </si>
  <si>
    <t>Simulation Discretization</t>
  </si>
  <si>
    <t>lastTime</t>
  </si>
  <si>
    <t>timeStep</t>
  </si>
  <si>
    <t>timeDiscretization</t>
  </si>
  <si>
    <t>numberOfTimeSteps</t>
  </si>
  <si>
    <t>Libor Period Discretization (Tenor Structure)</t>
  </si>
  <si>
    <t>liborRateTimeHorizon</t>
  </si>
  <si>
    <t>liborPeriodLength</t>
  </si>
  <si>
    <t>numberOfLibors</t>
  </si>
  <si>
    <t>liborPeriodDiscretization</t>
  </si>
  <si>
    <t xml:space="preserve">Other Parameters </t>
  </si>
  <si>
    <t>numberOfPaths</t>
  </si>
  <si>
    <t>numberOfFactors</t>
  </si>
  <si>
    <t>randomVariableFactory</t>
  </si>
  <si>
    <t>AADrandomVariableFactory</t>
  </si>
  <si>
    <t>Calibrateable LIBOR Volatility Model</t>
  </si>
  <si>
    <t>simulationDiscretization</t>
  </si>
  <si>
    <t>timeToMaturityDiscretization</t>
  </si>
  <si>
    <t>initialVolatility</t>
  </si>
  <si>
    <t>isCalibrateable</t>
  </si>
  <si>
    <t>volatilityModel</t>
  </si>
  <si>
    <t>Correlation Model</t>
  </si>
  <si>
    <t>correlationDecay</t>
  </si>
  <si>
    <t>correlationModel</t>
  </si>
  <si>
    <t>CovarianceModel</t>
  </si>
  <si>
    <t>covarianceModel</t>
  </si>
  <si>
    <t>Blended Local Volatility Model</t>
  </si>
  <si>
    <t>blendingParameter</t>
  </si>
  <si>
    <t>blendedVolModel</t>
  </si>
  <si>
    <t>Calibration Properties</t>
  </si>
  <si>
    <t>accuracy</t>
  </si>
  <si>
    <t>maxIterations</t>
  </si>
  <si>
    <t>numberOfThreads</t>
  </si>
  <si>
    <t>parameterStep</t>
  </si>
  <si>
    <t>properties</t>
  </si>
  <si>
    <t>Brownian Motion</t>
  </si>
  <si>
    <t>seed</t>
  </si>
  <si>
    <t>brownianMotion</t>
  </si>
  <si>
    <t>Calibrated Model</t>
  </si>
  <si>
    <t>doCalibrateModel</t>
  </si>
  <si>
    <t>calibratedModel</t>
  </si>
  <si>
    <t>CalibrationResults</t>
  </si>
  <si>
    <t>CalibratedParameters</t>
  </si>
  <si>
    <t>Swaption Market Data: Normal Implied Vols</t>
  </si>
  <si>
    <t>CalibratedParametersLastCalibration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</si>
  <si>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</si>
  <si>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</si>
  <si>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</si>
  <si>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</si>
  <si>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</si>
  <si>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</si>
  <si>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</si>
  <si>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</si>
  <si>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</si>
  <si>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</si>
  <si>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</si>
  <si>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</si>
  <si>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Volatility Model Piecewiese Constant</t>
  </si>
  <si>
    <t>volatilityPiecewise</t>
  </si>
  <si>
    <t>(Calibrated Piecewise Vols)</t>
  </si>
  <si>
    <t>Process</t>
  </si>
  <si>
    <t>process</t>
  </si>
  <si>
    <t>LMM Monte Carlo Simulation</t>
  </si>
  <si>
    <t>liborModelMonteCarloSimulation</t>
  </si>
  <si>
    <t xml:space="preserve">Object: </t>
  </si>
  <si>
    <t>Libor Market Model</t>
  </si>
  <si>
    <t>LMM</t>
  </si>
  <si>
    <t>calibrationItemsEmpty</t>
  </si>
  <si>
    <t>simulationMeasure</t>
  </si>
  <si>
    <t>SPOT</t>
  </si>
  <si>
    <t>stateSpace</t>
  </si>
  <si>
    <t>NORMAL</t>
  </si>
  <si>
    <t>Use Time Grid Adjustment</t>
  </si>
  <si>
    <t>Consider OIS Sensitivities</t>
  </si>
  <si>
    <t>LiborMarketModel</t>
  </si>
  <si>
    <t>OnePathAgeing</t>
  </si>
  <si>
    <t>Calculate One Path Ageing</t>
  </si>
  <si>
    <t>(irrelevant for Exact SensitivityMode)</t>
  </si>
  <si>
    <t>Path6</t>
  </si>
  <si>
    <t>Path7</t>
  </si>
  <si>
    <t>Path8</t>
  </si>
  <si>
    <t>ConfidenceBounds 95%</t>
  </si>
  <si>
    <t xml:space="preserve">Forward Initial Margin of a 8Y x 6Y Swaption with Physical Delivery </t>
  </si>
  <si>
    <t>Quantiles Forward IM for Bermudan</t>
  </si>
  <si>
    <t>Upper Bound</t>
  </si>
  <si>
    <t>Lower Bound</t>
  </si>
  <si>
    <t>Some paths of Forward IM for Bermudan</t>
  </si>
  <si>
    <t>Total time of pseudo inverse: 130.88899999999998</t>
  </si>
  <si>
    <t>Time for BERMUDAN, one path ageing: 164,205s</t>
  </si>
  <si>
    <t>Expected Forward IM for Bermudan</t>
  </si>
  <si>
    <t>Forward Initial Margin of a Bermudan Multi-Cancelable (at 8Y, 10Y, 12Y, 14Y, 16Y)</t>
  </si>
  <si>
    <t>Total time of pseudo inverse: 183.1769999999997</t>
  </si>
  <si>
    <t>Time for BERMUDAN, one path ageing: 236,551s</t>
  </si>
  <si>
    <t>Quantiles Forward IM for Swaption</t>
  </si>
  <si>
    <t>Some paths of Forward IM for Swaption</t>
  </si>
  <si>
    <t>Upper Bound    Lower Bound</t>
  </si>
  <si>
    <t>1.4487845617860573    1.4487845617860573</t>
  </si>
  <si>
    <t>1.892144436494657    1.381589568701859</t>
  </si>
  <si>
    <t>1.831430819317528    1.3182151756035942</t>
  </si>
  <si>
    <t>1.6387881404463764    1.1237688461226014</t>
  </si>
  <si>
    <t>1.6336624949597864    1.0949426840975875</t>
  </si>
  <si>
    <t>1.672210660285078    1.0176155424229507</t>
  </si>
  <si>
    <t>1.6812390836758813    1.0082573832742352</t>
  </si>
  <si>
    <t>1.784357644903434    0.9824000475694953</t>
  </si>
  <si>
    <t>1.8774260747315064    0.9656939668924073</t>
  </si>
  <si>
    <t>1.846792093445236    0.9477742400670199</t>
  </si>
  <si>
    <t>1.821980584949455    1.0197876179794085</t>
  </si>
  <si>
    <t>1.8273469936902715    0.9442824801553034</t>
  </si>
  <si>
    <t>1.8097781815281129    0.8956519447162142</t>
  </si>
  <si>
    <t>1.793948614597191    0.9536654477889169</t>
  </si>
  <si>
    <t>1.7962490216904539    0.9547205418822926</t>
  </si>
  <si>
    <t>1.8740946311072801    0.9732523117878507</t>
  </si>
  <si>
    <t>1.7928074125553775    0.9985624496747713</t>
  </si>
  <si>
    <t>1.8196774094937043    0.9934044664047216</t>
  </si>
  <si>
    <t>1.8345703367457222    1.007734013833381</t>
  </si>
  <si>
    <t>1.827389761041783    1.0119361441303496</t>
  </si>
  <si>
    <t>1.7696641397475308    0.9621811082996459</t>
  </si>
  <si>
    <t>1.829172458820722    0.9335735604304107</t>
  </si>
  <si>
    <t>1.8404731604581264    0.9204183180534649</t>
  </si>
  <si>
    <t>1.8683051812526978    0.9222588717019106</t>
  </si>
  <si>
    <t>1.7891476972869418    0.9223048321556913</t>
  </si>
  <si>
    <t>1.9041178269543737    0.7676015850611121</t>
  </si>
  <si>
    <t>1.9400058429888931    0.7662164507534559</t>
  </si>
  <si>
    <t>1.954435655890191    0.7703081407963694</t>
  </si>
  <si>
    <t>1.9139205029436888    0.7779326639193058</t>
  </si>
  <si>
    <t>1.903807909451857    0.7855653766104016</t>
  </si>
  <si>
    <t>1.9591416122504925    0.7342289187074996</t>
  </si>
  <si>
    <t>1.969095556354492    0.7298859163018593</t>
  </si>
  <si>
    <t>1.9781477542184511    0.7357386579553115</t>
  </si>
  <si>
    <t>2.0178071224565945    0.7316838870677803</t>
  </si>
  <si>
    <t>2.046119829409775    0.7240765364132885</t>
  </si>
  <si>
    <t>2.1088286007643817    0.6257576630750225</t>
  </si>
  <si>
    <t>2.1216424488568384    0.6335401399613109</t>
  </si>
  <si>
    <t>2.1442359092702503    0.6478978734813399</t>
  </si>
  <si>
    <t>2.1367039929698253    0.6436519180215645</t>
  </si>
  <si>
    <t>2.1641460373804433    0.6465976924599558</t>
  </si>
  <si>
    <t>2.2264133646807163    0.5399332282954413</t>
  </si>
  <si>
    <t>2.235168674651073    0.5395158045284443</t>
  </si>
  <si>
    <t>2.2370629096665278    0.5451981922137312</t>
  </si>
  <si>
    <t>2.270549858101909    0.5580520608871069</t>
  </si>
  <si>
    <t>2.271964568541649    0.554912725644</t>
  </si>
  <si>
    <t>2.355946385327987    0.45233298861889265</t>
  </si>
  <si>
    <t>2.387871238795196    0.4766243450373884</t>
  </si>
  <si>
    <t>2.4255549071744027    0.4746912752895501</t>
  </si>
  <si>
    <t>2.427137519755057    0.47469835699464613</t>
  </si>
  <si>
    <t>2.4288680610382403    0.4669560836104671</t>
  </si>
  <si>
    <t>2.4964242447856644    0.30347747568050104</t>
  </si>
  <si>
    <t>2.492354606000847    0.31154149170241513</t>
  </si>
  <si>
    <t>2.499467742036287    0.3240690738838494</t>
  </si>
  <si>
    <t>2.52145077924803    0.3235255289822148</t>
  </si>
  <si>
    <t>2.5182389342767815    0.2929089462023668</t>
  </si>
  <si>
    <t>2.55249889769773    0.3063874743238833</t>
  </si>
  <si>
    <t>2.5750093232862934    0.32761500298659235</t>
  </si>
  <si>
    <t>2.6144497751303453    0.33388961820411045</t>
  </si>
  <si>
    <t>2.6147366873443545    0.3264643161762056</t>
  </si>
  <si>
    <t>2.5965044592880715    0.31133229319836164</t>
  </si>
  <si>
    <t>2.6432536525883914    0.1874439825622974</t>
  </si>
  <si>
    <t>2.636576661739099    0.20001399294040437</t>
  </si>
  <si>
    <t>2.6772398964858266    0.21684151748038125</t>
  </si>
  <si>
    <t>2.725803293013489    0.2171907096300636</t>
  </si>
  <si>
    <t>2.6801030460087496    0.20496374735150774</t>
  </si>
  <si>
    <t>2.834423164561228    0.20038589601775125</t>
  </si>
  <si>
    <t>2.8169317653428276    0.20612838599782293</t>
  </si>
  <si>
    <t>2.8579988100749896    0.23763195785985505</t>
  </si>
  <si>
    <t>2.86622310672759    0.23865931073657942</t>
  </si>
  <si>
    <t>2.8504734413530555    0.22452941554299227</t>
  </si>
  <si>
    <t>2.986022558285901    0.13468631685808136</t>
  </si>
  <si>
    <t>2.9298189941778574    0.16662500255290888</t>
  </si>
  <si>
    <t>2.9433496108554253    0.17327717184181057</t>
  </si>
  <si>
    <t>2.974293448263825    0.16775442328649973</t>
  </si>
  <si>
    <t>3.0222755358370312    0.16398022316234767</t>
  </si>
  <si>
    <t>3.136196704251067    0.13482782788760034</t>
  </si>
  <si>
    <t>3.061865572003608    0.18719318362902465</t>
  </si>
  <si>
    <t>3.0860877976197685    0.1898421337798542</t>
  </si>
  <si>
    <t>3.076939081325617    0.20252857458293905</t>
  </si>
  <si>
    <t>3.058770907723199    0.18304647124744994</t>
  </si>
  <si>
    <t>3.714098109396555    0.15302468128067018</t>
  </si>
  <si>
    <t>3.7092800697648736    0.13777387404298602</t>
  </si>
  <si>
    <t>3.7391542743032105    0.11135286961256062</t>
  </si>
  <si>
    <t>3.7261202502765283    0.11392136118532524</t>
  </si>
  <si>
    <t>3.6909615296750236    0.13289985806525564</t>
  </si>
  <si>
    <t>3.6469742387457287    0.06441112672359797</t>
  </si>
  <si>
    <t>3.644941887612275    0.08535214732761803</t>
  </si>
  <si>
    <t>3.6170175586498536    0.097606517368619</t>
  </si>
  <si>
    <t>3.608078334946065    0.0906725033411759</t>
  </si>
  <si>
    <t>3.5806393106183694    0.06944646706787859</t>
  </si>
  <si>
    <t>3.52572426662028    0.08572476821379245</t>
  </si>
  <si>
    <t>3.5387314995888186    0.0801108103344935</t>
  </si>
  <si>
    <t>3.5019463526479537    0.09541175749484881</t>
  </si>
  <si>
    <t>3.497612012688508    0.07875245668390954</t>
  </si>
  <si>
    <t>3.5000323029625937    0.07870269884761376</t>
  </si>
  <si>
    <t>3.434012650939312    0.10471600016490641</t>
  </si>
  <si>
    <t>3.432750571967629    0.10428217042988551</t>
  </si>
  <si>
    <t>3.3941486064017763    0.11442838253276509</t>
  </si>
  <si>
    <t>3.384282038997402    0.11368432137289589</t>
  </si>
  <si>
    <t>3.3515412152124    0.11344216220195963</t>
  </si>
  <si>
    <t>3.280019271014644    0.03491189972508485</t>
  </si>
  <si>
    <t>3.2748936326008877    0.021911280164030048</t>
  </si>
  <si>
    <t>3.264285168190039    0.027141804478962424</t>
  </si>
  <si>
    <t>3.2276843303411287    0.024239353118793557</t>
  </si>
  <si>
    <t>3.1864753238289483    0.021163256864827933</t>
  </si>
  <si>
    <t>3.133258447005736    0.030624449544766758</t>
  </si>
  <si>
    <t>3.1259037764188533    0.03072680679461447</t>
  </si>
  <si>
    <t>3.108532988962895    0.03384446059199131</t>
  </si>
  <si>
    <t>3.0841833202369027    0.0317828034228469</t>
  </si>
  <si>
    <t>3.0380606498657152    0.030200291662804423</t>
  </si>
  <si>
    <t>2.9740393312199664    0.039752070612342205</t>
  </si>
  <si>
    <t>2.9712007085170753    0.039776518955845976</t>
  </si>
  <si>
    <t>2.9633064436342162    0.03992439039179076</t>
  </si>
  <si>
    <t>2.9410400058842345    0.041147830306748526</t>
  </si>
  <si>
    <t>2.885437140999843    0.04324165764617722</t>
  </si>
  <si>
    <t>2.8250736599774786    0.05031872833407685</t>
  </si>
  <si>
    <t>2.82139527441916    0.05022112048631262</t>
  </si>
  <si>
    <t>2.7950777906963404    0.05447219068748394</t>
  </si>
  <si>
    <t>2.78886421028671    0.05475815713665026</t>
  </si>
  <si>
    <t>2.7297844296814002    0.05657768951248041</t>
  </si>
  <si>
    <t>2.640677365391659    0.02207853900019176</t>
  </si>
  <si>
    <t>2.6370396392597573    0.02072716561323031</t>
  </si>
  <si>
    <t>2.637548561517428    0.023333182392620482</t>
  </si>
  <si>
    <t>2.587357116105359    0.01984614469291531</t>
  </si>
  <si>
    <t>2.5302163401872484    0.016746482815795997</t>
  </si>
  <si>
    <t>2.4617996218736473    0.021253022829648936</t>
  </si>
  <si>
    <t>2.4799312147314634    0.025573242141160666</t>
  </si>
  <si>
    <t>2.4589312045761647    0.026165733347138478</t>
  </si>
  <si>
    <t>2.437364480864524    0.025495116592893538</t>
  </si>
  <si>
    <t>2.3621201669103504    0.022018988023690143</t>
  </si>
  <si>
    <t>2.289219488429063    0.026108568578893418</t>
  </si>
  <si>
    <t>2.2939130274393937    0.02712760625810822</t>
  </si>
  <si>
    <t>2.2748013713226354    0.02731001093623271</t>
  </si>
  <si>
    <t>2.209402949374183    0.02545636705322481</t>
  </si>
  <si>
    <t>2.1522460416684432    0.024738955383376362</t>
  </si>
  <si>
    <t>2.063080797797193    0.026993697653043217</t>
  </si>
  <si>
    <t>2.0469801324166985    0.029652228611987262</t>
  </si>
  <si>
    <t>2.0301508331936358    0.032728530520498254</t>
  </si>
  <si>
    <t>1.99265306898153    0.032807581384485335</t>
  </si>
  <si>
    <t>1.9312427820367006    0.030875311370114625</t>
  </si>
  <si>
    <t>1.8262597780070369    0.008546053248653828</t>
  </si>
  <si>
    <t>1.8240736837213443    0.011933027142354783</t>
  </si>
  <si>
    <t>1.8156794277006558    0.013451889476827402</t>
  </si>
  <si>
    <t>1.765058630683145    0.012728950448524148</t>
  </si>
  <si>
    <t>1.6946067342545703    0.009617310351846521</t>
  </si>
  <si>
    <t>1.6096262190976809    0.008019831654206748</t>
  </si>
  <si>
    <t>1.6056876112609508    0.013677090466800261</t>
  </si>
  <si>
    <t>1.5927324192164778    0.016168865379623316</t>
  </si>
  <si>
    <t>1.544720457422099    0.013029047696723622</t>
  </si>
  <si>
    <t>1.4834319978386818    0.008778346656747918</t>
  </si>
  <si>
    <t>1.404763404256569    0.009005334077516369</t>
  </si>
  <si>
    <t>1.4023193582407922    0.015107087630460682</t>
  </si>
  <si>
    <t>1.395874734637511    0.01665416753048633</t>
  </si>
  <si>
    <t>1.3648667870976547    0.014809416843607842</t>
  </si>
  <si>
    <t>1.2787221765454642    0.010989286638409012</t>
  </si>
  <si>
    <t>1.1944840620834607    0.00936851065039166</t>
  </si>
  <si>
    <t>1.199156964477895    0.011468267211169624</t>
  </si>
  <si>
    <t>1.2006229452229604    0.011968701618422038</t>
  </si>
  <si>
    <t>1.1484269378100915    0.01140398960696587</t>
  </si>
  <si>
    <t>1.0739965403071603    0.008890241256203408</t>
  </si>
  <si>
    <t>0.9861712362833823    0.0</t>
  </si>
  <si>
    <t>0.9910471975704064    0.0</t>
  </si>
  <si>
    <t>0.9907520143015456    0.0</t>
  </si>
  <si>
    <t>0.9809135623187192    0.0</t>
  </si>
  <si>
    <t>0.8833235199356232    0.0</t>
  </si>
  <si>
    <t>0.7943565895997029    0.0</t>
  </si>
  <si>
    <t>0.8140039260632979    0.0</t>
  </si>
  <si>
    <t>0.856436541602409    0.0</t>
  </si>
  <si>
    <t>0.7925810886946225    0.0</t>
  </si>
  <si>
    <t>0.7011431682435217    0.0</t>
  </si>
  <si>
    <t>0.5876860709854292    0.0</t>
  </si>
  <si>
    <t>0.5985254011800859    0.0</t>
  </si>
  <si>
    <t>0.600801592448783    0.0</t>
  </si>
  <si>
    <t>0.6369757690011972    0.0</t>
  </si>
  <si>
    <t>0.4707993939211488    0.0</t>
  </si>
  <si>
    <t>0.32160780419700996    0.0</t>
  </si>
  <si>
    <t>0.3685846991820259    0.0</t>
  </si>
  <si>
    <t>0.521528771786916    0.0</t>
  </si>
  <si>
    <t>0.34986503694896026    0.0</t>
  </si>
  <si>
    <t>0.09454000881766948    0.0</t>
  </si>
  <si>
    <t>0.0    0.0</t>
  </si>
  <si>
    <t>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 </t>
  </si>
  <si>
    <t>1.4230548794540172    1.3835988623967894    1.9412585823305235    1.3945333451810351    1.517164855700156    1.5298012555606155    1.5611407849908907    1.3813353964827795    1.4337949236574454    1.3860243877345046    1.3922595836034108    1.513847517161797    1.3842213214766934    1.3906727304663886    1.4938099444347053    1.390365608928755    1.506854150631797    1.4157874512777306    1.3866867568751096    1.3812341869564546    </t>
  </si>
  <si>
    <t>1.4457668689854857    1.5050868284483427    1.6474017225695055    1.3214481228421981    1.8126396161651726    1.6108195718365352    1.4451741329070205    1.3707778526048235    1.5298914483955635    1.3888064228772878    1.3261242634139743    1.3165652291732635    1.3379912289971252    1.3255887544086575    1.3252080962655814    1.3460311956389335    1.4657513767664718    1.4907103607338748    1.4272801803033852    1.4123756442604898    </t>
  </si>
  <si>
    <t>1.4488321484942677    1.6359216546213267    1.5748515708636526    1.1296903919040362    1.6108067674797135    1.567487599264825    1.4927894024949504    1.2893030819143898    1.5993131238016487    1.5064375970146227    1.4000872997546083    1.370732912119565    1.4379507593356833    1.2471179557494259    1.3058581438194599    1.3805855878606839    1.4869084322859893    1.5193733816721766    1.5165717811304673    1.3520754648594362    </t>
  </si>
  <si>
    <t>1.5087877952761333    1.5965648742815364    1.5626319192509328    1.1240427459808202    1.473105337128028    1.4992231706503856    1.4848883203333    1.3400173137921239    1.5479612113333476    1.5838898365529805    1.4204042049577288    1.3608845516025903    1.5132366263698604    1.3882401470011332    1.354702290894947    1.3973884519822917    1.4442211625154568    1.539824060870907    1.3659661738548579    1.3753267580724136    </t>
  </si>
  <si>
    <t>1.430221672914873    1.6346987378965927    1.5297389399992256    1.3510549029363115    1.4449143678863847    1.3675747185449465    1.5260769689814329    1.2552085482171718    1.5466003416614442    1.6104372207627708    1.2345544165220637    1.3522701855779407    1.5866575491472177    1.4132588620970727    1.4660528388405563    1.4236160509674474    1.397381068173757    1.2794795775870673    1.3273625799557165    1.5213422749656123    </t>
  </si>
  <si>
    <t>1.5118507242596548    1.6355186266804562    1.4469232010972268    1.3666990429872532    1.4043404711772163    1.3933465007077668    1.4889722094200812    1.2141625373986935    1.6415472394302135    1.6401578913939927    1.1652349574489633    1.39220100024728    1.6620426443848246    1.389074222224198    1.553534564554758    1.4440321945691066    1.3834664602406646    1.306023662590971    1.3334087490701167    1.4907484224121892    </t>
  </si>
  <si>
    <t>1.5035400432675168    1.6304192344189876    1.518631182680173    1.3758783403997312    1.4805809868427842    1.3790136587370456    1.5792218938736862    1.2925753183917776    1.6099458038270347    1.6659972392338906    1.216039791850087    1.390711641022032    1.670965800295698    1.393325815364816    1.6525889179598157    1.4834768824568754    1.3180001927595157    1.315215072048682    1.274943876154207    1.6045996274776406    </t>
  </si>
  <si>
    <t>1.5238843625316882    1.7600201153682242    1.5084204633317695    1.4451835169733573    1.4531909628040864    1.3522408784856301    1.6670101415115806    1.2001884799198697    1.6632623987031125    1.757687675075411    1.3049514550786825    1.5020492437410107    1.8932410431157085    1.4200884256566075    1.6924363047041706    1.5611953003384624    1.2592673494942983    1.3435440085485542    1.153605425307032    1.5316434964040713    </t>
  </si>
  <si>
    <t>1.4731292905164854    1.7016036483478372    1.4849651350472728    1.4205332023909036    1.3010947726358109    1.360253565843861    1.6655225452502214    1.1512506046825168    1.6895216657370402    1.7014243773765199    1.3007333738728148    1.4465097065921175    2.0004894491349297    1.511835275542201    1.642728640980183    1.6101711598034112    1.2134905187046408    1.390699260769242    1.1179103990300145    1.5772044755628474    </t>
  </si>
  <si>
    <t>1.4226852280750908    1.7685931523371605    1.6646049479847174    1.3085671659052611    1.3390259060017389    1.6793554410519842    1.774832685713583    1.209350514944406    1.7182508961555136    1.7414451629968506    1.316269486836586    1.3059685875301883    1.7351239121883761    1.4556914380368278    1.5423152094676411    1.6892548079490182    1.1603550448478384    1.3229307807506747    1.0890446250123158    1.6270449617926397    </t>
  </si>
  <si>
    <t>1.4015401492697874    1.7270455334108006    1.5804982858163197    1.3810497337106886    1.3788094587190092    1.5992804384828156    1.685577477528287    1.2395245239434562    1.7292526890375162    1.631808342168314    1.357410517679849    1.3630130890018428    1.8637036342835454    1.4483725557481533    1.5126148894364866    1.624094495003797    1.2137912362477237    1.3832330924011917    1.0834235539223513    1.5885435860362604    </t>
  </si>
  <si>
    <t>1.5801948253175426    1.7497994587155759    1.6120775918970494    1.2251187251198032    1.211220547456173    1.6458715815824438    1.7341370425608211    1.1699745985025478    1.6858673073835386    1.775737576656463    1.4149210748979326    1.231737894176741    1.818885156441583    1.4382442247596272    1.70387168536666    1.669070819934058    1.0244493760251407    1.1809123772688286    1.3008361510000699    1.6212917877508313    </t>
  </si>
  <si>
    <t>1.5202240577248138    1.74410375715991    1.6169978315809037    1.2813147191062002    1.3246969684744248    1.6291070351815045    1.7574264696579467    1.1997329130287775    1.6516003810794626    1.752019297709498    1.4687451228914619    1.2654203285754215    1.785963525880148    1.4787874512263501    1.6802086246372008    1.6714364009487959    1.1086524164685632    1.2723012812935437    1.1379675187636207    1.6135165112407297    </t>
  </si>
  <si>
    <t>1.4780102859986401    1.761144827127812    1.6201605485893609    1.329279948080213    1.319994789653553    1.6447685565298618    1.7412610077682487    1.1460627751177286    1.6919532846022838    1.7611784404592445    1.3868271184160788    1.2504735072953461    1.7830341635121554    1.4924277812752718    1.6125470076134656    1.6840520701304647    1.1335672832329924    1.2876280951448582    1.1164570347216412    1.6330055735557143    </t>
  </si>
  <si>
    <t>1.4755206847844273    1.761398668229873    1.6373446333339727    1.3730173550550424    1.3473523002674666    1.6819215187898735    1.7843579378251695    1.19479160895512    1.5943502609572497    1.6606096578365166    1.417707144445117    1.2323463046062326    1.9113098610636572    1.5408560297375677    1.6211478203205665    1.736255620741313    1.16347247281388    1.2736832010641332    1.1135726421330403    1.6751807261065195    </t>
  </si>
  <si>
    <t>1.5194470647703944    1.6916740431618564    1.6119680549938649    1.3721992988230136    1.3340190024533372    1.6127759046809318    1.7543247438135292    1.1289667931310245    1.4179324929820987    1.8932532544280314    1.3933281294165691    1.3249854760444286    1.7631319146029871    1.5792192784642174    1.7295134195024608    1.6660031078467838    1.1436178109553794    1.1819046286633128    1.2091567033380373    1.6712344827492303    </t>
  </si>
  <si>
    <t>1.5477936438677404    1.7025317438889036    1.5992101603630653    1.3696355019572606    1.2379630899292042    1.6371748384968865    1.7737457735164148    0.9765432165469321    1.403502774724093    1.8272108480781317    1.369545348320718    1.5458623955803026    1.755209301815446    1.5206408633538278    1.7321618627388562    1.672328720085334    1.110354719939614    1.2716667200792557    1.1752933573492197    1.6635679849688976    </t>
  </si>
  <si>
    <t>1.5511214408045295    1.691677552158259    1.5921572414692406    1.3928758520729196    1.2516641264413502    1.6320782753073935    1.7645726682117715    1.0435366333726588    1.3880031585422101    1.8169599833471837    1.3840631500773946    1.5740695482268323    1.7339437058587455    1.5246875158464293    1.7261656692797955    1.6609344227514697    1.068808213504622    1.2820628924073882    1.1888507168200015    1.655134256462203    </t>
  </si>
  <si>
    <t>1.5217457061250703    1.694856586499115    1.5695671034096594    1.4094063349017572    1.2253571794080893    1.6127991863074775    1.77788935425916    1.082983996600744    1.4362627236933483    1.8093750236549133    1.3915428557280651    1.5670532020960852    1.7525219198556352    1.5506150734014454    1.7307332921471978    1.675924494808018    1.0621704690297658    1.3455114725615955    1.2056115525137305    1.6569765308203033    </t>
  </si>
  <si>
    <t>1.3871145937797105    1.6401968883067266    1.6261447273304772    1.4112049423572885    1.3706337769240733    1.4016382505959162    1.6818408893355992    0.9648491872010362    1.5272845511183724    1.7193823546283546    1.314758938423734    1.47318164794735    1.7222314424199365    1.6794014204453558    1.7669927478151812    1.7267029287297968    1.1609980226575307    1.3418860644941497    1.2710392370079044    1.6863629350612626    </t>
  </si>
  <si>
    <t>1.3404655449932068    1.6539968275826935    1.5357282075750114    1.4340650668237762    1.3490407877561366    1.4321049170688382    1.6807175876009395    0.9285860402639812    1.559235111487128    1.8151047430461293    1.326617886780309    1.4831084281742122    1.7727091879849768    1.6608008586403569    1.6983821280628377    1.769941238038504    1.2045018158454248    1.295617843731193    1.2608754476872064    1.7443625406912402    </t>
  </si>
  <si>
    <t>1.3471978953285144    1.6004690916912678    1.664344126527335    1.4892058242747062    1.340386932942776    1.45852707981644    1.7479281674926401    0.9149950737760852    1.5389169733379857    1.7504173949866857    1.3726641014581824    1.5035170320325306    1.767114248175214    1.739967690040715    1.7969094645745305    1.7485155201008593    1.215564921947223    1.3831898687418194    1.2319297764958366    1.772240666439746    </t>
  </si>
  <si>
    <t>1.3640898733781215    1.5637914617802986    1.8194005159550994    1.489966074449863    1.4159334859678412    1.4848930959269835    1.788220101241313    0.9286847102649997    1.4923412537388414    1.7329874853393543    1.415509766958722    1.4976805363636605    1.7714789973868057    1.7861396390740174    1.8122952010311129    1.7901173322171586    1.2082441959442587    1.338270831599313    1.2375940587335297    1.8474327882306723    </t>
  </si>
  <si>
    <t>1.3968292304168226    1.5722747056880013    1.7891476972869418    1.4494012683723558    1.3974072190190479    1.4752713887489308    1.7595505619875471    0.8811634184038344    1.507135233971237    1.6693969616668094    1.3970781009313005    1.4305309696237933    1.657681873305499    1.7322073653714052    1.6478785372249731    1.7178654512073612    1.2279607271315434    1.3115675204945425    1.288321254918268    1.746048609115044    </t>
  </si>
  <si>
    <t>1.3301652508068191    1.5938152860748236    1.9202943815639781    1.4662398879278458    1.2999272172208107    1.351257877430548    1.8298111195775475    1.2078836603535352    1.4670878374358607    1.7633251318557137    1.2525716031974894    1.7526092877217383    1.7633986524251704    1.8767593714862247    1.7967832836099962    1.3750321811028052    0.9381008227831734    0.9171818686435038    1.0054168031912065    1.9642581326366066    </t>
  </si>
  <si>
    <t>1.3480109282734785    1.5725371061072895    1.9529347094185858    1.5079272496461553    1.327536621935665    1.3445014749778714    1.850343420319966    1.2433285883337726    1.4754539368902504    1.6801293538904012    1.2823504143605196    1.7615537267594525    1.7739411093844342    1.933057219432269    1.8547469176113918    1.3386562765914096    0.9284905202436827    0.9186295817736988    1.0115712602708165    1.9765837979146692    </t>
  </si>
  <si>
    <t>1.2867201514146656    1.5709016013481272    1.9743854540136827    1.4711687038297832    1.313569548115596    1.336356327259579    1.863969356540476    1.2772457835995812    1.3947374531506804    1.6717212465949738    1.2884216972165128    1.79790659224861    1.7635879659320681    1.8926889678753718    1.8763171380109145    1.2943459784512228    0.8897375572042875    0.9305453446831016    1.0270850979497932    1.998475783824994    </t>
  </si>
  <si>
    <t>1.2769081295594407    1.552756913136565    1.9398059820059677    1.432111912299384    1.2790354476458803    1.3072548898486789    1.8174772619463324    1.2473485144295242    1.3924066590768207    1.7473074057216424    1.2686600432073105    1.765611757460284    1.7379728244085446    1.863694040233825    1.8726017707103881    1.2486112673437275    0.8655262816593843    0.9571253823821498    1.0282528066677334    1.9247840587870928    </t>
  </si>
  <si>
    <t>1.284300788816155    1.575066884444903    1.9013753373746223    1.4500520590279233    1.25596592418878    1.2938284915497706    1.8171718278534665    1.2117197147454417    1.4103064626139834    1.880908670342138    1.2319448679849392    1.7458393767263092    1.7623887750184961    1.8521859843524326    1.8548027816838444    1.259337652990458    0.8624929908873953    0.9748958262966179    1.037711401514936    1.884790086381772    </t>
  </si>
  <si>
    <t>1.1001862060242862    1.649780204295741    1.9379368183385812    1.4951145016259337    1.294382147849419    1.5051647355881919    1.772297184978047    1.1487564821625669    1.3156980530442406    1.9517305626541057    1.2023670319419104    1.5657537521446703    1.7184525144291354    1.6786070852409238    1.7567956447122837    1.1821765173011014    0.7730333053572747    0.8831353931731886    1.2979510174108833    1.8827590159485217    </t>
  </si>
  <si>
    <t>1.0945854378489    1.646449125835341    1.9419212596056272    1.4904112657427355    1.290849348888424    1.5054675893638834    1.7748722601064633    1.1461565905122078    1.3215700922422433    1.9777363028747132    1.1931814599714206    1.5762729970334046    1.723903384983151    1.6819776348568876    1.7485487668134794    1.1843833415057925    0.7697307797575255    0.9003247481357525    1.3009489617973944    1.8905035130177266    </t>
  </si>
  <si>
    <t>1.1211504086488702    1.6649255419959232    1.922277606642685    1.4856898293609622    1.2967905034641634    1.501757427808594    1.7928688455810586    1.1627027573764144    1.3440305213865735    1.9566269208469957    1.2027093783028941    1.5473290248479263    1.7621500961703565    1.6870243634798063    1.7649155369288487    1.2003760808036896    0.78556610745241    0.861318353680626    1.2704047132498892    1.9105501728336276    </t>
  </si>
  <si>
    <t>1.147814051059221    1.6817833117321992    1.9409657452921274    1.5081982501081996    1.3143296243801588    1.5014307014054025    1.821465075488694    1.1899078497703883    1.3670542665754073    1.9342130729687428    1.2281697575752102    1.5640800543506184    1.8124478554146208    1.7236395020074649    1.8052012026932098    1.1917294274455426    0.7888893461873112    0.8507468478576701    1.2629059594805392    1.9608952231429218    </t>
  </si>
  <si>
    <t>1.1840955810040805    1.6795869532913186    1.947731322128046    1.5260915073406471    1.3313655446379205    1.481619043639966    1.8325988905487969    1.2338222100250007    1.3842277300004138    1.867834827698425    1.2598600323645097    1.5809893790673342    1.8539361656228515    1.7629907253451278    1.8437092284282999    1.1590491662788656    0.7880038417088376    0.8184531470372703    1.2413000500470517    1.9967908712401863    </t>
  </si>
  <si>
    <t>1.1430697309980684    1.744727431490016    2.0381046319285527    1.3051249341060305    1.1586691231573993    1.545274240778124    1.8939219019065818    1.0112515801968576    1.2866490300696034    1.747676455556966    0.7914009902703004    1.6429752607152859    1.771030830795976    1.7035206320655303    1.915963587521728    1.1183546038843695    0.7862590752008515    0.7868993366347959    1.502944558126903    1.8499778894605319    </t>
  </si>
  <si>
    <t>1.1383895732798115    1.7440984108723856    2.052692875603281    1.3018788509144483    1.1588936718978349    1.5540178651199348    1.8909430643030587    1.0047644255989192    1.2922593667188509    1.7714157346417008    0.7786922403326302    1.6640170760951705    1.7822068266529638    1.7028448882637597    1.9012459366419856    1.0982287519573022    0.7872116775787554    0.7966107574594533    1.5133490833584269    1.884043046642607    </t>
  </si>
  <si>
    <t>1.1129370687660896    1.7551610250001912    2.0876481247538914    1.2906968250029758    1.1468050902889362    1.5881269939749911    1.9016455820090479    0.9943319329860074    1.2773277072406033    1.8467719547746777    0.7509791456285904    1.6844434911589212    1.746275444326274    1.6938914925968165    1.888655097234165    1.1141460723430332    0.7959996725213715    0.8100175106194719    1.5502631858984823    1.8540855923596244    </t>
  </si>
  <si>
    <t>1.1002294393680705    1.7475806623238257    2.096264128144173    1.2802730589760183    1.1356922278029358    1.5898982889827555    1.8896069360791115    0.9779592938762665    1.267359759444822    1.8776502642858137    0.737946643547839    1.6877485758550075    1.717423395103258    1.6691403027230698    1.8633050392383659    1.1093010708298632    0.791874063729546    0.8058163148899712    1.5542913489163859    1.8329576418134292    </t>
  </si>
  <si>
    <t>1.097806819359768    1.7471796751404607    2.1151790162151927    1.2840629963897257    1.1384594777998351    1.6055173027536158    1.8876011533892458    0.9831288441488464    1.2704280537456334    1.9045209027341787    0.7373012174454359    1.7116035389825723    1.7978350089731523    1.6634688589656261    1.8549640858298335    1.1085020533425523    0.7906152424612818    0.8063590666485485    1.5638955830238728    1.838379578529197    </t>
  </si>
  <si>
    <t>1.107477892376157    1.8134434774871664    2.1967517259557607    1.3410237901183568    1.3288138904983167    1.794255469905653    1.9181164046346817    1.070883567912386    1.365415577378105    2.226390641270686    0.4587528854726987    1.643183969303134    1.4761280391714007    1.497957952203498    2.099869561373375    1.15939345042974    0.4088088871190079    0.7463883562232354    1.429352283359684    1.587094907557973    </t>
  </si>
  <si>
    <t>1.1288081693284546    1.8351712067366208    2.2162318450306975    1.3326287062017468    1.3256843529694953    1.7990012140458844    1.932685827068589    1.0345947982400752    1.3591968662703142    2.2480895166328256    0.44179721459722854    1.6177640723435904    1.4547478565404264    1.4791072144631776    2.1300804410575473    1.1868204216268414    0.42747544344085464    0.7373224402460659    1.426927347474372    1.5298621672454005    </t>
  </si>
  <si>
    <t>1.1443567319312675    1.8482850050019586    2.214750892047204    1.3223037730148892    1.3314610557715174    1.8157711620240296    1.9397356062133932    1.0251319647339907    1.3598048483958156    2.26481523316196    0.4212850253734656    1.5915960716476465    1.4346847644839071    1.457521890495876    2.168872786153954    1.2092941449392107    0.42935008858660895    0.7394697991407214    1.4219672116606685    1.506420853216332    </t>
  </si>
  <si>
    <t>1.1581711986681005    1.8692274493350514    2.2510777344366026    1.3339753610287415    1.3562014876989112    1.823022170763351    1.9518289495863903    1.024777675418778    1.3770501708353369    2.2931071055378505    0.4308117844607559    1.5997411479879748    1.4454965610801784    1.462997473268616    2.181653142087633    1.2291770968050928    0.42800858224172733    0.7483790646439828    1.4224592139596448    1.5126335459168447    </t>
  </si>
  <si>
    <t>1.151809790085848    1.8603432296833702    2.2170692762961397    1.3489657243052864    1.3609876092187456    1.8027074201672688    1.9419541799815958    1.0236358051388141    1.3936341942697137    2.313636329804668    0.4375091006515547    1.5950869410496713    1.449372348272035    1.471128206190564    2.1840522393895068    1.22309609125793    0.4189595595542225    0.752982663781623    1.4095821018969448    1.514004856599608    </t>
  </si>
  <si>
    <t>1.0360546501384837    1.8436398684074948    2.357514803862325    1.1995171401472908    1.1299383669697005    1.9012529915417182    1.7336348212086519    1.0630452109245592    1.4336490818021883    2.3764172703956747    0.11402918418459561    1.6212817784219786    1.3186295427459058    1.6693972083847877    1.9533765307706268    1.56630757110594    0.18165528562521482    0.666783980311657    1.2109805978306145    1.7161965764998972    </t>
  </si>
  <si>
    <t>1.0341550025221753    1.8500450156092003    2.3956814854958575    1.1938922984051272    1.1112239403142312    1.9004405611247384    1.7395633963383577    1.0456909421827714    1.4356540174913281    2.410703779174882    0.1207657847870999    1.6240490496935327    1.3086678937239375    1.6760796425359659    1.9721925322968306    1.5534122488537172    0.20605865879016638    0.691431722987343    1.2043475213471646    1.7142827984730915    </t>
  </si>
  <si>
    <t>1.0191621689520973    1.8710505151889183    2.3213527095809514    1.2037009983620823    1.0946741741598145    1.9257819806347767    1.7592049661861409    1.0457040339040444    1.4391967829194188    2.4372552266818097    0.1576243232430931    1.6331853643640624    1.3124327009929722    1.683459688533354    1.9899370951577628    1.5534733739252509    0.23706159726654966    0.6997068410832495    1.2141630338758462    1.7184874093706743    </t>
  </si>
  <si>
    <t>1.0079758934263632    1.8718776135300783    2.422990356304155    1.1909766365470043    1.0771708248310614    1.92032517449908    1.760449044970239    1.0332004581020828    1.428981700139815    2.4302341950628374    0.18737100842012547    1.6364838214897068    1.3071143008314943    1.67417619274293    2.0024920784960694    1.5500634102875932    0.251479784467466    0.710359623724533    1.206625947090058    1.6804244489517817    </t>
  </si>
  <si>
    <t>1.0014473671345854    1.8838188397979412    2.418172179503521    1.1908448262555524    1.0726770675598223    1.9316770285253715    1.7717989190328862    1.0228514829419182    1.4309902397719534    2.4173365048980875    0.2023891083916726    1.6401478796654867    1.31550270036722    1.6844489860152005    2.029996163848853    1.5521628838773487    0.26353180215648797    0.7067863804881034    1.2090088565138408    1.716833195745024    </t>
  </si>
  <si>
    <t>1.2821312951766048    2.1279514389190566    2.3351765260738118    1.3470862155400818    0.8228180520935529    2.072196135165748    1.6968492327467    1.0386991978167859    1.578718207809454    2.4771888054877675    0.08278331643110569    1.7941186309453925    1.360344964124485    1.6031499131353482    2.3437458947956125    1.4638177486897375    0.25043611110052705    0.7718919193641414    1.0170630106026244    1.8963249970794271    </t>
  </si>
  <si>
    <t>1.2990738526113146    2.1292632430432548    2.2937465847304117    1.3179612117023154    0.7848053343431579    1.9787430236294081    1.6317225828738897    1.0226291148405768    1.628667645067652    2.495664655956308    0.08184784552278493    1.828362126652037    1.3777190783924664    1.6457183212003368    2.3169695226570273    1.4735518167872466    0.2888613033869164    0.7639429559522386    0.9548586165825608    1.9536007856177986    </t>
  </si>
  <si>
    <t>1.308965864742417    2.1132006390300018    2.261633007988802    1.318578331333016    0.8067879024721694    1.9774939979490824    1.6445919900688808    1.0267159370700147    1.6171901950567469    2.501008715567574    0.08116433149010045    1.8464154604129284    1.4103674160879607    1.6490116333934854    2.3269685748423146    1.4729152183039709    0.2616853475035547    0.7436868993632173    0.9837897686961571    1.9601174304041482    </t>
  </si>
  <si>
    <t>1.3305446882268384    2.1587910280244085    2.264412570043073    1.3276260577063583    0.8320228914198393    2.003718121553583    1.6555499135321359    1.044216824127581    1.641520002063356    2.5295109514356824    0.06658157273856385    1.8693898975744097    1.435856774089543    1.6734811236881246    2.3335977676459247    1.4789636982504513    0.28103810873828605    0.7415667089747406    1.0122857860036372    1.9854843056876894    </t>
  </si>
  <si>
    <t>1.3229750028100844    2.150649749779637    2.285200911917306    1.3482068480968068    0.8294872734513746    2.016372939573197    1.6726218873562064    1.0510880015528452    1.634855334303726    2.5155333592783173    0.0639125456046677    1.8514022366654899    1.4159644071344746    1.6585208176780246    2.3287508814299844    1.4968767970780144    0.2294627755920906    0.7478571127635044    1.0234749873819224    1.9722470244906734    </t>
  </si>
  <si>
    <t>1.5061447146667757    1.988106362633955    2.1166991757920646    1.1209326840112575    0.9245128697851158    2.0449038249452887    1.674056126087826    1.132821887432027    1.6585837706238449    2.543650328738023    0.1735559171578311    1.6786087235024663    1.4040788397717239    1.4177786605199114    2.3112173087683647    1.2452108908675574    0.36144890103519606    0.5307337882871075    1.5321851795512886    2.02311756205802    </t>
  </si>
  <si>
    <t>1.4934965212042532    2.077326597759518    2.109784823114084    1.1438747544606274    0.9423418353093481    2.0493333397687437    1.725722628613738    1.0652930544631913    1.7020017448784002    2.5749893899648506    0.1587187029807111    1.728676026004049    1.4453964497352194    1.405258004316681    2.3666078255770353    1.2765020012032557    0.381159749984171    0.5176838696774907    1.523359679619011    2.0235198085593322    </t>
  </si>
  <si>
    <t>1.4407532832905217    2.098759001370863    2.157146840824041    1.1369364135342601    0.9164448298353127    2.0646508976878346    1.7746496962488303    1.0792252962068383    1.6713018858060462    2.588273694970425    0.12867127339169576    1.7488002741699342    1.468720282405705    1.3753307927730207    2.383308539952901    1.251105056591079    0.36286074783936395    0.5190155420017655    1.5285402491294902    2.0282538134639654    </t>
  </si>
  <si>
    <t>1.3651512876241523    2.066033543497994    2.168571040307525    1.1275750436682852    0.8879936481612065    2.0803626389206777    1.802722181387782    1.0637181104598745    1.69099398506642    2.595444414774332    0.17873474638885922    1.7457752793131436    1.458200969697782    1.41246865696268    2.424598973384449    1.2256872305939617    0.3143159004704111    0.5057051301102108    1.5450139759942478    2.00444066904766    </t>
  </si>
  <si>
    <t>1.4617134561605323    2.0221860353700123    2.1716828362810014    1.1270563805228337    0.9296389576982622    2.0632478001821513    1.7540073357958876    1.1024772450957503    1.668125608167151    2.6046250647775304    0.23254055710911006    1.7254885696612559    1.4382637128861666    1.4488034435153692    2.3918918332877483    1.26239127863381    0.3196252015556551    0.5083671850888452    1.5717550465721712    2.046295985529024    </t>
  </si>
  <si>
    <t>1.0382267212870002    2.0113769387352023    1.7711796368378494    0.7389771306964887    0.7655585090488025    2.1534267412221912    1.932288509368509    1.1342401591913298    2.026882372329393    2.4791228684482034    0.4081387230868611    1.7695399690520606    1.4635131532402674    1.420485068714492    2.466122191755887    1.0723466554406582    0.16050946228088933    0.40215899750552836    1.9504058477351633    2.204454098620669    </t>
  </si>
  <si>
    <t>1.0127567196086524    2.0098383429502538    1.8878765468754435    0.7880229416363856    0.7928941309829229    2.1044505221681487    2.079302160324381    1.0541514733663688    1.912233629918545    2.5799791096547056    0.38781896808070154    1.7521126549110604    1.444868890963101    1.466620202641564    2.5608883150554567    1.0967142969444583    0.15498309467721003    0.39507280840515924    1.9235596052652735    2.1624791833691894    </t>
  </si>
  <si>
    <t>0.9660885473510871    1.9884178091936446    1.9361049743303638    0.8319976834103286    0.8098073155044553    2.1098654475771323    2.1094964478210176    1.029772682123582    1.855475082875813    2.6957385619872385    0.3513079806745491    1.7426667083141039    1.3564645125131025    1.4923828606961012    2.584073518893207    1.0787310587901617    0.15180950465289317    0.3914349236789275    1.8563047844034612    2.1396610616481406    </t>
  </si>
  <si>
    <t>0.9565512479131386    1.967692235214517    1.9814523704184221    0.8632088368243038    0.8070764144136192    2.091360195569505    2.1224200246897307    1.0491277964059482    1.8033488193145182    2.7322447534223193    0.33145870562970914    1.723579809576882    1.3458920520326854    1.5443460336487274    2.539700203352809    1.0860735566529678    0.15746218796576503    0.3910910152852364    1.8611409292600711    2.163964962535448    </t>
  </si>
  <si>
    <t>0.999883356547235    1.9857357044037682    1.940264930621776    0.8080871630242847    0.8023036897877172    2.125732715174524    2.080338896757442    1.057084374649113    1.8930537272241246    2.6698481351179586    0.3271103965130392    1.7579209364459945    1.4066265936456819    1.492910317183694    2.528701482127312    1.1109755049541832    0.1696352312199117    0.40741861684976416    1.9262597344597208    2.2092755595355245    </t>
  </si>
  <si>
    <t>0.6776779126685829    1.9621916768590275    1.4352694814497233    0.8887496591627152    0.7845962720862535    2.319834218923376    2.001813430462292    1.5797013773153663    1.818932915544856    2.487816420799365    0.33701128773453237    1.5176857662270926    1.3407984597167681    1.4544837498312704    2.3587998664397665    0.5377148675413269    0.36587667008856584    0.3079051442438705    2.292916425342078    2.370625451188509    </t>
  </si>
  <si>
    <t>0.7089380522000691    1.9067024361702036    1.724742706012762    0.9315831605637749    0.7811454778257747    2.20270015953655    1.9913717722167796    1.3672496255137723    1.7323912810156168    2.773442386418765    0.3415856390740865    1.5138880220186055    1.1972433772398718    1.576317303624976    2.416704780295476    0.7231532832536132    0.29272820518536335    0.3557844486561505    2.0888876664795952    2.3378439504219117    </t>
  </si>
  <si>
    <t>0.720481243310811    1.911728434475407    1.765723961709698    0.9366448766124006    0.8059263465136256    2.232111092418473    1.9067967684516915    1.3464628390598627    1.6869628027559378    2.7327850491899235    0.27681332532831865    1.5145685119419303    1.1348289040141581    1.5651663616671319    2.439181647695337    0.7502440986695398    0.299660899729052    0.372186413969442    2.0945769167445185    2.344151330797651    </t>
  </si>
  <si>
    <t>0.7625214095305028    1.9655609325057393    1.7525041006725424    0.9045302673938536    0.798038853444343    2.2227680344876912    1.9609525706969815    1.3178408678905715    1.705211058668262    2.8215983442359733    0.2424810940347241    1.537473205267061    1.1355902879872422    1.5720765356489241    2.4574266408554637    0.7480712819182248    0.3082507990461497    0.3737103235620232    2.085203499668394    2.319076841953226    </t>
  </si>
  <si>
    <t>0.7028638881509837    1.8999154883282001    1.6718027056081408    0.9043585763087411    0.7859056102564226    2.2404984571387816    2.0103742666852598    1.3949012138704673    1.7418737060483178    2.756792487166146    0.25176252524351506    1.5194215295073321    1.2348776829287902    1.5493637814258772    2.444899962606332    0.6778301725059761    0.31902108541143587    0.36911741160225053    2.137458868762652    2.350659036147281    </t>
  </si>
  <si>
    <t>0.8377218142128208    2.0745309125830285    1.6309746887627137    0.5583208034039674    0.7683915075162198    2.5903539331333336    1.723232208179443    1.3941246474327667    1.8844974846399187    2.5669353760815032    0.3741972173040408    1.7143276264075917    0.583782383556718    1.5930250769067698    2.5209225115006424    0.5276272198324671    0.34828380784836355    0.130131687782116    2.7507991834021874    2.3297907651574565    </t>
  </si>
  <si>
    <t>0.8720913827363993    2.0899356681857326    1.769451738871515    0.6120449656101783    0.7463032484597905    2.531551552502438    1.726732049533437    1.2702185488233975    1.8175141714300753    2.6830730154177425    0.3603611877533896    1.7409487684100142    0.622488638334069    1.6466174517034933    2.5910081928701136    0.6294861203810946    0.3022353949658976    0.16167220503351085    2.5640808560631627    2.375174955987222    </t>
  </si>
  <si>
    <t>0.8785739251221203    2.1344903961442685    1.8036344436998557    0.600049229569707    0.807420984816069    2.5271922186968476    1.748087923847392    1.2486764715884775    1.8494384864598579    2.8261247836871624    0.3165212776945806    1.7596917389416094    0.6380622296697043    1.66354999288351    2.6507114688851448    0.6393710866975376    0.2783608798964786    0.17259424157130018    2.456586788693988    2.341907563249856    </t>
  </si>
  <si>
    <t>0.8881992006499371    2.1518051090374244    1.8242374525400638    0.5931085744947925    0.7713352111991988    2.5403248912213865    1.7702314547201816    1.259936482430448    1.8608811346369527    2.872364018807181    0.32377805291584605    1.7800850720480768    0.6498972343503783    1.666794283124475    2.6821301990080637    0.6767498281264025    0.2643836518751838    0.17328552940750197    2.4507952710387304    2.3652834374271308    </t>
  </si>
  <si>
    <t>0.8779818005322709    2.1419474334430917    1.7952861121527979    0.6057628502228024    0.7435386408109789    2.5732003150678184    1.751510045271863    1.2777045370480995    1.8580273892774928    2.8262194943831003    0.3374606761575276    1.7677395408449992    0.6335993374007112    1.6787226461941904    2.6661840501970415    0.6286698519214696    0.2958824294694475    0.17305719183753782    2.561268199006571    2.3742699999946533    </t>
  </si>
  <si>
    <t>0.7352416590283714    2.3232646557464958    1.566255295026756    0.3995200738473671    1.2189856857468446    2.6231485319884373    2.0893068323273276    1.8053899015695585    2.1419801304368398    2.28096648408352    0.462429824526094    2.1792971426795766    0.6497572735976104    1.680637404682101    2.751157025372312    0.07847111365578907    0.13482782788760034    0.09740807672935042    2.7237295311864966    2.6519758990484816    </t>
  </si>
  <si>
    <t>0.7960578387504065    2.37863121203866    1.7529746120884282    0.45237806346284043    1.1647376260887135    2.5524073577282316    2.0615817338145837    1.5660499423119614    2.065300664727549    2.614785449983504    0.448578669530283    2.1995147304300238    0.6786516873890689    1.6913566159072397    2.858302108640453    0.2834013674097263    0.12877124538152762    0.07487802649437623    2.5314444210601255    2.537702616728789    </t>
  </si>
  <si>
    <t>0.7968529339865076    2.3763311304476358    1.7748987479212015    0.44850508936371153    1.1833383214021036    2.5924385038336926    2.1034067476154164    1.5226659097862794    2.1076433924693956    2.6833648999155018    0.48887541268796486    2.173708149157763    0.7113069248363617    1.7302130134238447    2.8743701195898153    0.34835268289029564    0.14334655470134086    0.08124968566213576    2.482728589905233    2.6347055353383753    </t>
  </si>
  <si>
    <t>0.8077040662837832    2.3840939155960514    1.7893955460407138    0.43688762327559977    1.2046814596466284    2.6078774485715366    2.119591896561053    1.4963337217131434    2.121815554255925    2.75626591301115    0.47796698094503004    2.140554657262036    0.7461594695863659    1.7305425420974643    2.8981637999633696    0.35078633427054207    0.13289637700606058    0.09644741613783679    2.459578325548483    2.6592997135279584    </t>
  </si>
  <si>
    <t>0.7948721128992889    2.3682533114176065    1.7701364854718291    0.4595137867357734    1.184902777541226    2.5907028767721174    2.094098936443007    1.5453572564387468    2.102155655127741    2.6628333912796487    0.4835741439675592    2.172289391358497    0.7185776567543477    1.711594354030518    2.855607261040822    0.2632212912062971    0.14347588170503273    0.09641346744382694    2.485926765989323    2.631375444140178    </t>
  </si>
  <si>
    <t>0.4189813827334277    3.663682310110339    1.0663005567726362    0.17038668071623791    1.3649633148805638    3.236410791334658    3.5281525876738953    3.741734240397464    3.6855105763234817    3.6912450745709307    0.5093706362461614    1.401434400670777    0.587045987428691    1.1343713875396162    3.2831859456062706    0.22783370010154275    0.23624739815505197    0.14015310260624736    3.4067122608562035    3.1485828652415107    </t>
  </si>
  <si>
    <t>0.4500782276902755    3.774865033685791    1.2887058619855554    0.21167361165435686    1.1508914068346836    3.193508479986836    3.452534458477455    3.6489648363053555    3.689446769465044    3.7067728252139482    0.2764256715066476    1.449000964828046    0.6996999520434721    1.2853066914981208    3.262929601471646    0.5690102622277377    0.15581480110894425    0.19169812228605912    3.4594942998337435    3.3213707399194194    </t>
  </si>
  <si>
    <t>0.4773669599701108    3.7417781007392596    1.4100747852547044    0.25637905398523053    1.0520460593154926    3.1844441713095324    3.4598977601665784    3.6905067019851927    3.7707788004437406    3.6927484184284807    0.15926821035526686    1.568406956139548    0.8209703811150297    1.2896612811243366    3.1769558665431012    0.7867032563052175    0.1911354647088389    0.2198206171343581    3.510283686041904    3.3098301350306447    </t>
  </si>
  <si>
    <t>0.428148648529357    3.6907357048988434    1.389689925933244    0.2894431089785879    1.0501957166483153    3.1349650463492598    3.5556057306006905    3.483937696947358    3.7186007565632404    3.6756642783056517    0.23020665161751747    1.51845361075483    0.7732588598365322    1.2707949033087316    3.0582155432704017    0.7701677451307648    0.1440617825765548    0.2558809059033358    3.603252795695241    3.2113534877672003    </t>
  </si>
  <si>
    <t>0.4803931014307042    3.6052694572136907    1.3894730809198654    0.3050544723717538    1.0445963301542889    3.241868858367179    3.465790602842929    3.3419004768754355    3.7583563926668457    3.537344900313598    0.2311236487352614    1.389748985062501    0.7226265522376041    1.2277555298779537    3.053446393787892    0.6535573073021077    0.17994076108382837    0.1734409608278695    3.6853084179071    3.0823509292998046    </t>
  </si>
  <si>
    <t>0.22078322425790795    3.617228656374938    1.3262339340771139    0.06734938338774098    0.7310951098149983    3.1475752853399888    3.435208880760034    3.2966403455395734    3.6524730251909725    3.432800959476037    0.5842619105216148    2.199643594222684    0.6838550852122773    0.8679156639129011    3.0678291202701855    0.5159963477921709    0.21431122292594215    0.18037797347124382    3.4788267880242074    3.066831337901449    </t>
  </si>
  <si>
    <t>0.3352762059290464    3.644941887612275    1.4687739876398556    0.33378850062277277    0.6285717233606889    3.105884423680447    3.4437503093448787    3.3135085452522866    3.6290847577742595    3.4210070830176935    0.2432734200181629    2.0909509054447026    0.7404357261517154    0.9295213812794098    3.0526470947547195    0.6593139987886084    0.2544628596261105    0.07620242551320304    3.514454264143406    3.0665157351893786    </t>
  </si>
  <si>
    <t>0.2380583636087422    3.6718125898138356    1.3850886597307237    0.2861574314964866    0.6062593880228312    3.1707459914001648    3.5258716899807325    3.2028162687684185    3.724334567563733    3.478107796549823    0.2387191347019838    2.0144911893245316    0.6034712530108048    0.8761639815500496    2.9873221374349215    0.7553252741682773    0.299853205947348    0.097606517368619    3.345121782020778    3.075099204576759    </t>
  </si>
  <si>
    <t>0.2577020627358741    3.7189334599805877    1.4187059601433878    0.340066831688846    0.5668868965932267    3.087663925946912    3.497567599807453    3.1607625685514535    3.748802370767638    3.340315779887716    0.39725564168910227    2.0102165279775313    0.6501561443523871    0.9495806992617981    2.9729450967770203    0.7416461640737374    0.22359868895781315    0.14429361294783577    3.231136239283725    3.037040085101876    </t>
  </si>
  <si>
    <t>0.2440727850210157    3.6640511678501317    1.471937837951667    0.20974404560046914    0.6314454482784078    3.0161649150602416    3.408460420730845    3.108260885485372    3.795438876073303    3.214955110012461    0.4435282214844757    2.076488784372372    0.6891322124762251    0.9646116981591324    2.9938999975354266    0.6920415926329905    0.1736861626129365    0.18780949481228656    3.183722193064016    2.9944143603901465    </t>
  </si>
  <si>
    <t>0.10402836854665261    3.52572426662028    0.32947126501125434    0.09255340910335161    0.9873739460125186    3.0604013281033446    3.301925511911737    3.0294289078863104    3.6996863133582907    3.179994102139875    0.5712981560354331    1.908892244692205    0.7765529266574704    0.7419706386704926    2.9044650054903873    0.4089677720829534    0.13645348669510146    0.17794029073543582    3.0835950903275653    2.9651298464617617    </t>
  </si>
  <si>
    <t>0.3152251243297083    3.484044870014399    0.4962401968197128    0.27287092842042393    0.8939430271986025    3.015943604208973    3.16925112003323    3.1008704175370463    3.67913345608274    3.1527907358612706    0.2321078493824583    1.8917993584089727    0.7734883897695689    0.943963513197466    2.9575503602090083    0.6415208107170005    0.08584715990406715    0.28642840120163077    3.0043827900079454    2.969782330163364    </t>
  </si>
  <si>
    <t>0.22280746171897492    3.4428708458477186    0.6217824258025253    0.14827338619802954    0.9225304326736005    2.903450996518425    3.0707728733718738    3.115300475404019    3.6327864235586973    3.2342305665546487    0.3069972833260312    1.8474057662127044    0.8054372626024604    1.0305919732483297    2.8622251370617375    0.6850982336473845    0.08921466284043876    0.2307039960303873    3.0540173417083625    2.92780308831035    </t>
  </si>
  <si>
    <t>0.2496572387107805    3.4610290170281774    0.6635188085198961    0.2094615218994308    0.9261000731394159    2.7869119878501145    3.0336489377190174    3.054525721945642    3.760904744817839    3.2309097678950844    0.1493614098063598    1.8481033634499258    0.7251914330585528    1.0832477752951575    2.9198603373357677    0.7030006183729478    0.0853146904864284    0.06522891198299083    2.756275150032603    2.94060110974886    </t>
  </si>
  <si>
    <t>0.15085399369954944    3.426357290167067    0.5898177147902971    0.139143627756584    0.8738115265460176    2.736473649159939    2.952397645759627    2.9444682916677474    3.7574516902097597    3.028380850746093    0.4228761503724916    1.89317134571252    0.746441751090218    0.9848974375233143    2.7779370179283194    0.6431603751639111    0.0831651305324158    0.2304886928299712    2.8456862292162044    2.9410273537015077    </t>
  </si>
  <si>
    <t>0.10489648159824132    3.341191676267542    0.4401650892674349    0.11534169172624786    1.7465946810394122    2.70347348221864    2.912482705373272    2.8658256436284097    3.6471797684890848    2.9264154663389603    1.103161184298301    1.7920889534330398    0.47611497434605426    0.9645681436909306    2.766907192856904    0.5779136022854287    0.13592835799283268    0.12103930946772332    2.8790834630747115    2.8752601489830876    </t>
  </si>
  <si>
    <t>0.10546802607662419    3.2162637976756354    0.714899234252628    0.07673565937249281    1.5926982732465256    2.7427970741274743    2.913892432619036    2.8022657411419734    3.636250737481178    2.892839479812267    1.1621421890697659    1.7713499883846509    0.608837946192531    1.1899162484095112    2.8398483443195652    0.7924775901628589    0.13910965317474888    0.06721272928953718    2.8360891849743775    2.9278857638083347    </t>
  </si>
  <si>
    <t>0.19819853881566593    3.1615989837391556    0.9821686770655643    0.08711570436155933    1.6231156403465796    2.695682836099596    2.9082155821025344    2.8118378658934526    3.5771594429517584    2.8783770632799346    1.0095316914219998    1.7686388806652826    0.6131762095701753    1.2545014650921098    2.791632284272552    0.7276374783583746    0.13710174162139802    0.2612629005474814    2.8147882290370227    2.844143743024668    </t>
  </si>
  <si>
    <t>0.24180129978480952    3.1069668622743523    0.9639331817292401    0.14448320140227836    1.6106085804330323    2.686232378993649    2.797323208378473    2.805792661489968    3.505117252470038    2.8563750323874495    0.8126946072532683    1.7720373191553564    0.6155246624841365    1.2696254916646434    2.747239903418429    0.884091868152822    0.12102361760346583    0.345687913686271    2.735484034855668    2.786083869937592    </t>
  </si>
  <si>
    <t>0.14674625105015704    3.110243551356553    0.780915270944881    0.1298256215924385    1.6262542031590834    2.5820289985483122    2.737167056399955    2.7694191041444025    3.415604392831899    2.878299905759743    0.9207893650598058    1.7716438593882853    0.5911313372280044    1.21174668011247    2.7002499047971718    0.8615677913990383    0.11575804084229617    0.321774771914289    2.7687836128526726    2.789935549375981    </t>
  </si>
  <si>
    <t>0.03172636298588403    3.021637699659748    0.29073719414837595    0.10528373540317068    1.3280795213158119    2.695647320476238    2.706953613289173    2.6452194491232817    3.3378380980830955    2.7727795010410046    0.4814110108464835    1.1091416151811424    0.6348174227141441    0.7465217194289048    2.6943830332591414    0.5576260310903239    0.1669816553748821    0.07659471110940548    2.7063984410064403    2.788725540678399    </t>
  </si>
  <si>
    <t>0.01575172239403078    3.0644298852579683    0.4626022940248155    0.13788912449785307    1.2784431486453807    2.6526827439311518    2.739227067091222    2.65995337804663    3.3591925239954263    2.821374312960442    0.4176442809819655    1.0445708018411826    0.6628817765604712    0.8461895182897272    2.705251825356899    0.6889503589613347    0.1310725385640199    0.019177530002549854    2.7249423496319602    2.7615845611348306    </t>
  </si>
  <si>
    <t>0.025301234759669597    3.0901853881151897    0.5164724147950832    0.1534509968947331    1.2884603264218002    2.635394819764197    2.712527304576259    2.6595873312196643    3.413978097982765    2.769834682874946    0.4454466859656947    1.0477629862744742    0.6664599795350539    0.8662235521241582    2.6491376849113193    0.7289850942675649    0.12158684007174511    0.03378834586252332    2.714426420380438    2.752235143263358    </t>
  </si>
  <si>
    <t>0.03328943511570615    3.0124990205080127    0.5258780511595075    0.15368237239077667    1.2989520575598028    2.596331301390119    2.6671673763624875    2.617248647848312    3.4004887723024444    2.8103910262660423    0.4195811327865115    1.0541289454790101    0.6738140999098676    0.8711197419182973    2.6857131181105776    0.7377933152893487    0.12285633874174103    0.030291944951631462    2.655761472576622    2.7555653028891185    </t>
  </si>
  <si>
    <t>0.015650848188521953    2.9749786802314193    0.4932156461413371    0.14482185289619728    1.3113376164647825    2.5766481213761434    2.676876796969634    2.5078804502248184    3.4514701692620973    2.719989809383502    0.40219969737022576    1.0395976746966484    0.6599967496930847    0.8541538919562042    2.6728713537211264    0.7156615743197363    0.12691746134553325    0.02296195580010145    2.6602580445504134    2.675714360735115    </t>
  </si>
  <si>
    <t>0.033940210826258255    2.8619714548986424    1.1036208429753323    0.03539594875251079    1.941863102806133    2.552738927181611    2.6599203017044952    2.4330570918616834    3.34664412650694    2.6149573907912997    0.23082477793430792    1.2034863732820327    0.3968491051696226    0.8859070649736352    2.5955364816137236    0.8697146663531747    0.12422805797010396    0.0513973988570258    2.6313639437610625    2.644875126613563    </t>
  </si>
  <si>
    <t>0.03476273955764675    2.770580131169751    1.2055192601544704    0.05114887311558363    1.9327143089051753    2.500927188614712    2.602381949806726    2.488743075280055    3.338075454320119    2.6060186895580246    0.2286072456921708    1.1902538078887293    0.4209527545502723    0.9042251067056024    2.5945306389885774    0.9256392896387253    0.12441821892095938    0.09265341060040147    2.6017772413474627    2.613358610581549    </t>
  </si>
  <si>
    <t>0.036315325419518006    2.761235266703389    1.2540951881995015    0.04954338154539662    1.9304602039655439    2.4757303200442635    2.573219033574231    2.4483181748006517    3.384091855588955    2.649753254476119    0.2440080584800425    1.1960395798965713    0.44074990112806384    0.9200938182284676    2.5890047805588483    0.95862740873293    0.12873407213372628    0.1107893219182372    2.589137808793993    2.649229871408955    </t>
  </si>
  <si>
    <t>0.026825721711538988    2.7833106019973677    1.23885950305384    0.04133837056867735    1.9347788012007832    2.431911869314795    2.5888994233487126    2.3277849373447586    3.313560491685333    2.597986098947061    0.23364912251964148    1.1754943001214169    0.42977492066355183    0.9276613697349219    2.548298154288989    0.9550744738839614    0.12355309525805452    0.09857230635471952    2.599078001834827    2.6794332098213993    </t>
  </si>
  <si>
    <t>0.023672678013307424    2.7530973428810226    1.1934202639105351    0.034579464434137105    1.9318861712759234    2.317429615171298    2.5560328253423843    2.4257541860880045    3.2159668823046434    2.5711607119507587    0.2188963581507529    1.1916311092124408    0.4132095507398546    0.9090202373764522    2.545656197591434    0.9297791717961796    0.11803381804739335    0.07577162424125065    2.5748052543799362    2.5987349406831237    </t>
  </si>
  <si>
    <t>0.07391025163023261    2.6670957336325043    1.2684907530793246    0.10303439191351194    2.9606478528146276    2.275676697929854    2.4496576876773015    2.368870252632292    3.157989812160516    2.4390795855672973    0.28393118987503346    1.0049559629575024    0.8760321715671738    0.841604285027256    2.526821486351302    1.2835106036987793    0.03562289096560682    0.1664310477810586    2.5321288051846085    2.5434025869627725    </t>
  </si>
  <si>
    <t>0.041181117052042866    2.6240752129084717    1.3304499491115258    0.13892689818554516    2.967388093461205    2.238247175213807    2.4631051130771735    2.369838950388561    3.133564816367747    2.5094605469159266    0.2761953969059544    0.9809757019088027    0.9142871631647298    0.84600033576743    2.5301894304710406    1.335825240572931    0.036109759600836684    0.17644901074734126    2.5175345058638445    2.535337975363984    </t>
  </si>
  <si>
    <t>0.039202006185126294    2.6385261908053597    1.3298449884396546    0.16881078177487358    2.9633064436342162    2.2557961177164514    2.4287614687343284    2.3582190499049123    3.15719804145649    2.4916304745060156    0.21860864944106076    0.9841992967779489    0.9118896913244908    0.8531615817749252    2.510076423103486    1.3529752356419353    0.03787264870954955    0.16356399963666812    2.51127551385304    2.5253005090472214    </t>
  </si>
  <si>
    <t>0.048577950605953754    2.620051268092899    1.313015763451695    0.13567147573293956    2.988290028787807    2.2360961200867133    2.3411192262768514    2.2887947245425173    3.0615685451357546    2.477380586927583    0.15587527440382182    1.0045961864778106    0.9085238936587888    0.8584508066775149    2.4923880938927874    1.3311252256402457    0.03142684404850798    0.1357330765008148    2.450214499923898    2.5177690900633274    </t>
  </si>
  <si>
    <t>0.06629815380044338    2.5508589547559306    1.2905103387367676    0.10745714418741925    3.009616993641574    2.198244463000079    2.3459143198122026    2.1708194690526303    3.0681072317890368    2.4615878572923253    0.11710603348884747    1.0225865455778174    0.8832327754149388    0.857258465537755    2.4041894523591156    1.276972710447714    0.03020651952086074    0.09307897738829951    2.456783672569942    2.451645536934363    </t>
  </si>
  <si>
    <t>0.09320756132926196    2.4880988922163376    0.9893512439629171    0.23800072680325668    3.1853393194676696    2.150284040180194    2.22032570964915    2.220740682684566    3.0012277006892    2.399478873141256    0.05454522302204057    0.9957212802480369    0.9855882618789622    0.6430239635054972    2.3809677830349094    1.4753619340456976    0.046237598604742774    0.07947291159350772    2.386150885257365    2.3743712722912864    </t>
  </si>
  <si>
    <t>0.09117038052489074    2.533704683129094    1.0025984022007433    0.27097503288028346    3.2277812882235724    2.150927684953461    2.239241864709325    2.196540639820306    2.934247435084663    2.439375776376219    0.03226849501308305    0.996044715789937    1.0202683319964674    0.6641718545266305    2.3506372995117712    1.5303976112400088    0.05099200691548785    0.10553271306345335    2.3949554729259157    2.4133714786919227    </t>
  </si>
  <si>
    <t>0.10136956193701731    2.5285644354822376    1.0176540989605805    0.27070901788074136    3.2710046315800736    2.1447722325485565    2.240509530807182    2.2220701003527754    2.899886153046583    2.41851020934739    0.05555358950555237    1.0055306687541923    1.0351496801332125    0.6677462800979329    2.335719577363314    1.5510074043567927    0.05019045220528285    0.10512621208733255    2.402820596620874    2.3964009175927536    </t>
  </si>
  <si>
    <t>0.11374609141363624    2.516833860498257    1.0261298981631528    0.25355677862019155    3.3101731008874973    2.139127796662608    2.232067414800985    2.2734802927192908    2.818152682401655    2.40910265148724    0.054829548365381175    1.0003166462734865    1.0217462169911447    0.6732324326911516    2.3485714108022333    1.5102848579935548    0.052547007976954156    0.09561819498612416    2.411330248886006    2.3537368439762356    </t>
  </si>
  <si>
    <t>0.12854353851846378    2.4544170236681038    1.0300101148607943    0.23401325983643684    3.299184346160914    2.067369799367424    2.1884168564046833    2.1958907057281425    2.7548964273242933    2.2922465966157253    0.07772527955425734    0.9840473215711303    1.0163955374161935    0.6602731275691436    2.3087881645057045    1.4632875565961756    0.05670775665197834    0.08436123111030704    2.407752311158798    2.2899721573646854    </t>
  </si>
  <si>
    <t>0.1049734470995354    2.3708738604310646    0.7918276032029472    0.027818278818207417    2.4057461922549113    1.9785107230597057    2.161120516071892    2.157390948328387    2.6898062877439903    2.2389128846448925    0.0937280167380325    0.6640538793482068    2.528128039355487    0.2990432848866346    2.2506625039420043    1.4058601414385015    0.04347645635927393    0.13064884046186487    2.3485512408333338    2.2224492824804503    </t>
  </si>
  <si>
    <t>0.0835646775401345    2.3627305887180956    0.7524122246467668    0.05009817138939845    2.3659239615179186    2.0143494129152892    2.1417887664437187    2.155718046266492    2.695204260910702    2.267637731804427    0.10320282212023497    0.6518297081682538    2.528512424857642    0.2634937523086781    2.2588472636171177    1.5165774517773767    0.06362855339342688    0.19064957108454283    2.2920662646205616    2.239778017906618    </t>
  </si>
  <si>
    <t>0.0619447164894435    2.3631414310412335    0.7456484614506391    0.06735648274063522    2.3663404462140614    2.004933999531188    2.1577997039206656    2.167966069813833    2.6698555095559926    2.2563227046719527    0.09319993684811285    0.6432358207780637    2.5407426886209583    0.24987018991756413    2.260764329421221    1.586974646267033    0.07054661181578206    0.20852599615653727    2.292092029547141    2.258236436120898    </t>
  </si>
  <si>
    <t>0.055897811117286554    2.2747877192329033    0.7348809114918297    0.062212031073556225    2.2951551774383474    1.9568582002819443    2.1126883305975923    2.154958415509214    2.5988226847274762    2.208851961139575    0.05116289743430397    0.6378927148692549    2.5134030302344943    0.23730585026698145    2.2274483038655046    1.6138407987480201    0.0813087047832488    0.20911814029433803    2.267332432773528    2.20000965921007    </t>
  </si>
  <si>
    <t>0.058000073537948046    2.2288550747061335    0.7231413712406699    0.0566140354714917    2.250000517352957    1.9332882870810546    2.0668880280786786    2.1128670598208026    2.5155768335988125    2.1434846481589207    0.020317091066520628    0.6431286111749891    2.469239392281026    0.2272247589374206    2.1863101943259005    1.6365746602323126    0.09553904272038607    0.20945177843225826    2.2364865651209422    2.1615314272147117    </t>
  </si>
  <si>
    <t>0.07742187777291173    2.164688134223773    0.43074904933305425    0.029971996227699926    2.1871104853706034    1.8937039621081813    2.050771880342954    2.0452561745507745    2.448350773640571    2.1061043626337055    0.059866138915105394    0.5937253319350698    2.4087697759379507    0.2788168693233803    2.1064652457475668    1.099868220882674    0.22525007319416607    0.01824049242805874    2.1819433363672105    2.093863570640433    </t>
  </si>
  <si>
    <t>0.06812443900379207    2.166348354754463    0.44693374956120024    0.023561552400088125    2.180200295146966    1.8612489621261261    2.0621381454379373    2.0267899312469244    2.481679267032287    2.1054330360639115    0.08092353162368297    0.579390626217236    2.452968489873556    0.29944129710589595    2.1220274127140453    1.0956796605225716    0.2437209920596665    0.030435569522768352    2.211061480536823    2.0961267141965876    </t>
  </si>
  <si>
    <t>0.06110053827421602    2.169196421964669    0.46880774659886254    0.026001244040852    2.1784725186412794    1.8896270291907349    2.052002304104774    2.043228381954404    2.4627605899613556    2.0687117019561594    0.08254779607045203    0.5847968077231015    2.428641222365832    0.3117343567007276    2.1117659709546723    1.1005935168289256    0.2596724911313242    0.0400589495856805    2.20675027967767    2.0466315717625942    </t>
  </si>
  <si>
    <t>0.05949723647638603    2.171582823261258    0.49283024694059696    0.021854480487427164    2.180731822654713    1.8679420082704596    2.071082244603157    2.0129604129710517    2.4601437404388156    2.040741457275121    0.07824800467745012    0.5908102791636566    2.410894820806625    0.3235814709918976    2.0968692220260774    1.1196167153145031    0.2712924670786894    0.040404997836922064    2.1728642210958853    2.0181497840204154    </t>
  </si>
  <si>
    <t>0.06126890542508418    2.104108542463839    0.49959814187356183    0.019346703931677606    2.1143476358746374    1.8026079364608147    2.010235282460882    1.9376206464200572    2.370206237663307    1.9666681408544628    0.08263654568518672    0.5866587876731866    2.338847214639305    0.32501137172731964    2.0341944481754957    1.1119966338801233    0.2721194794188395    0.03837325031651592    2.1294066978904747    1.9411693313080265    </t>
  </si>
  <si>
    <t>0.10396798450235599    2.005756199176691    0.7225064460203479    0.0767207920068353    2.0543643016361175    1.750683307159148    1.9427778598362557    1.8576720233970023    2.287680043079351    1.9024986838873945    0.19304341338192102    0.9836096393152538    2.2253244888116805    0.15523128829905164    1.9534289992351124    1.5458362065328164    0.3766547329468198    0.06149683755432263    2.072900276213378    1.8842588686806734    </t>
  </si>
  <si>
    <t>0.0938527350533028    2.0266459670852632    0.7502069645874736    0.05960945564756406    2.0648358019491035    1.7674570583657674    1.9332933188709134    1.8757600742688532    2.29475799915532    1.8962521939894992    0.21170473638187157    0.9897065687398127    2.216757193099521    0.1541918858914642    1.9443325547286816    1.550187758913592    0.371592143174354    0.04357890679442494    2.083135425948318    1.8391833810222553    </t>
  </si>
  <si>
    <t>0.08801052349232535    2.025137462290012    0.7670469330043919    0.06044369286688031    2.053620754971114    1.7734258520651336    1.9207057014739979    1.888732683850405    2.2858452483970795    1.8984767394936917    0.18648177873614843    0.9861705990559348    2.230259629397652    0.1511544820207562    1.9526740091780543    1.5500511075353216    0.36902084376301364    0.037325910283646554    2.0620030924000616    1.8660389923813332    </t>
  </si>
  <si>
    <t>0.07585501996734514    1.977726260122489    0.7722699172003259    0.04874671551871427    1.9879512955096572    1.7197048326780484    1.8910243664884723    1.825075243992414    2.206921300687317    1.8486449731845913    0.15066908365818013    0.9801940730709455    2.18391064377885    0.14534972547412794    1.9100944816310195    1.5346764700984337    0.3626010507741633    0.02681633106919302    1.984379209316484    1.8135338823392253    </t>
  </si>
  <si>
    <t>0.07627882169404934    1.9080902011510146    0.7580909573203969    0.04895936975595168    1.8957313280775792    1.6984542017827666    1.8455488846503036    1.7585264392998725    2.1240357593820707    1.7779986439887883    0.12377204056539955    0.9853841271435636    2.1142698589235818    0.14662521914410584    1.8540949731336827    1.5192597703346187    0.36617782104464053    0.020836298157842607    1.9311879246108792    1.7641590230472544    </t>
  </si>
  <si>
    <t>0.031086990016996243    1.8478184044362589    0.7946063959343742    0.042509202628599536    1.8254023066484644    1.6359010650996928    1.7583379776630268    1.6779800426504945    2.0353692513986408    1.7185631864645112    0.14195006786032247    0.9770009568318885    2.0305911829476866    0.0835127495403771    1.7969173306601702    1.3502406553344695    0.327605818438407    0.014668174233218898    1.8569188676486086    1.7115033501535222    </t>
  </si>
  <si>
    <t>0.038621429307155695    1.83233834711998    0.765687264547101    0.03128827361911292    1.8081486539993443    1.6032004271806821    1.7614091167639578    1.6715157082258445    2.00433868510315    1.726534582081153    0.15336153823856963    0.9811405167577857    2.0207499975255527    0.08530610451816481    1.7903299313177166    1.364117193766077    0.323266544909915    0.027674318582852346    1.84238575091892    1.712537395234033    </t>
  </si>
  <si>
    <t>0.044766373822454034    1.8073154126088742    0.7656971160907207    0.032544746639003586    1.7901055304316038    1.5863090369580388    1.7314001550256315    1.6592553753149792    1.973287346948806    1.7313529663095368    0.11470897523853629    1.00139634380703    2.00669604177068    0.08874421565188235    1.7731658221455986    1.4041786823853184    0.33157412834378297    0.03620479725524937    1.8348185745498249    1.7083450989811955    </t>
  </si>
  <si>
    <t>0.04380308621716408    1.793407867556938    0.7575472319161292    0.027981076086979362    1.7500370165060217    1.5610359625513275    1.7016249249467548    1.6316640412491838    1.960222542703628    1.7056111736798847    0.09382377501499678    1.0013855458701677    1.9664159111308954    0.08912833312280811    1.7628927375147652    1.3907279227178853    0.32872474178202166    0.03166719657130565    1.7915739025782182    1.6836394888717694    </t>
  </si>
  <si>
    <t>0.05016699563682251    1.7138428540343593    0.7427548841126612    0.022583385457314045    1.680877247575864    1.5121998988196277    1.655116832137445    1.573227177405334    1.8575970645281084    1.6404945435530602    0.08206918920365446    1.002267139132915    1.8926292088535777    0.08580732225436352    1.7222179736811027    1.3617837770108396    0.3332140685178938    0.028109634974895683    1.7300434618875744    1.6353453385633185    </t>
  </si>
  <si>
    <t>0.008766418892593464    1.67077283665262    1.7557447937199246    0.03228388518089827    1.6255961637749528    1.4473508950818592    1.5876944665886223    1.4892493559230564    1.782300615432386    1.5173612439123134    0.024514662179203235    1.723832726973091    1.8110309160327567    0.0425789890377914    1.6578670163700593    1.7179519276975608    0.1465454892677453    0.017831567416153687    1.6407538326553504    1.5764768019629156    </t>
  </si>
  <si>
    <t>0.009783311520209231    1.668789012601869    1.7236826288466411    0.04515907404513401    1.6329298945808621    1.4677111337607291    1.5882597177098647    1.5185818907278874    1.775167358160713    1.553068686198729    0.04140399501010728    1.717986746327097    1.827321399230867    0.04184428003042606    1.6642449432889568    1.70697096086554    0.13879838737387987    0.0216736224789651    1.6314664029973127    1.5612078004040832    </t>
  </si>
  <si>
    <t>0.012798266778455516    1.6610068013326755    1.7398330967606566    0.052661368611729695    1.6214076459384157    1.4660372954112861    1.6013860632765284    1.502692342530708    1.7547424502893247    1.525910851719902    0.04262199598157199    1.7190732454068178    1.822218873856301    0.03733021975667105    1.67476385302608    1.7162292974075923    0.12673706974751694    0.027400866742192505    1.6276211327801204    1.5615390891645582    </t>
  </si>
  <si>
    <t>0.01069547230626228    1.6338861296350606    1.6951938939617646    0.04749948728547504    1.5704893842528842    1.410280944463144    1.5687934286738316    1.4704739335127401    1.7280550365108849    1.5104620128849253    0.03691575507069174    1.6678167000075612    1.7756087988726947    0.032255740988780104    1.6170280826460057    1.6932561781801336    0.12596444619544908    0.024000785979105228    1.6023515689300147    1.520860325210712    </t>
  </si>
  <si>
    <t>0.005630477031813786    1.5712779143112627    1.6270446989897596    0.040705407582807746    1.5200710468940468    1.3554472428076834    1.5129348630947037    1.3944163539627887    1.6448852443329847    1.4507381768270047    0.023374512394982495    1.6052353979704042    1.698674990149122    0.023946721453835678    1.5648474635292071    1.6083746906171112    0.12595627766856946    0.01794888218508194    1.541601259320055    1.4534607295008586    </t>
  </si>
  <si>
    <t>0.10429684194931793    1.5151472571330147    1.5475086425076825    0.07113156792252492    1.4480160045275596    1.3043977695295763    1.4424063135562561    1.3303790063407634    1.578224425644007    1.3691518701065548    0.016779543087150146    1.5160814872903818    1.6263155489545604    0.02921665910069856    1.5027287627918917    1.5233164901689973    0.1496308378497179    0.032944361104609306    1.4731938411969172    1.3977655970739293    </t>
  </si>
  <si>
    <t>0.10672738356824654    1.521623667873167    1.5601150387602483    0.07688071550201678    1.4482010241337875    1.315120427943069    1.4498835147523785    1.342107587488945    1.5854628066896064    1.386354165736615    0.035129417340374745    1.5050393412461132    1.6215712440665608    0.03054670321348998    1.4984479727788522    1.5233462202224697    0.14714371220404213    0.0321621395767197    1.466551523190822    1.409383713540921    </t>
  </si>
  <si>
    <t>0.10839929988029791    1.5138044157755122    1.549099651594236    0.07066772655936691    1.4502635289170287    1.312978482120084    1.4455003850192472    1.3531247625230034    1.561721470320359    1.3960869460768877    0.04227177470033452    1.5047154711347361    1.6061657760548769    0.03090720051792349    1.476749514789461    1.513624893665532    0.1524394976286667    0.040452264573261    1.467765477960697    1.3936625608601172    </t>
  </si>
  <si>
    <t>0.10713944432170135    1.4935152701547911    1.5017520515369003    0.06551144286416509    1.4206129586628247    1.2875845422014496    1.424888169339661    1.3191972154309284    1.5212104799132966    1.352085754206246    0.032651780244951745    1.4637955547003205    1.5435498016501474    0.03296710592613161    1.4388254452735332    1.4723706631290772    0.15988567601038725    0.03810530610218694    1.4280655774854234    1.3683299056634461    </t>
  </si>
  <si>
    <t>0.09671805198006417    1.4419361313968146    1.4249760867543553    0.055521248135428525    1.357775747229196    1.2289208664647888    1.3593650852239327    1.2387925606758967    1.4699101048827814    1.2703903728383827    0.024878181124152018    1.3907533028105394    1.4905025461196624    0.035370252741374654    1.3669709455246746    1.4152626576099807    0.16164148796353067    0.03879772194532331    1.3686483222985257    1.3009862885623718    </t>
  </si>
  <si>
    <t>0.04595027422520395    1.366920031051937    1.3358646087502406    0.004052945926713708    1.2827289414747192    1.1444099747141747    1.2799683133206745    1.1893164661324853    1.3945089649667115    1.208611704087929    0.017075562650687943    1.322941993866987    1.424451307109711    0.04992817782261665    1.2805210598558163    1.3437215016746502    0.24279996305477825    0.004042245005250185    1.3032233459973048    1.2303566992204482    </t>
  </si>
  <si>
    <t>0.043791433550957076    1.3780265657704633    1.3300642951153905    0.01159196137333315    1.2754654952422706    1.149589790126649    1.2839885921570284    1.1989459267739797    1.3952024399738605    1.2247441760052402    0.03575647618247602    1.326470715043667    1.417210499943788    0.047946921795954535    1.2929710850244123    1.341783505074955    0.24308485593551238    0.016157594547524794    1.3079737450657747    1.2416154526953154    </t>
  </si>
  <si>
    <t>0.03913084019015901    1.3740653478986666    1.3260580339520684    0.017664640862790983    1.278694831228872    1.1744796650273424    1.2781655217007541    1.1957501480689232    1.3857347638683348    1.2206451090750559    0.04368319098763703    1.3205851553029795    1.4062209930550276    0.042876753030714664    1.291122828027737    1.3273496860277274    0.24044197290746763    0.02411354966890171    1.3108825894040304    1.249787915009157    </t>
  </si>
  <si>
    <t>0.02910221161426227    1.345174574478992    1.2992915749435714    0.01104784581680266    1.2635674301270612    1.151051188571452    1.2521726141103338    1.1707074000200903    1.3559069311175491    1.193106511531015    0.03677058892302598    1.2809844524927    1.3712106122469434    0.03620854173011189    1.2796853070717873    1.2994249161698366    0.2451053038781229    0.014993978722810102    1.2932598348640596    1.226464142248745    </t>
  </si>
  <si>
    <t>0.01748449436844612    1.2628529318856223    1.2041101943101158    0.005042091862174574    1.1840209676729545    1.0804428833964066    1.1788261510006328    1.0915293860349227    1.27682505755217    1.1162932020441856    0.03230059809017238    1.2093004643552172    1.2875269861979315    0.027286588804948414    1.205255222485831    1.2235881540655857    0.2469645217238866    0.0048119421512869825    1.2218161086019084    1.1521048786199306    </t>
  </si>
  <si>
    <t>0.03416234167695687    1.1811826291358272    1.1186361923124923    0.042590655821837575    1.1057640605842047    1.0096370845053395    1.0926441397547568    1.017925874409255    1.1803435190039107    1.0402616521326506    0.09205705190237769    1.1321099036344422    1.1944840620834607    0.007999952439215564    1.1349914827642107    1.1410631111381644    0.3498265434349161    0.02599692535124016    1.1379231736023399    1.07243562572711    </t>
  </si>
  <si>
    <t>0.030587927742591996    1.1778606586372284    1.1237047489715564    0.04406605052761769    1.1126192247850302    1.024598224900173    1.0965051958344032    1.0150594216729683    1.182237436796332    1.0458828866102334    0.10788705972769026    1.1375478056236417    1.1914533190582879    0.007399766616542532    1.1445947644947416    1.146825045447339    0.3580820175852808    0.04738280388376361    1.1503617490255753    1.081447844424106    </t>
  </si>
  <si>
    <t>0.02460570592848547    1.178269901135741    1.1232013508460736    0.03882026343773838    1.1163390312841042    1.038890173522732    1.107774800090383    1.0382978872800648    1.1947881700948366    1.0639190803870446    0.11290783261649204    1.1487179537977792    1.19207282664571    0.01094974858028696    1.1568532728623444    1.1468263070956481    0.3718874792458374    0.04728460694694394    1.1629737244244192    1.0922288939074107    </t>
  </si>
  <si>
    <t>0.0186782240522651    1.1226238522287522    1.0764584423333605    0.034372111147348575    1.0625069651648769    0.9978673341444357    1.0532415417740482    0.9889458908373469    1.1498164716375625    1.0005610496152373    0.11029050269507938    1.1031102136477517    1.1444806789589537    0.010076976303173904    1.1182798010145505    1.1002976190764484    0.3747786326213434    0.048463396804311824    1.1080612667966139    1.0507690511916923    </t>
  </si>
  <si>
    <t>0.015105012998855168    1.0456159765149784    0.9952027527633996    0.029954282841122625    0.9834587153233545    0.9258494195705018    0.9784735256362926    0.9180131914480587    1.0679721667056898    0.9506780610343764    0.10145898572858239    1.0282790264048742    1.055838995157984    0.01295251692916201    1.0405354657958044    1.0208558459541373    0.3727217349966937    0.04648494945590913    1.0242708414549022    0.9727236498412202    </t>
  </si>
  <si>
    <t>0.0    0.9624522828168964    0.9044363630964988    0.0    0.9074323794748572    0.8559433248336117    0.896200080113041    0.8455627008662843    0.9796520217437582    0.8736277579886601    0.0    0.9498407042488384    0.9703825921009285    0.0    0.9511526136189209    0.9375033648184097    0.9350090588465915    0.0    0.9470412433604302    0.8995931462699421    </t>
  </si>
  <si>
    <t>0.0    0.962844596281865    0.9110968503972762    0.0    0.9175258897179823    0.8668387412646011    0.9038605229511548    0.8598897764159744    0.9903655956601043    0.8781075179367962    0.0    0.9623917241897159    0.9702262061367727    0.0    0.9582397265538353    0.9428977796391262    0.9448288589343877    0.0    0.9548703263599303    0.9126240665232137    </t>
  </si>
  <si>
    <t>0.0    0.9638542359123639    0.9163976934039798    0.0    0.9242198585271716    0.88027685358782    0.9081455451169783    0.8709546812399401    0.9896384883230068    0.8837302902543275    0.0    0.9642543730088399    0.9727842572585826    0.0    0.9594843761904935    0.9463855559210061    0.9529300876235564    0.0    0.9576714341793993    0.9180883280279986    </t>
  </si>
  <si>
    <t>0.0    0.95683304388272    0.90880074516202    0.0    0.9230026667393062    0.8762606696784636    0.9043912726778968    0.8705957501571576    0.9802164350859888    0.8797962067721856    0.0    0.955397778418187    0.9604063649975336    0.0    0.9492471285712245    0.9391804238777708    0.9462090795858219    0.0    0.9470081774872392    0.912159162594906    </t>
  </si>
  <si>
    <t>0.0    0.8546996560325847    0.8073317602661376    0.0    0.8243619910803602    0.7833876197651218    0.8061094251585065    0.7741416703105595    0.8835162891815072    0.7787506163682645    0.0    0.8586852665271317    0.8598458095984105    0.0    0.8498319839903665    0.8416043277003052    0.8503854084456817    0.0    0.8501084648056306    0.8127116208703623    </t>
  </si>
  <si>
    <t>0.0    0.7689741944363335    0.7271159158325058    0.0    0.7430092625043216    0.707903948487301    0.7220919813077106    0.697935601410949    0.7912678606517602    0.701672864322631    0.0    0.7730751294745465    0.7691685911731994    0.0    0.766679416500649    0.7550729011901619    0.7637028314036723    0.0    0.7627517991681044    0.7347857378766175    </t>
  </si>
  <si>
    <t>0.0    0.7879619295003274    0.7489509356969619    0.0    0.7642007034297172    0.7335669163719565    0.7435395342517913    0.7201513307641503    0.8124533290106732    0.727413102488874    0.0    0.7919828381031015    0.7908549397314126    0.0    0.788070059635222    0.7750658789911887    0.7860815633019659    0.0    0.7817671378010574    0.758369322757277    </t>
  </si>
  <si>
    <t>0.0    0.8309721447801092    0.7965158967694781    0.0    0.8095307826422536    0.7816336255607902    0.7948413937343104    0.7710031936788591    0.8538157941495487    0.7765337366892595    0.0    0.8370471639789029    0.833423073694743    0.0    0.8328356223590937    0.8198505395633912    0.8310659954919603    0.0    0.824957515539019    0.8051435962495015    </t>
  </si>
  <si>
    <t>0.0    0.7669455395647155    0.7362426859288052    0.0    0.748298630043968    0.7217571860525186    0.7346339419116485    0.7117570499381146    0.7922702978614187    0.7175831127938509    0.0    0.7749815782930428    0.7710600895665595    0.0    0.7698371637642313    0.7574488283011538    0.7706670741531609    0.0    0.7623890463484564    0.7430554288818071    </t>
  </si>
  <si>
    <t>0.0    0.6759562318746494    0.6486315848660688    0.0    0.6599729569976561    0.634436467575284    0.6467529934438453    0.6251721168979574    0.6988458350044587    0.6294612148655959    0.0    0.6878199574480446    0.6797000500158784    0.0    0.6797330086644632    0.6667042446329674    0.6811173967198828    0.0    0.6697620895496091    0.6553853560578958    </t>
  </si>
  <si>
    <t>0.0    0.5637727049669611    0.5441709434475184    0.0    0.5524596952389134    0.5331337037147443    0.5432578365721732    0.5248947996392039    0.5854678129770442    0.5279823809310642    0.0    0.5771158605358193    0.5686621972257264    0.0    0.5714058771718256    0.558768454434944    0.5728974079029543    0.0    0.5609040359200119    0.5514971632255233    </t>
  </si>
  <si>
    <t>0.0    0.5765700801672204    0.5576190229854832    0.0    0.5671146246228495    0.5490005715540434    0.5587002126489651    0.5409794216481855    0.5964300326207153    0.5444694975612901    0.0    0.5894564308439502    0.581176597634398    0.0    0.5836817945948901    0.5726195735513565    0.5849455860278338    0.0    0.5740469766193242    0.5665325637489794    </t>
  </si>
  <si>
    <t>0.0    0.5819349441048044    0.5661936831784669    0.0    0.572997708162163    0.5589586320583249    0.567469442536207    0.5512389665398073    0.5989361021712348    0.5544966826721497    0.0    0.5923142660452996    0.5857934836341823    0.0    0.587223523870278    0.578016235196034    0.5892887156693195    0.0    0.5796052741440512    0.5730856845827644    </t>
  </si>
  <si>
    <t>0.0    0.6207552398353136    0.6082281728629946    0.0    0.614472709555229    0.602379368131922    0.6077667583847637    0.5953367065937818    0.6355185921701176    0.5982287526598751    0.0    0.6304085330800715    0.6233990620368804    0.0    0.6253535474240903    0.6179528963275455    0.6269558248766111    0.0    0.6192370175223025    0.6133652046975923    </t>
  </si>
  <si>
    <t>0.0    0.45606118017840314    0.4435699015800419    0.0    0.4492078121741257    0.438999016325933    0.44405835699614965    0.4314815912990733    0.4692949994116204    0.4346240576598958    0.0    0.46437945762293076    0.4581754240199567    0.0    0.4597786512973386    0.4527987538557361    0.46046314341800126    0.0    0.45334668003812395    0.4486131852545328    </t>
  </si>
  <si>
    <t>0.0    0.31234514010285563    0.30461973330695025    0.0    0.3077284555878062    0.3029220161346488    0.3055471271908567    0.2971555180182368    0.3214382128270155    0.2985856021271992    0.0    0.3180086588868596    0.3142762303758627    0.0    0.3132620388476148    0.31011777668450874    0.31524898628136255    0.0    0.31041338742034263    0.30744389666666155    </t>
  </si>
  <si>
    <t>0.0    0.361278209671215    0.354813179407416    0.0    0.35767045141194026    0.353728574536355    0.35599452333173    0.34920311634550893    0.36846384151180434    0.3501966047497677    0.0    0.3658081063356964    0.36282866599492364    0.0    0.36200273756018253    0.3595078668464448    0.3636852390063937    0.0    0.35961493544747264    0.3573621410322046    </t>
  </si>
  <si>
    <t>0.0    0.5170497262828656    0.5120834605433594    0.0    0.5151710420277237    0.5122331953813086    0.5141250295810732    0.5096197370765905    0.5213082372498596    0.5100726498287967    0.0    0.5197871234192784    0.5180043864700186    0.0    0.5174677949265635    0.5159544159706946    0.5187244828320626    0.0    0.5160343131699731    0.5148089919167658    </t>
  </si>
  <si>
    <t>0.0    0.3457728267264118    0.3436751034836076    0.0    0.34457747828520646    0.34266386588523945    0.34230380495433055    0.33980443439735    0.3511859930460112    0.34127339991292144    0.0    0.3480118012153656    0.34626475491393177    0.0    0.3467881334371272    0.3447593748792703    0.34735795690087484    0.0    0.34540991443856756    0.345117741445776    </t>
  </si>
  <si>
    <t>0.0    0.09062933956256011    0.08730398608883584    0.0    0.08856947426471132    0.08651142491775621    0.0870843629730063    0.08386526148745817    0.0947628767175149    0.08514243654545926    0.0    0.09287178477846447    0.09135345765593897    0.0    0.09110575923511642    0.08959134804088056    0.09150291086885061    0.0    0.0898875180675332    0.08862413364742226    </t>
  </si>
  <si>
    <t>0.0    0.0    0.0    0.0    0.0    0.0    0.0    0.0    0.0    0.0    0.0    0.0    0.0    0.0    0.0    0.0    0.0    0.0    0.0    0.0 </t>
  </si>
  <si>
    <t>Total time of pseudo inverse: 135.67900000000006</t>
  </si>
  <si>
    <t>Time for BERMUDAN: 170,691s</t>
  </si>
  <si>
    <t>Total time of pseudo inverse: 104.49299999999984</t>
  </si>
  <si>
    <t>Time for BERMUDAN, one path ageing: 137,373s</t>
  </si>
  <si>
    <t>Total time of pseudo inverse: 97.14999999999993</t>
  </si>
  <si>
    <t>Time for SWAPTION, AAD in every step, stochastic weights: 119,089s</t>
  </si>
  <si>
    <t>..\target\classes</t>
  </si>
  <si>
    <t>Libraries (folder with JAR files) (note: the sync ensures that target/classes is loaded first)</t>
  </si>
  <si>
    <t>Forward Initial Margin of a Bermudan Swaption (Multi-Callable) with Exercise 10Y, 12Y, 14Y, 16Y</t>
  </si>
  <si>
    <t>Forward Initial Margin of a 10Y x 8Y Swaption</t>
  </si>
  <si>
    <t>SimulationTimeStep</t>
  </si>
  <si>
    <t>Melting</t>
  </si>
  <si>
    <t>Swaption5x5</t>
  </si>
  <si>
    <t>FinalTime</t>
  </si>
  <si>
    <t>144,632s 5,582s 11,778s -1.006% -1.102% 0.058923892375413824 0.036431916600013374</t>
  </si>
  <si>
    <t>Forward Initial Margin of a Bermudan Swaption (Multi-Cancelable) with Exercise 10Y, 12Y, 14Y, 16Y</t>
  </si>
  <si>
    <t>Forward Initial Margin of a 10Y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</si>
</sst>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2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sz val="12"/>
      <color rgb="FF222222"/>
      <name val="Arial"/>
      <family val="2"/>
    </font>
    <font>
      <sz val="10"/>
      <color rgb="FF000000"/>
      <name val="Monospace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FF0000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theme="0" tint="-0.34998626667073579"/>
        <bgColor indexed="27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101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15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  <xf numFmtId="11" fontId="0" fillId="0" borderId="0" xfId="0" applyNumberFormat="1"/>
    <xf numFmtId="0" fontId="2" fillId="13" borderId="0" xfId="0" applyFont="1" applyFill="1" applyAlignment="1">
      <alignment vertical="top"/>
    </xf>
    <xf numFmtId="0" fontId="2" fillId="12" borderId="2" xfId="0" applyFont="1" applyFill="1" applyBorder="1" applyAlignment="1">
      <alignment vertical="top"/>
    </xf>
    <xf numFmtId="0" fontId="6" fillId="1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13" fillId="6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3" fillId="15" borderId="14" xfId="0" applyFont="1" applyFill="1" applyBorder="1" applyAlignment="1">
      <alignment vertical="top"/>
    </xf>
    <xf numFmtId="0" fontId="13" fillId="15" borderId="15" xfId="0" applyFont="1" applyFill="1" applyBorder="1" applyAlignment="1">
      <alignment vertical="top"/>
    </xf>
    <xf numFmtId="0" fontId="13" fillId="15" borderId="16" xfId="0" applyFont="1" applyFill="1" applyBorder="1" applyAlignment="1">
      <alignment vertical="top"/>
    </xf>
    <xf numFmtId="0" fontId="7" fillId="12" borderId="0" xfId="0" applyFont="1" applyFill="1" applyAlignment="1">
      <alignment vertical="top"/>
    </xf>
    <xf numFmtId="0" fontId="8" fillId="12" borderId="0" xfId="0" applyFont="1" applyFill="1" applyAlignment="1">
      <alignment vertical="top"/>
    </xf>
    <xf numFmtId="0" fontId="2" fillId="12" borderId="0" xfId="0" applyFont="1" applyFill="1" applyBorder="1" applyAlignment="1">
      <alignment vertical="top"/>
    </xf>
    <xf numFmtId="0" fontId="7" fillId="12" borderId="5" xfId="0" applyFont="1" applyFill="1" applyBorder="1" applyAlignment="1">
      <alignment vertical="top"/>
    </xf>
    <xf numFmtId="0" fontId="6" fillId="12" borderId="5" xfId="0" applyFont="1" applyFill="1" applyBorder="1" applyAlignment="1">
      <alignment vertical="top"/>
    </xf>
    <xf numFmtId="0" fontId="2" fillId="12" borderId="5" xfId="0" applyFont="1" applyFill="1" applyBorder="1" applyAlignment="1">
      <alignment vertical="top"/>
    </xf>
    <xf numFmtId="0" fontId="0" fillId="12" borderId="0" xfId="0" applyFont="1" applyFill="1" applyBorder="1" applyAlignment="1">
      <alignment vertical="top"/>
    </xf>
    <xf numFmtId="0" fontId="2" fillId="12" borderId="13" xfId="0" applyFont="1" applyFill="1" applyBorder="1" applyAlignment="1">
      <alignment vertical="top"/>
    </xf>
    <xf numFmtId="0" fontId="2" fillId="18" borderId="0" xfId="0" applyFont="1" applyFill="1" applyAlignment="1">
      <alignment vertical="top"/>
    </xf>
    <xf numFmtId="0" fontId="7" fillId="18" borderId="0" xfId="0" applyFont="1" applyFill="1" applyAlignment="1">
      <alignment vertical="top"/>
    </xf>
    <xf numFmtId="0" fontId="2" fillId="6" borderId="17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top"/>
    </xf>
    <xf numFmtId="0" fontId="0" fillId="0" borderId="3" xfId="0" applyBorder="1"/>
    <xf numFmtId="0" fontId="0" fillId="0" borderId="7" xfId="0" applyBorder="1"/>
    <xf numFmtId="0" fontId="20" fillId="0" borderId="0" xfId="0" applyFont="1"/>
    <xf numFmtId="0" fontId="21" fillId="0" borderId="0" xfId="0" applyFont="1"/>
    <xf numFmtId="0" fontId="0" fillId="19" borderId="0" xfId="0" applyFill="1"/>
    <xf numFmtId="0" fontId="21" fillId="19" borderId="0" xfId="0" applyFont="1" applyFill="1"/>
  </cellXfs>
  <cellStyles count="4">
    <cellStyle name="Erklärender Text 2" xfId="3" xr:uid="{00000000-0005-0000-0000-000000000000}"/>
    <cellStyle name="Excel Built-in Title" xfId="1" xr:uid="{00000000-0005-0000-0000-000001000000}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Bermudan Swaption (Multi-Cancelable)</c:v>
            </c:pt>
          </c:strCache>
        </c:strRef>
      </c:tx>
      <c:layout>
        <c:manualLayout>
          <c:xMode val="edge"/>
          <c:yMode val="edge"/>
          <c:x val="0.2561037451017229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LinearMelting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[0]!ValueMelting</c:f>
              <c:numCache>
                <c:formatCode>0.0000000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'SIMM-Analysis'!$E$43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[0]!ValueInterpolation</c:f>
              <c:numCache>
                <c:formatCode>0.0000000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141552"/>
        <c:axId val="227142112"/>
      </c:lineChart>
      <c:catAx>
        <c:axId val="22714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2112"/>
        <c:crosses val="autoZero"/>
        <c:auto val="1"/>
        <c:lblAlgn val="ctr"/>
        <c:lblOffset val="100"/>
        <c:noMultiLvlLbl val="0"/>
      </c:catAx>
      <c:valAx>
        <c:axId val="227142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Bermudan Swaption (Multi-Cancelable)</c:v>
            </c:pt>
          </c:strCache>
        </c:strRef>
      </c:tx>
      <c:layout>
        <c:manualLayout>
          <c:xMode val="edge"/>
          <c:yMode val="edge"/>
          <c:x val="0.2357785507104205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60272"/>
        <c:axId val="264660832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[0]!Time</c:f>
            </c:strRef>
          </c:cat>
          <c:val>
            <c:numRef>
              <c:f>[0]!ValueExact</c:f>
              <c:numCache>
                <c:formatCode>0.0000000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660272"/>
        <c:axId val="264660832"/>
      </c:lineChart>
      <c:catAx>
        <c:axId val="26466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0832"/>
        <c:crosses val="autoZero"/>
        <c:auto val="1"/>
        <c:lblAlgn val="ctr"/>
        <c:lblOffset val="100"/>
        <c:noMultiLvlLbl val="0"/>
      </c:catAx>
      <c:valAx>
        <c:axId val="264660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</a:t>
                </a:r>
                <a:r>
                  <a:rPr lang="en-GB" sz="1200"/>
                  <a:t>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Bermudan Swaption (Multi-Cancelable)</c:v>
            </c:pt>
          </c:strCache>
        </c:strRef>
      </c:tx>
      <c:layout>
        <c:manualLayout>
          <c:xMode val="edge"/>
          <c:yMode val="edge"/>
          <c:x val="0.1790774597154155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6-42D8-AB66-157609597386}"/>
            </c:ext>
          </c:extLst>
        </c:ser>
        <c:ser>
          <c:idx val="1"/>
          <c:order val="1"/>
          <c:tx>
            <c:v>One Path Product Ageing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[0]!OnePathAgeing</c:f>
              <c:numCache>
                <c:formatCode>0.0000000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16-42D8-AB66-15760959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664192"/>
        <c:axId val="264664752"/>
      </c:lineChart>
      <c:catAx>
        <c:axId val="26466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4752"/>
        <c:crosses val="autoZero"/>
        <c:auto val="1"/>
        <c:lblAlgn val="ctr"/>
        <c:lblOffset val="100"/>
        <c:noMultiLvlLbl val="0"/>
      </c:catAx>
      <c:valAx>
        <c:axId val="264664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Bermudan Swaption (Multi-Cancelable)</c:v>
            </c:pt>
          </c:strCache>
        </c:strRef>
      </c:tx>
      <c:layout>
        <c:manualLayout>
          <c:xMode val="edge"/>
          <c:yMode val="edge"/>
          <c:x val="0.2357785507104205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SwapHard1000Paths!$L$2:$L$102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4.6870542377489999</c:v>
                </c:pt>
                <c:pt idx="2">
                  <c:v>4.6493993809797303</c:v>
                </c:pt>
                <c:pt idx="3">
                  <c:v>4.6725722072412497</c:v>
                </c:pt>
                <c:pt idx="4">
                  <c:v>4.7282633938188496</c:v>
                </c:pt>
                <c:pt idx="5">
                  <c:v>4.7362171644253097</c:v>
                </c:pt>
                <c:pt idx="6">
                  <c:v>4.7044702229606603</c:v>
                </c:pt>
                <c:pt idx="7">
                  <c:v>4.6980995631611897</c:v>
                </c:pt>
                <c:pt idx="8">
                  <c:v>4.6747849381600899</c:v>
                </c:pt>
                <c:pt idx="9">
                  <c:v>4.6609267100187699</c:v>
                </c:pt>
                <c:pt idx="10">
                  <c:v>4.5761229401070898</c:v>
                </c:pt>
                <c:pt idx="11">
                  <c:v>4.6095262834024204</c:v>
                </c:pt>
                <c:pt idx="12">
                  <c:v>4.57557684591215</c:v>
                </c:pt>
                <c:pt idx="13">
                  <c:v>4.4925783720417698</c:v>
                </c:pt>
                <c:pt idx="14">
                  <c:v>4.45096335520513</c:v>
                </c:pt>
                <c:pt idx="15">
                  <c:v>4.4201654230629597</c:v>
                </c:pt>
                <c:pt idx="16">
                  <c:v>4.3552211298795198</c:v>
                </c:pt>
                <c:pt idx="17">
                  <c:v>4.3316668271643799</c:v>
                </c:pt>
                <c:pt idx="18">
                  <c:v>4.2549565304546997</c:v>
                </c:pt>
                <c:pt idx="19">
                  <c:v>4.2210302468411003</c:v>
                </c:pt>
                <c:pt idx="20">
                  <c:v>4.1770816138947904</c:v>
                </c:pt>
                <c:pt idx="21">
                  <c:v>4.1453361634449601</c:v>
                </c:pt>
                <c:pt idx="22">
                  <c:v>4.1117009509051003</c:v>
                </c:pt>
                <c:pt idx="23">
                  <c:v>4.0508226301107504</c:v>
                </c:pt>
                <c:pt idx="24">
                  <c:v>3.97380161813085</c:v>
                </c:pt>
                <c:pt idx="25">
                  <c:v>3.95223546713272</c:v>
                </c:pt>
                <c:pt idx="26">
                  <c:v>3.9355197502824999</c:v>
                </c:pt>
                <c:pt idx="27">
                  <c:v>3.8966269276110599</c:v>
                </c:pt>
                <c:pt idx="28">
                  <c:v>3.8518966501734102</c:v>
                </c:pt>
                <c:pt idx="29">
                  <c:v>3.7647531738495101</c:v>
                </c:pt>
                <c:pt idx="30">
                  <c:v>3.7780082285004499</c:v>
                </c:pt>
                <c:pt idx="31">
                  <c:v>3.7577431833357702</c:v>
                </c:pt>
                <c:pt idx="32">
                  <c:v>3.72430283192833</c:v>
                </c:pt>
                <c:pt idx="33">
                  <c:v>3.6707175324101202</c:v>
                </c:pt>
                <c:pt idx="34">
                  <c:v>3.5968917299124699</c:v>
                </c:pt>
                <c:pt idx="35">
                  <c:v>3.53551495895094</c:v>
                </c:pt>
                <c:pt idx="36">
                  <c:v>3.52936003192064</c:v>
                </c:pt>
                <c:pt idx="37">
                  <c:v>3.49586293444986</c:v>
                </c:pt>
                <c:pt idx="38">
                  <c:v>3.4514011627957202</c:v>
                </c:pt>
                <c:pt idx="39">
                  <c:v>3.36003720746639</c:v>
                </c:pt>
                <c:pt idx="40">
                  <c:v>3.3179802367988098</c:v>
                </c:pt>
                <c:pt idx="41">
                  <c:v>3.30256504363064</c:v>
                </c:pt>
                <c:pt idx="42">
                  <c:v>3.27076596656745</c:v>
                </c:pt>
                <c:pt idx="43">
                  <c:v>3.1817741333215199</c:v>
                </c:pt>
                <c:pt idx="44">
                  <c:v>3.1054123269853702</c:v>
                </c:pt>
                <c:pt idx="45">
                  <c:v>3.0547363025256602</c:v>
                </c:pt>
                <c:pt idx="46">
                  <c:v>3.0456405201629302</c:v>
                </c:pt>
                <c:pt idx="47">
                  <c:v>3.0161560587705498</c:v>
                </c:pt>
                <c:pt idx="48">
                  <c:v>2.9753204946517999</c:v>
                </c:pt>
                <c:pt idx="49">
                  <c:v>2.8837289885708799</c:v>
                </c:pt>
                <c:pt idx="50">
                  <c:v>2.8072728197180501</c:v>
                </c:pt>
                <c:pt idx="51">
                  <c:v>2.7817025181741402</c:v>
                </c:pt>
                <c:pt idx="52">
                  <c:v>2.75719832198146</c:v>
                </c:pt>
                <c:pt idx="53">
                  <c:v>2.6783505312002598</c:v>
                </c:pt>
                <c:pt idx="54">
                  <c:v>2.5894228244105002</c:v>
                </c:pt>
                <c:pt idx="55">
                  <c:v>2.4992197715753002</c:v>
                </c:pt>
                <c:pt idx="56">
                  <c:v>2.4634062257064602</c:v>
                </c:pt>
                <c:pt idx="57">
                  <c:v>2.4308405120581602</c:v>
                </c:pt>
                <c:pt idx="58">
                  <c:v>2.3780492231523298</c:v>
                </c:pt>
                <c:pt idx="59">
                  <c:v>2.2878281329355001</c:v>
                </c:pt>
                <c:pt idx="60">
                  <c:v>2.2043485902406799</c:v>
                </c:pt>
                <c:pt idx="61">
                  <c:v>2.1829307420192698</c:v>
                </c:pt>
                <c:pt idx="62">
                  <c:v>2.1588167142378198</c:v>
                </c:pt>
                <c:pt idx="63">
                  <c:v>2.0952423647467899</c:v>
                </c:pt>
                <c:pt idx="64">
                  <c:v>1.9998805595831599</c:v>
                </c:pt>
                <c:pt idx="65">
                  <c:v>1.9142931009928299</c:v>
                </c:pt>
                <c:pt idx="66">
                  <c:v>1.89257854661417</c:v>
                </c:pt>
                <c:pt idx="67">
                  <c:v>1.8588670478979601</c:v>
                </c:pt>
                <c:pt idx="68">
                  <c:v>1.80111967986021</c:v>
                </c:pt>
                <c:pt idx="69">
                  <c:v>1.7141187223904399</c:v>
                </c:pt>
                <c:pt idx="70">
                  <c:v>1.6373063734750699</c:v>
                </c:pt>
                <c:pt idx="71">
                  <c:v>1.624729505481</c:v>
                </c:pt>
                <c:pt idx="72">
                  <c:v>1.60621444535588</c:v>
                </c:pt>
                <c:pt idx="73">
                  <c:v>1.55807955597698</c:v>
                </c:pt>
                <c:pt idx="74">
                  <c:v>1.4591718638367099</c:v>
                </c:pt>
                <c:pt idx="75">
                  <c:v>1.3583020596661901</c:v>
                </c:pt>
                <c:pt idx="76">
                  <c:v>1.35276338231949</c:v>
                </c:pt>
                <c:pt idx="77">
                  <c:v>1.35159937968789</c:v>
                </c:pt>
                <c:pt idx="78">
                  <c:v>1.2868224296314701</c:v>
                </c:pt>
                <c:pt idx="79">
                  <c:v>1.19473266072606</c:v>
                </c:pt>
                <c:pt idx="80">
                  <c:v>1.0990082728517701</c:v>
                </c:pt>
                <c:pt idx="81">
                  <c:v>1.09729087428001</c:v>
                </c:pt>
                <c:pt idx="82">
                  <c:v>1.09039031425922</c:v>
                </c:pt>
                <c:pt idx="83">
                  <c:v>1.0745727275311301</c:v>
                </c:pt>
                <c:pt idx="84">
                  <c:v>0.96739524499875196</c:v>
                </c:pt>
                <c:pt idx="85">
                  <c:v>0.86910257326354601</c:v>
                </c:pt>
                <c:pt idx="86">
                  <c:v>0.88431431467177701</c:v>
                </c:pt>
                <c:pt idx="87">
                  <c:v>0.92174375601816305</c:v>
                </c:pt>
                <c:pt idx="88">
                  <c:v>0.85123040946306106</c:v>
                </c:pt>
                <c:pt idx="89">
                  <c:v>0.75019287050415795</c:v>
                </c:pt>
                <c:pt idx="90">
                  <c:v>0.62618926714998102</c:v>
                </c:pt>
                <c:pt idx="91">
                  <c:v>0.63436336525136405</c:v>
                </c:pt>
                <c:pt idx="92">
                  <c:v>0.63456782284096303</c:v>
                </c:pt>
                <c:pt idx="93">
                  <c:v>0.66746508115416803</c:v>
                </c:pt>
                <c:pt idx="94">
                  <c:v>0.49353227268616701</c:v>
                </c:pt>
                <c:pt idx="95">
                  <c:v>0.335612045519739</c:v>
                </c:pt>
                <c:pt idx="96">
                  <c:v>0.38179254340816599</c:v>
                </c:pt>
                <c:pt idx="97">
                  <c:v>0.53527895952104099</c:v>
                </c:pt>
                <c:pt idx="98">
                  <c:v>0.35773941005585802</c:v>
                </c:pt>
                <c:pt idx="99">
                  <c:v>9.8781321846640999E-2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2-44BB-9EB3-7C4353556AE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SwapHard1000Paths!$M$2:$M$102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4.2997026564378498</c:v>
                </c:pt>
                <c:pt idx="2">
                  <c:v>4.1543695745681202</c:v>
                </c:pt>
                <c:pt idx="3">
                  <c:v>3.9954812094224699</c:v>
                </c:pt>
                <c:pt idx="4">
                  <c:v>3.8890964552025</c:v>
                </c:pt>
                <c:pt idx="5">
                  <c:v>3.7585327277822</c:v>
                </c:pt>
                <c:pt idx="6">
                  <c:v>3.71432030477553</c:v>
                </c:pt>
                <c:pt idx="7">
                  <c:v>3.6518994341758102</c:v>
                </c:pt>
                <c:pt idx="8">
                  <c:v>3.5399628125335001</c:v>
                </c:pt>
                <c:pt idx="9">
                  <c:v>3.4417744138177802</c:v>
                </c:pt>
                <c:pt idx="10">
                  <c:v>3.3209035880104301</c:v>
                </c:pt>
                <c:pt idx="11">
                  <c:v>3.29987562104</c:v>
                </c:pt>
                <c:pt idx="12">
                  <c:v>3.24706658023874</c:v>
                </c:pt>
                <c:pt idx="13">
                  <c:v>3.2249719678594002</c:v>
                </c:pt>
                <c:pt idx="14">
                  <c:v>3.1876971076107101</c:v>
                </c:pt>
                <c:pt idx="15">
                  <c:v>3.07715130447653</c:v>
                </c:pt>
                <c:pt idx="16">
                  <c:v>3.0228316433742202</c:v>
                </c:pt>
                <c:pt idx="17">
                  <c:v>2.9736152863921901</c:v>
                </c:pt>
                <c:pt idx="18">
                  <c:v>2.9611565240248199</c:v>
                </c:pt>
                <c:pt idx="19">
                  <c:v>2.8979540096433398</c:v>
                </c:pt>
                <c:pt idx="20">
                  <c:v>2.8253529720808799</c:v>
                </c:pt>
                <c:pt idx="21">
                  <c:v>2.7650589698897798</c:v>
                </c:pt>
                <c:pt idx="22">
                  <c:v>2.7859285379052801</c:v>
                </c:pt>
                <c:pt idx="23">
                  <c:v>2.74059545511806</c:v>
                </c:pt>
                <c:pt idx="24">
                  <c:v>2.7287643104417598</c:v>
                </c:pt>
                <c:pt idx="25">
                  <c:v>2.5055513817294099</c:v>
                </c:pt>
                <c:pt idx="26">
                  <c:v>2.5236653912682101</c:v>
                </c:pt>
                <c:pt idx="27">
                  <c:v>2.50078873622508</c:v>
                </c:pt>
                <c:pt idx="28">
                  <c:v>2.4764589440011</c:v>
                </c:pt>
                <c:pt idx="29">
                  <c:v>2.4405406438985202</c:v>
                </c:pt>
                <c:pt idx="30">
                  <c:v>2.34605044268856</c:v>
                </c:pt>
                <c:pt idx="31">
                  <c:v>2.3462757316293601</c:v>
                </c:pt>
                <c:pt idx="32">
                  <c:v>2.34370131918803</c:v>
                </c:pt>
                <c:pt idx="33">
                  <c:v>2.3094808413782402</c:v>
                </c:pt>
                <c:pt idx="34">
                  <c:v>2.2765405241283099</c:v>
                </c:pt>
                <c:pt idx="35">
                  <c:v>2.1545078101119199</c:v>
                </c:pt>
                <c:pt idx="36">
                  <c:v>2.1647629124167498</c:v>
                </c:pt>
                <c:pt idx="37">
                  <c:v>2.1591456264982298</c:v>
                </c:pt>
                <c:pt idx="38">
                  <c:v>2.1411847864657898</c:v>
                </c:pt>
                <c:pt idx="39">
                  <c:v>2.1037119258336201</c:v>
                </c:pt>
                <c:pt idx="40">
                  <c:v>2.0152083204950801</c:v>
                </c:pt>
                <c:pt idx="41">
                  <c:v>2.0158657295949798</c:v>
                </c:pt>
                <c:pt idx="42">
                  <c:v>2.0088544188341699</c:v>
                </c:pt>
                <c:pt idx="43">
                  <c:v>1.9780629428106999</c:v>
                </c:pt>
                <c:pt idx="44">
                  <c:v>1.94674017610343</c:v>
                </c:pt>
                <c:pt idx="45">
                  <c:v>1.8684314704813301</c:v>
                </c:pt>
                <c:pt idx="46">
                  <c:v>1.86262557712382</c:v>
                </c:pt>
                <c:pt idx="47">
                  <c:v>1.8594466854584299</c:v>
                </c:pt>
                <c:pt idx="48">
                  <c:v>1.84290262019392</c:v>
                </c:pt>
                <c:pt idx="49">
                  <c:v>1.7881229385700801</c:v>
                </c:pt>
                <c:pt idx="50">
                  <c:v>1.70449108750599</c:v>
                </c:pt>
                <c:pt idx="51">
                  <c:v>1.7059116882757399</c:v>
                </c:pt>
                <c:pt idx="52">
                  <c:v>1.70319373011859</c:v>
                </c:pt>
                <c:pt idx="53">
                  <c:v>1.6482032086532401</c:v>
                </c:pt>
                <c:pt idx="54">
                  <c:v>1.6069426772537201</c:v>
                </c:pt>
                <c:pt idx="55">
                  <c:v>1.5395216904034601</c:v>
                </c:pt>
                <c:pt idx="56">
                  <c:v>1.5309565925899999</c:v>
                </c:pt>
                <c:pt idx="57">
                  <c:v>1.52577405918082</c:v>
                </c:pt>
                <c:pt idx="58">
                  <c:v>1.51085198489298</c:v>
                </c:pt>
                <c:pt idx="59">
                  <c:v>1.4588076805436301</c:v>
                </c:pt>
                <c:pt idx="60">
                  <c:v>1.39958978216206</c:v>
                </c:pt>
                <c:pt idx="61">
                  <c:v>1.3988020174057301</c:v>
                </c:pt>
                <c:pt idx="62">
                  <c:v>1.40014077674918</c:v>
                </c:pt>
                <c:pt idx="63">
                  <c:v>1.36935459518104</c:v>
                </c:pt>
                <c:pt idx="64">
                  <c:v>1.31281632853153</c:v>
                </c:pt>
                <c:pt idx="65">
                  <c:v>1.2348720328632501</c:v>
                </c:pt>
                <c:pt idx="66">
                  <c:v>1.25731065929171</c:v>
                </c:pt>
                <c:pt idx="67">
                  <c:v>1.2393333268765101</c:v>
                </c:pt>
                <c:pt idx="68">
                  <c:v>1.21444979952008</c:v>
                </c:pt>
                <c:pt idx="69">
                  <c:v>1.1606374890442801</c:v>
                </c:pt>
                <c:pt idx="70">
                  <c:v>1.0988830831390599</c:v>
                </c:pt>
                <c:pt idx="71">
                  <c:v>1.10075027564506</c:v>
                </c:pt>
                <c:pt idx="72">
                  <c:v>1.09982092491017</c:v>
                </c:pt>
                <c:pt idx="73">
                  <c:v>1.0765731300274699</c:v>
                </c:pt>
                <c:pt idx="74">
                  <c:v>1.0153533305123501</c:v>
                </c:pt>
                <c:pt idx="75">
                  <c:v>0.95146112627856605</c:v>
                </c:pt>
                <c:pt idx="76">
                  <c:v>0.95978426822816099</c:v>
                </c:pt>
                <c:pt idx="77">
                  <c:v>0.96505955260313203</c:v>
                </c:pt>
                <c:pt idx="78">
                  <c:v>0.93215420248088898</c:v>
                </c:pt>
                <c:pt idx="79">
                  <c:v>0.86807550183512605</c:v>
                </c:pt>
                <c:pt idx="80">
                  <c:v>0.80221833545199295</c:v>
                </c:pt>
                <c:pt idx="81">
                  <c:v>0.81359777967942504</c:v>
                </c:pt>
                <c:pt idx="82">
                  <c:v>0.82017471550764198</c:v>
                </c:pt>
                <c:pt idx="83">
                  <c:v>0.82252349070703701</c:v>
                </c:pt>
                <c:pt idx="84">
                  <c:v>0.73623941745728505</c:v>
                </c:pt>
                <c:pt idx="85">
                  <c:v>0.66419994559735096</c:v>
                </c:pt>
                <c:pt idx="86">
                  <c:v>0.68822706723358396</c:v>
                </c:pt>
                <c:pt idx="87">
                  <c:v>0.73714413832638404</c:v>
                </c:pt>
                <c:pt idx="88">
                  <c:v>0.68394273511519998</c:v>
                </c:pt>
                <c:pt idx="89">
                  <c:v>0.60459892238802004</c:v>
                </c:pt>
                <c:pt idx="90">
                  <c:v>0.509292313324891</c:v>
                </c:pt>
                <c:pt idx="91">
                  <c:v>0.52609292871777202</c:v>
                </c:pt>
                <c:pt idx="92">
                  <c:v>0.53291895347089902</c:v>
                </c:pt>
                <c:pt idx="93">
                  <c:v>0.57792057578044997</c:v>
                </c:pt>
                <c:pt idx="94">
                  <c:v>0.42239777521390198</c:v>
                </c:pt>
                <c:pt idx="95">
                  <c:v>0.29223327503055702</c:v>
                </c:pt>
                <c:pt idx="96">
                  <c:v>0.34280618701441801</c:v>
                </c:pt>
                <c:pt idx="97">
                  <c:v>0.49949545908634302</c:v>
                </c:pt>
                <c:pt idx="98">
                  <c:v>0.33330850317647298</c:v>
                </c:pt>
                <c:pt idx="99">
                  <c:v>8.2145358090732007E-2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232896"/>
        <c:axId val="26523345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SwapHard1000Paths!$N$2:$N$102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4.5591601228838199</c:v>
                </c:pt>
                <c:pt idx="2">
                  <c:v>4.4392943431397196</c:v>
                </c:pt>
                <c:pt idx="3">
                  <c:v>4.4550917072893199</c:v>
                </c:pt>
                <c:pt idx="4">
                  <c:v>4.2970373487905702</c:v>
                </c:pt>
                <c:pt idx="5">
                  <c:v>4.3523299707807501</c:v>
                </c:pt>
                <c:pt idx="6">
                  <c:v>4.2150079680747297</c:v>
                </c:pt>
                <c:pt idx="7">
                  <c:v>4.1773407190996101</c:v>
                </c:pt>
                <c:pt idx="8">
                  <c:v>4.1217415182211399</c:v>
                </c:pt>
                <c:pt idx="9">
                  <c:v>4.0928016320099303</c:v>
                </c:pt>
                <c:pt idx="10">
                  <c:v>4.0628895484854901</c:v>
                </c:pt>
                <c:pt idx="11">
                  <c:v>3.8671900004877502</c:v>
                </c:pt>
                <c:pt idx="12">
                  <c:v>3.8263777581483698</c:v>
                </c:pt>
                <c:pt idx="13">
                  <c:v>3.7914449000773698</c:v>
                </c:pt>
                <c:pt idx="14">
                  <c:v>3.7443894131373101</c:v>
                </c:pt>
                <c:pt idx="15">
                  <c:v>3.6845021788452899</c:v>
                </c:pt>
                <c:pt idx="16">
                  <c:v>3.87260240301298</c:v>
                </c:pt>
                <c:pt idx="17">
                  <c:v>3.91273160288433</c:v>
                </c:pt>
                <c:pt idx="18">
                  <c:v>3.8370964062513302</c:v>
                </c:pt>
                <c:pt idx="19">
                  <c:v>3.6764754375686999</c:v>
                </c:pt>
                <c:pt idx="20">
                  <c:v>3.6847554430713698</c:v>
                </c:pt>
                <c:pt idx="21">
                  <c:v>3.7186685510613402</c:v>
                </c:pt>
                <c:pt idx="22">
                  <c:v>3.6889141030103199</c:v>
                </c:pt>
                <c:pt idx="23">
                  <c:v>3.6266056675429499</c:v>
                </c:pt>
                <c:pt idx="24">
                  <c:v>3.5442113182877399</c:v>
                </c:pt>
                <c:pt idx="25">
                  <c:v>3.4923214442505999</c:v>
                </c:pt>
                <c:pt idx="26">
                  <c:v>3.4882241840067598</c:v>
                </c:pt>
                <c:pt idx="27">
                  <c:v>3.4884661467387001</c:v>
                </c:pt>
                <c:pt idx="28">
                  <c:v>3.4379483338732402</c:v>
                </c:pt>
                <c:pt idx="29">
                  <c:v>3.3522112144944498</c:v>
                </c:pt>
                <c:pt idx="30">
                  <c:v>3.4578054937331202</c:v>
                </c:pt>
                <c:pt idx="31">
                  <c:v>3.4626845238819599</c:v>
                </c:pt>
                <c:pt idx="32">
                  <c:v>3.4366100759982698</c:v>
                </c:pt>
                <c:pt idx="33">
                  <c:v>3.3764259147401301</c:v>
                </c:pt>
                <c:pt idx="34">
                  <c:v>3.2847606392175299</c:v>
                </c:pt>
                <c:pt idx="35">
                  <c:v>3.1646025627885801</c:v>
                </c:pt>
                <c:pt idx="36">
                  <c:v>3.1704293218264898</c:v>
                </c:pt>
                <c:pt idx="37">
                  <c:v>3.1449361213036302</c:v>
                </c:pt>
                <c:pt idx="38">
                  <c:v>3.1075074040433499</c:v>
                </c:pt>
                <c:pt idx="39">
                  <c:v>3.0345893743482799</c:v>
                </c:pt>
                <c:pt idx="40">
                  <c:v>2.95986331407744</c:v>
                </c:pt>
                <c:pt idx="41">
                  <c:v>2.94571418485401</c:v>
                </c:pt>
                <c:pt idx="42">
                  <c:v>2.91161260778112</c:v>
                </c:pt>
                <c:pt idx="43">
                  <c:v>2.8472396569162401</c:v>
                </c:pt>
                <c:pt idx="44">
                  <c:v>2.7822249595233002</c:v>
                </c:pt>
                <c:pt idx="45">
                  <c:v>2.7526417450938201</c:v>
                </c:pt>
                <c:pt idx="46">
                  <c:v>2.7389318223580901</c:v>
                </c:pt>
                <c:pt idx="47">
                  <c:v>2.7062351621638099</c:v>
                </c:pt>
                <c:pt idx="48">
                  <c:v>2.6746144544440802</c:v>
                </c:pt>
                <c:pt idx="49">
                  <c:v>2.5769739947294799</c:v>
                </c:pt>
                <c:pt idx="50">
                  <c:v>2.3847833838350798</c:v>
                </c:pt>
                <c:pt idx="51">
                  <c:v>2.3852232964668101</c:v>
                </c:pt>
                <c:pt idx="52">
                  <c:v>2.3645116291374699</c:v>
                </c:pt>
                <c:pt idx="53">
                  <c:v>2.2890813916833701</c:v>
                </c:pt>
                <c:pt idx="54">
                  <c:v>2.2094178688244601</c:v>
                </c:pt>
                <c:pt idx="55">
                  <c:v>2.0604581067504801</c:v>
                </c:pt>
                <c:pt idx="56">
                  <c:v>2.0595394555967399</c:v>
                </c:pt>
                <c:pt idx="57">
                  <c:v>2.04488756164608</c:v>
                </c:pt>
                <c:pt idx="58">
                  <c:v>2.0260093734496598</c:v>
                </c:pt>
                <c:pt idx="59">
                  <c:v>1.92787918245065</c:v>
                </c:pt>
                <c:pt idx="60">
                  <c:v>1.9471147126710999</c:v>
                </c:pt>
                <c:pt idx="61">
                  <c:v>1.94774754116281</c:v>
                </c:pt>
                <c:pt idx="62">
                  <c:v>1.93912833246264</c:v>
                </c:pt>
                <c:pt idx="63">
                  <c:v>1.8885264224473699</c:v>
                </c:pt>
                <c:pt idx="64">
                  <c:v>1.7956523643222699</c:v>
                </c:pt>
                <c:pt idx="65">
                  <c:v>1.76632829480904</c:v>
                </c:pt>
                <c:pt idx="66">
                  <c:v>1.76086755598805</c:v>
                </c:pt>
                <c:pt idx="67">
                  <c:v>1.7371588569654299</c:v>
                </c:pt>
                <c:pt idx="68">
                  <c:v>1.68206185656199</c:v>
                </c:pt>
                <c:pt idx="69">
                  <c:v>1.6034520096767599</c:v>
                </c:pt>
                <c:pt idx="70">
                  <c:v>1.47810505911857</c:v>
                </c:pt>
                <c:pt idx="71">
                  <c:v>1.47185362022427</c:v>
                </c:pt>
                <c:pt idx="72">
                  <c:v>1.4605891380425</c:v>
                </c:pt>
                <c:pt idx="73">
                  <c:v>1.4216558366015699</c:v>
                </c:pt>
                <c:pt idx="74">
                  <c:v>1.32953741009044</c:v>
                </c:pt>
                <c:pt idx="75">
                  <c:v>1.2521066426988301</c:v>
                </c:pt>
                <c:pt idx="76">
                  <c:v>1.2524232071157799</c:v>
                </c:pt>
                <c:pt idx="77">
                  <c:v>1.25327753293435</c:v>
                </c:pt>
                <c:pt idx="78">
                  <c:v>1.1951642287339701</c:v>
                </c:pt>
                <c:pt idx="79">
                  <c:v>1.10929224040594</c:v>
                </c:pt>
                <c:pt idx="80">
                  <c:v>1.0325588188874599</c:v>
                </c:pt>
                <c:pt idx="81">
                  <c:v>1.03409769389247</c:v>
                </c:pt>
                <c:pt idx="82">
                  <c:v>1.03302819804587</c:v>
                </c:pt>
                <c:pt idx="83">
                  <c:v>1.02058200202539</c:v>
                </c:pt>
                <c:pt idx="84">
                  <c:v>0.91396717606905198</c:v>
                </c:pt>
                <c:pt idx="85">
                  <c:v>0.827433608061523</c:v>
                </c:pt>
                <c:pt idx="86">
                  <c:v>0.84744778916376795</c:v>
                </c:pt>
                <c:pt idx="87">
                  <c:v>0.88494285782913196</c:v>
                </c:pt>
                <c:pt idx="88">
                  <c:v>0.81903799467163296</c:v>
                </c:pt>
                <c:pt idx="89">
                  <c:v>0.72202866960252499</c:v>
                </c:pt>
                <c:pt idx="90">
                  <c:v>0.60750501545607904</c:v>
                </c:pt>
                <c:pt idx="91">
                  <c:v>0.618035234203543</c:v>
                </c:pt>
                <c:pt idx="92">
                  <c:v>0.61843392660623597</c:v>
                </c:pt>
                <c:pt idx="93">
                  <c:v>0.65324415046801798</c:v>
                </c:pt>
                <c:pt idx="94">
                  <c:v>0.48187187567490802</c:v>
                </c:pt>
                <c:pt idx="95">
                  <c:v>0.32886423987998997</c:v>
                </c:pt>
                <c:pt idx="96">
                  <c:v>0.37532403436551098</c:v>
                </c:pt>
                <c:pt idx="97">
                  <c:v>0.52876551293920204</c:v>
                </c:pt>
                <c:pt idx="98">
                  <c:v>0.35329012386271402</c:v>
                </c:pt>
                <c:pt idx="99">
                  <c:v>9.5899085528293099E-2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32-44BB-9EB3-7C4353556AE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SwapHard1000Paths!$O$2:$O$102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4.5897216602263704</c:v>
                </c:pt>
                <c:pt idx="2">
                  <c:v>4.37288947258061</c:v>
                </c:pt>
                <c:pt idx="3">
                  <c:v>4.0337819390961203</c:v>
                </c:pt>
                <c:pt idx="4">
                  <c:v>4.1198692937830197</c:v>
                </c:pt>
                <c:pt idx="5">
                  <c:v>3.9047269172210899</c:v>
                </c:pt>
                <c:pt idx="6">
                  <c:v>3.9545059943373602</c:v>
                </c:pt>
                <c:pt idx="7">
                  <c:v>3.88844586437849</c:v>
                </c:pt>
                <c:pt idx="8">
                  <c:v>3.7169210910046901</c:v>
                </c:pt>
                <c:pt idx="9">
                  <c:v>3.6888532764111002</c:v>
                </c:pt>
                <c:pt idx="10">
                  <c:v>3.5300675163562301</c:v>
                </c:pt>
                <c:pt idx="11">
                  <c:v>3.5563528860611799</c:v>
                </c:pt>
                <c:pt idx="12">
                  <c:v>3.56393832571263</c:v>
                </c:pt>
                <c:pt idx="13">
                  <c:v>3.5366130126837998</c:v>
                </c:pt>
                <c:pt idx="14">
                  <c:v>3.47638179113688</c:v>
                </c:pt>
                <c:pt idx="15">
                  <c:v>3.3979289643458199</c:v>
                </c:pt>
                <c:pt idx="16">
                  <c:v>3.44703102936607</c:v>
                </c:pt>
                <c:pt idx="17">
                  <c:v>3.4494332727904702</c:v>
                </c:pt>
                <c:pt idx="18">
                  <c:v>3.3614966036108198</c:v>
                </c:pt>
                <c:pt idx="19">
                  <c:v>3.2329651358568201</c:v>
                </c:pt>
                <c:pt idx="20">
                  <c:v>3.3863692006252002</c:v>
                </c:pt>
                <c:pt idx="21">
                  <c:v>3.35470773480202</c:v>
                </c:pt>
                <c:pt idx="22">
                  <c:v>3.3744336779150901</c:v>
                </c:pt>
                <c:pt idx="23">
                  <c:v>3.3693851232249599</c:v>
                </c:pt>
                <c:pt idx="24">
                  <c:v>3.31202404202251</c:v>
                </c:pt>
                <c:pt idx="25">
                  <c:v>3.2272849902679499</c:v>
                </c:pt>
                <c:pt idx="26">
                  <c:v>3.2294465969042201</c:v>
                </c:pt>
                <c:pt idx="27">
                  <c:v>3.2168699365221101</c:v>
                </c:pt>
                <c:pt idx="28">
                  <c:v>3.19547348253103</c:v>
                </c:pt>
                <c:pt idx="29">
                  <c:v>3.1237996157133598</c:v>
                </c:pt>
                <c:pt idx="30">
                  <c:v>2.95897083234046</c:v>
                </c:pt>
                <c:pt idx="31">
                  <c:v>2.9639660116033801</c:v>
                </c:pt>
                <c:pt idx="32">
                  <c:v>2.9408894612599599</c:v>
                </c:pt>
                <c:pt idx="33">
                  <c:v>2.8860122214652599</c:v>
                </c:pt>
                <c:pt idx="34">
                  <c:v>2.82500328278062</c:v>
                </c:pt>
                <c:pt idx="35">
                  <c:v>2.7065228108959101</c:v>
                </c:pt>
                <c:pt idx="36">
                  <c:v>2.6995138278759199</c:v>
                </c:pt>
                <c:pt idx="37">
                  <c:v>2.6844519271834</c:v>
                </c:pt>
                <c:pt idx="38">
                  <c:v>2.6554171505714401</c:v>
                </c:pt>
                <c:pt idx="39">
                  <c:v>2.5950197781370301</c:v>
                </c:pt>
                <c:pt idx="40">
                  <c:v>2.4974960642099702</c:v>
                </c:pt>
                <c:pt idx="41">
                  <c:v>2.4875395052089</c:v>
                </c:pt>
                <c:pt idx="42">
                  <c:v>2.4681592100376801</c:v>
                </c:pt>
                <c:pt idx="43">
                  <c:v>2.42157247669725</c:v>
                </c:pt>
                <c:pt idx="44">
                  <c:v>2.3775285503166899</c:v>
                </c:pt>
                <c:pt idx="45">
                  <c:v>2.33299590470055</c:v>
                </c:pt>
                <c:pt idx="46">
                  <c:v>2.3303904433980001</c:v>
                </c:pt>
                <c:pt idx="47">
                  <c:v>2.31764719456512</c:v>
                </c:pt>
                <c:pt idx="48">
                  <c:v>2.3040197116425301</c:v>
                </c:pt>
                <c:pt idx="49">
                  <c:v>2.2362052374324399</c:v>
                </c:pt>
                <c:pt idx="50">
                  <c:v>2.0560671420551602</c:v>
                </c:pt>
                <c:pt idx="51">
                  <c:v>2.0559134095381002</c:v>
                </c:pt>
                <c:pt idx="52">
                  <c:v>2.0406532522629699</c:v>
                </c:pt>
                <c:pt idx="53">
                  <c:v>1.97801768234585</c:v>
                </c:pt>
                <c:pt idx="54">
                  <c:v>1.9131015367861699</c:v>
                </c:pt>
                <c:pt idx="55">
                  <c:v>1.9149872072963701</c:v>
                </c:pt>
                <c:pt idx="56">
                  <c:v>1.8784234598620499</c:v>
                </c:pt>
                <c:pt idx="57">
                  <c:v>1.8454859406869399</c:v>
                </c:pt>
                <c:pt idx="58">
                  <c:v>1.8202090848638699</c:v>
                </c:pt>
                <c:pt idx="59">
                  <c:v>1.7692787245213999</c:v>
                </c:pt>
                <c:pt idx="60">
                  <c:v>1.7012122298674599</c:v>
                </c:pt>
                <c:pt idx="61">
                  <c:v>1.69860801058093</c:v>
                </c:pt>
                <c:pt idx="62">
                  <c:v>1.6963466799688001</c:v>
                </c:pt>
                <c:pt idx="63">
                  <c:v>1.6624969359430599</c:v>
                </c:pt>
                <c:pt idx="64">
                  <c:v>1.5922059968897699</c:v>
                </c:pt>
                <c:pt idx="65">
                  <c:v>1.5209908791680899</c:v>
                </c:pt>
                <c:pt idx="66">
                  <c:v>1.5218342152323701</c:v>
                </c:pt>
                <c:pt idx="67">
                  <c:v>1.50398744403926</c:v>
                </c:pt>
                <c:pt idx="68">
                  <c:v>1.4502450901669199</c:v>
                </c:pt>
                <c:pt idx="69">
                  <c:v>1.3939299406583201</c:v>
                </c:pt>
                <c:pt idx="70">
                  <c:v>1.3081486034262699</c:v>
                </c:pt>
                <c:pt idx="71">
                  <c:v>1.3010260090113901</c:v>
                </c:pt>
                <c:pt idx="72">
                  <c:v>1.2905228380745799</c:v>
                </c:pt>
                <c:pt idx="73">
                  <c:v>1.2652650143973101</c:v>
                </c:pt>
                <c:pt idx="74">
                  <c:v>1.1873061818189099</c:v>
                </c:pt>
                <c:pt idx="75">
                  <c:v>1.0973451206667</c:v>
                </c:pt>
                <c:pt idx="76">
                  <c:v>1.1047741671098601</c:v>
                </c:pt>
                <c:pt idx="77">
                  <c:v>1.11405466211309</c:v>
                </c:pt>
                <c:pt idx="78">
                  <c:v>1.06276195890794</c:v>
                </c:pt>
                <c:pt idx="79">
                  <c:v>0.98908158837489202</c:v>
                </c:pt>
                <c:pt idx="80">
                  <c:v>0.90758288868428005</c:v>
                </c:pt>
                <c:pt idx="81">
                  <c:v>0.91839244750884597</c:v>
                </c:pt>
                <c:pt idx="82">
                  <c:v>0.92355513734869699</c:v>
                </c:pt>
                <c:pt idx="83">
                  <c:v>0.91743906424146004</c:v>
                </c:pt>
                <c:pt idx="84">
                  <c:v>0.82099205726026603</c:v>
                </c:pt>
                <c:pt idx="85">
                  <c:v>0.74482735816122703</c:v>
                </c:pt>
                <c:pt idx="86">
                  <c:v>0.76844543077618599</c:v>
                </c:pt>
                <c:pt idx="87">
                  <c:v>0.81333344991923096</c:v>
                </c:pt>
                <c:pt idx="88">
                  <c:v>0.75335627766892899</c:v>
                </c:pt>
                <c:pt idx="89">
                  <c:v>0.66368911363166305</c:v>
                </c:pt>
                <c:pt idx="90">
                  <c:v>0.56120705797951798</c:v>
                </c:pt>
                <c:pt idx="91">
                  <c:v>0.57355479018803202</c:v>
                </c:pt>
                <c:pt idx="92">
                  <c:v>0.57788319719942105</c:v>
                </c:pt>
                <c:pt idx="93">
                  <c:v>0.61748241449966101</c:v>
                </c:pt>
                <c:pt idx="94">
                  <c:v>0.45379059264267502</c:v>
                </c:pt>
                <c:pt idx="95">
                  <c:v>0.31147150288647701</c:v>
                </c:pt>
                <c:pt idx="96">
                  <c:v>0.36051474292055802</c:v>
                </c:pt>
                <c:pt idx="97">
                  <c:v>0.51596582939015501</c:v>
                </c:pt>
                <c:pt idx="98">
                  <c:v>0.34467407216932</c:v>
                </c:pt>
                <c:pt idx="99">
                  <c:v>8.9619320025159696E-2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32-44BB-9EB3-7C4353556AE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SwapHard1000Paths!$P$2:$P$102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4.28369997803755</c:v>
                </c:pt>
                <c:pt idx="2">
                  <c:v>4.2711155553126803</c:v>
                </c:pt>
                <c:pt idx="3">
                  <c:v>4.2629519015637101</c:v>
                </c:pt>
                <c:pt idx="4">
                  <c:v>4.2045941249462402</c:v>
                </c:pt>
                <c:pt idx="5">
                  <c:v>4.3486178763996204</c:v>
                </c:pt>
                <c:pt idx="6">
                  <c:v>4.3086700906411197</c:v>
                </c:pt>
                <c:pt idx="7">
                  <c:v>4.1780993615442901</c:v>
                </c:pt>
                <c:pt idx="8">
                  <c:v>4.14871481390733</c:v>
                </c:pt>
                <c:pt idx="9">
                  <c:v>4.1095489238136604</c:v>
                </c:pt>
                <c:pt idx="10">
                  <c:v>3.8957409700260199</c:v>
                </c:pt>
                <c:pt idx="11">
                  <c:v>3.7670318849710802</c:v>
                </c:pt>
                <c:pt idx="12">
                  <c:v>3.7572467011955801</c:v>
                </c:pt>
                <c:pt idx="13">
                  <c:v>3.7018364447618701</c:v>
                </c:pt>
                <c:pt idx="14">
                  <c:v>3.5982854645389901</c:v>
                </c:pt>
                <c:pt idx="15">
                  <c:v>3.5865344740390199</c:v>
                </c:pt>
                <c:pt idx="16">
                  <c:v>3.4841121658535701</c:v>
                </c:pt>
                <c:pt idx="17">
                  <c:v>3.4676779678046401</c:v>
                </c:pt>
                <c:pt idx="18">
                  <c:v>3.4366944794202601</c:v>
                </c:pt>
                <c:pt idx="19">
                  <c:v>3.5923246843197001</c:v>
                </c:pt>
                <c:pt idx="20">
                  <c:v>3.30722613482479</c:v>
                </c:pt>
                <c:pt idx="21">
                  <c:v>3.3127518085671999</c:v>
                </c:pt>
                <c:pt idx="22">
                  <c:v>3.1603341201798298</c:v>
                </c:pt>
                <c:pt idx="23">
                  <c:v>3.0085586984900399</c:v>
                </c:pt>
                <c:pt idx="24">
                  <c:v>2.95844154710253</c:v>
                </c:pt>
                <c:pt idx="25">
                  <c:v>2.80763532858444</c:v>
                </c:pt>
                <c:pt idx="26">
                  <c:v>2.7798968562480399</c:v>
                </c:pt>
                <c:pt idx="27">
                  <c:v>2.7368035880701198</c:v>
                </c:pt>
                <c:pt idx="28">
                  <c:v>2.6994298560778298</c:v>
                </c:pt>
                <c:pt idx="29">
                  <c:v>2.67146560251228</c:v>
                </c:pt>
                <c:pt idx="30">
                  <c:v>2.5458849109830499</c:v>
                </c:pt>
                <c:pt idx="31">
                  <c:v>2.5430849878720698</c:v>
                </c:pt>
                <c:pt idx="32">
                  <c:v>2.5302782488248199</c:v>
                </c:pt>
                <c:pt idx="33">
                  <c:v>2.5014973504951401</c:v>
                </c:pt>
                <c:pt idx="34">
                  <c:v>2.4652090456090998</c:v>
                </c:pt>
                <c:pt idx="35">
                  <c:v>2.32945657567398</c:v>
                </c:pt>
                <c:pt idx="36">
                  <c:v>2.34147894899231</c:v>
                </c:pt>
                <c:pt idx="37">
                  <c:v>2.3312076896118201</c:v>
                </c:pt>
                <c:pt idx="38">
                  <c:v>2.3135733686826798</c:v>
                </c:pt>
                <c:pt idx="39">
                  <c:v>2.25933583077332</c:v>
                </c:pt>
                <c:pt idx="40">
                  <c:v>2.1537962733295202</c:v>
                </c:pt>
                <c:pt idx="41">
                  <c:v>2.2036435051256502</c:v>
                </c:pt>
                <c:pt idx="42">
                  <c:v>2.2053824859790701</c:v>
                </c:pt>
                <c:pt idx="43">
                  <c:v>2.1665254699768002</c:v>
                </c:pt>
                <c:pt idx="44">
                  <c:v>2.1236521238419601</c:v>
                </c:pt>
                <c:pt idx="45">
                  <c:v>2.02602852739229</c:v>
                </c:pt>
                <c:pt idx="46">
                  <c:v>2.0522912907581099</c:v>
                </c:pt>
                <c:pt idx="47">
                  <c:v>2.0485077167590799</c:v>
                </c:pt>
                <c:pt idx="48">
                  <c:v>2.0376121000977201</c:v>
                </c:pt>
                <c:pt idx="49">
                  <c:v>1.96896780346939</c:v>
                </c:pt>
                <c:pt idx="50">
                  <c:v>1.9909458997423199</c:v>
                </c:pt>
                <c:pt idx="51">
                  <c:v>2.0360946691736999</c:v>
                </c:pt>
                <c:pt idx="52">
                  <c:v>2.0286500876175699</c:v>
                </c:pt>
                <c:pt idx="53">
                  <c:v>1.95898793328336</c:v>
                </c:pt>
                <c:pt idx="54">
                  <c:v>1.87777828579066</c:v>
                </c:pt>
                <c:pt idx="55">
                  <c:v>1.85486730372815</c:v>
                </c:pt>
                <c:pt idx="56">
                  <c:v>1.8616949079329399</c:v>
                </c:pt>
                <c:pt idx="57">
                  <c:v>1.82928273744256</c:v>
                </c:pt>
                <c:pt idx="58">
                  <c:v>1.78934748985659</c:v>
                </c:pt>
                <c:pt idx="59">
                  <c:v>1.7228378641022899</c:v>
                </c:pt>
                <c:pt idx="60">
                  <c:v>1.75298867593111</c:v>
                </c:pt>
                <c:pt idx="61">
                  <c:v>1.7294084662456799</c:v>
                </c:pt>
                <c:pt idx="62">
                  <c:v>1.7135149425671301</c:v>
                </c:pt>
                <c:pt idx="63">
                  <c:v>1.6578376489870501</c:v>
                </c:pt>
                <c:pt idx="64">
                  <c:v>1.5850058944094001</c:v>
                </c:pt>
                <c:pt idx="65">
                  <c:v>1.59694117673354</c:v>
                </c:pt>
                <c:pt idx="66">
                  <c:v>1.5607863173184899</c:v>
                </c:pt>
                <c:pt idx="67">
                  <c:v>1.5278633071710199</c:v>
                </c:pt>
                <c:pt idx="68">
                  <c:v>1.4882475453053099</c:v>
                </c:pt>
                <c:pt idx="69">
                  <c:v>1.4233136039719501</c:v>
                </c:pt>
                <c:pt idx="70">
                  <c:v>1.3645464165764001</c:v>
                </c:pt>
                <c:pt idx="71">
                  <c:v>1.34760369760895</c:v>
                </c:pt>
                <c:pt idx="72">
                  <c:v>1.34022328109158</c:v>
                </c:pt>
                <c:pt idx="73">
                  <c:v>1.30498799374888</c:v>
                </c:pt>
                <c:pt idx="74">
                  <c:v>1.22066309772829</c:v>
                </c:pt>
                <c:pt idx="75">
                  <c:v>1.16449982440139</c:v>
                </c:pt>
                <c:pt idx="76">
                  <c:v>1.1590970946121799</c:v>
                </c:pt>
                <c:pt idx="77">
                  <c:v>1.16401426210809</c:v>
                </c:pt>
                <c:pt idx="78">
                  <c:v>1.1110297037266501</c:v>
                </c:pt>
                <c:pt idx="79">
                  <c:v>1.0317800855121499</c:v>
                </c:pt>
                <c:pt idx="80">
                  <c:v>0.97412349938839105</c:v>
                </c:pt>
                <c:pt idx="81">
                  <c:v>0.97405153532385702</c:v>
                </c:pt>
                <c:pt idx="82">
                  <c:v>0.973100473984292</c:v>
                </c:pt>
                <c:pt idx="83">
                  <c:v>0.96281207893607801</c:v>
                </c:pt>
                <c:pt idx="84">
                  <c:v>0.86255050729774496</c:v>
                </c:pt>
                <c:pt idx="85">
                  <c:v>0.770093782430606</c:v>
                </c:pt>
                <c:pt idx="86">
                  <c:v>0.79139018908123404</c:v>
                </c:pt>
                <c:pt idx="87">
                  <c:v>0.83750629210427796</c:v>
                </c:pt>
                <c:pt idx="88">
                  <c:v>0.77199914429655703</c:v>
                </c:pt>
                <c:pt idx="89">
                  <c:v>0.67861318392616199</c:v>
                </c:pt>
                <c:pt idx="90">
                  <c:v>0.59775425385701697</c:v>
                </c:pt>
                <c:pt idx="91">
                  <c:v>0.60522113539128297</c:v>
                </c:pt>
                <c:pt idx="92">
                  <c:v>0.60774252323107303</c:v>
                </c:pt>
                <c:pt idx="93">
                  <c:v>0.64335248930887501</c:v>
                </c:pt>
                <c:pt idx="94">
                  <c:v>0.474397858260864</c:v>
                </c:pt>
                <c:pt idx="95">
                  <c:v>0.32380683527402598</c:v>
                </c:pt>
                <c:pt idx="96">
                  <c:v>0.37113548386105399</c:v>
                </c:pt>
                <c:pt idx="97">
                  <c:v>0.525911222689735</c:v>
                </c:pt>
                <c:pt idx="98">
                  <c:v>0.351509414179345</c:v>
                </c:pt>
                <c:pt idx="99">
                  <c:v>9.4446608328242795E-2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32-44BB-9EB3-7C4353556AE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SwapHard1000Paths!$Q$2:$Q$102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4.5935124552753601</c:v>
                </c:pt>
                <c:pt idx="2">
                  <c:v>4.6617447802042102</c:v>
                </c:pt>
                <c:pt idx="3">
                  <c:v>4.6725722072412497</c:v>
                </c:pt>
                <c:pt idx="4">
                  <c:v>4.7051124152109498</c:v>
                </c:pt>
                <c:pt idx="5">
                  <c:v>4.4026629815917504</c:v>
                </c:pt>
                <c:pt idx="6">
                  <c:v>4.3850185995897899</c:v>
                </c:pt>
                <c:pt idx="7">
                  <c:v>4.3547448233455199</c:v>
                </c:pt>
                <c:pt idx="8">
                  <c:v>4.2002074166671699</c:v>
                </c:pt>
                <c:pt idx="9">
                  <c:v>4.1352539303717704</c:v>
                </c:pt>
                <c:pt idx="10">
                  <c:v>4.1854376764699603</c:v>
                </c:pt>
                <c:pt idx="11">
                  <c:v>4.2507016823391304</c:v>
                </c:pt>
                <c:pt idx="12">
                  <c:v>4.2424514366605903</c:v>
                </c:pt>
                <c:pt idx="13">
                  <c:v>4.1863344861162597</c:v>
                </c:pt>
                <c:pt idx="14">
                  <c:v>3.9969829575990801</c:v>
                </c:pt>
                <c:pt idx="15">
                  <c:v>3.8202334547250301</c:v>
                </c:pt>
                <c:pt idx="16">
                  <c:v>3.9265224391906899</c:v>
                </c:pt>
                <c:pt idx="17">
                  <c:v>3.94038729720865</c:v>
                </c:pt>
                <c:pt idx="18">
                  <c:v>3.77233933058075</c:v>
                </c:pt>
                <c:pt idx="19">
                  <c:v>3.6563838537793099</c:v>
                </c:pt>
                <c:pt idx="20">
                  <c:v>3.6410788603754098</c:v>
                </c:pt>
                <c:pt idx="21">
                  <c:v>3.6369052649629099</c:v>
                </c:pt>
                <c:pt idx="22">
                  <c:v>3.56375518292668</c:v>
                </c:pt>
                <c:pt idx="23">
                  <c:v>3.5193250307200601</c:v>
                </c:pt>
                <c:pt idx="24">
                  <c:v>3.4779323031393501</c:v>
                </c:pt>
                <c:pt idx="25">
                  <c:v>3.3905731528990302</c:v>
                </c:pt>
                <c:pt idx="26">
                  <c:v>3.3700300396785998</c:v>
                </c:pt>
                <c:pt idx="27">
                  <c:v>3.3491952999192298</c:v>
                </c:pt>
                <c:pt idx="28">
                  <c:v>3.3082839586850401</c:v>
                </c:pt>
                <c:pt idx="29">
                  <c:v>3.2283550957935301</c:v>
                </c:pt>
                <c:pt idx="30">
                  <c:v>3.1010485387886302</c:v>
                </c:pt>
                <c:pt idx="31">
                  <c:v>3.1063898735792699</c:v>
                </c:pt>
                <c:pt idx="32">
                  <c:v>3.0924270348729399</c:v>
                </c:pt>
                <c:pt idx="33">
                  <c:v>3.0479716200777598</c:v>
                </c:pt>
                <c:pt idx="34">
                  <c:v>2.9738932284100699</c:v>
                </c:pt>
                <c:pt idx="35">
                  <c:v>3.0729465841682599</c:v>
                </c:pt>
                <c:pt idx="36">
                  <c:v>3.0756235967213801</c:v>
                </c:pt>
                <c:pt idx="37">
                  <c:v>3.0536454534340001</c:v>
                </c:pt>
                <c:pt idx="38">
                  <c:v>3.0085892771140599</c:v>
                </c:pt>
                <c:pt idx="39">
                  <c:v>2.9281098459142099</c:v>
                </c:pt>
                <c:pt idx="40">
                  <c:v>2.7969490602484099</c:v>
                </c:pt>
                <c:pt idx="41">
                  <c:v>2.8093484004857601</c:v>
                </c:pt>
                <c:pt idx="42">
                  <c:v>2.7870336208372102</c:v>
                </c:pt>
                <c:pt idx="43">
                  <c:v>2.7281418349665398</c:v>
                </c:pt>
                <c:pt idx="44">
                  <c:v>2.6665964028470301</c:v>
                </c:pt>
                <c:pt idx="45">
                  <c:v>2.6491623278943202</c:v>
                </c:pt>
                <c:pt idx="46">
                  <c:v>2.6484596263314599</c:v>
                </c:pt>
                <c:pt idx="47">
                  <c:v>2.6268163592423801</c:v>
                </c:pt>
                <c:pt idx="48">
                  <c:v>2.59246492693363</c:v>
                </c:pt>
                <c:pt idx="49">
                  <c:v>2.50510358033991</c:v>
                </c:pt>
                <c:pt idx="50">
                  <c:v>2.36772405731833</c:v>
                </c:pt>
                <c:pt idx="51">
                  <c:v>2.3749737424697699</c:v>
                </c:pt>
                <c:pt idx="52">
                  <c:v>2.3545323387411599</c:v>
                </c:pt>
                <c:pt idx="53">
                  <c:v>2.2804603138286099</c:v>
                </c:pt>
                <c:pt idx="54">
                  <c:v>2.1979971936507399</c:v>
                </c:pt>
                <c:pt idx="55">
                  <c:v>2.2032867951122199</c:v>
                </c:pt>
                <c:pt idx="56">
                  <c:v>2.1805224802750902</c:v>
                </c:pt>
                <c:pt idx="57">
                  <c:v>2.1442114249671</c:v>
                </c:pt>
                <c:pt idx="58">
                  <c:v>2.0971353817133198</c:v>
                </c:pt>
                <c:pt idx="59">
                  <c:v>2.01360293393628</c:v>
                </c:pt>
                <c:pt idx="60">
                  <c:v>2.03300293495642</c:v>
                </c:pt>
                <c:pt idx="61">
                  <c:v>2.0183391953519898</c:v>
                </c:pt>
                <c:pt idx="62">
                  <c:v>1.9917579286760001</c:v>
                </c:pt>
                <c:pt idx="63">
                  <c:v>1.9300795468063601</c:v>
                </c:pt>
                <c:pt idx="64">
                  <c:v>1.8456558257573501</c:v>
                </c:pt>
                <c:pt idx="65">
                  <c:v>1.72161205177613</c:v>
                </c:pt>
                <c:pt idx="66">
                  <c:v>1.7183820109583601</c:v>
                </c:pt>
                <c:pt idx="67">
                  <c:v>1.69912789450518</c:v>
                </c:pt>
                <c:pt idx="68">
                  <c:v>1.64991426613381</c:v>
                </c:pt>
                <c:pt idx="69">
                  <c:v>1.56636782506378</c:v>
                </c:pt>
                <c:pt idx="70">
                  <c:v>1.5278246569607901</c:v>
                </c:pt>
                <c:pt idx="71">
                  <c:v>1.51574022739421</c:v>
                </c:pt>
                <c:pt idx="72">
                  <c:v>1.5020783305979499</c:v>
                </c:pt>
                <c:pt idx="73">
                  <c:v>1.4614684050282101</c:v>
                </c:pt>
                <c:pt idx="74">
                  <c:v>1.3652502495602501</c:v>
                </c:pt>
                <c:pt idx="75">
                  <c:v>1.29588454537925</c:v>
                </c:pt>
                <c:pt idx="76">
                  <c:v>1.2918523429147799</c:v>
                </c:pt>
                <c:pt idx="77">
                  <c:v>1.2898326560464</c:v>
                </c:pt>
                <c:pt idx="78">
                  <c:v>1.2318818962406399</c:v>
                </c:pt>
                <c:pt idx="79">
                  <c:v>1.14016242818636</c:v>
                </c:pt>
                <c:pt idx="80">
                  <c:v>1.08067274567</c:v>
                </c:pt>
                <c:pt idx="81">
                  <c:v>1.07526607372295</c:v>
                </c:pt>
                <c:pt idx="82">
                  <c:v>1.07165767045279</c:v>
                </c:pt>
                <c:pt idx="83">
                  <c:v>1.05663161110199</c:v>
                </c:pt>
                <c:pt idx="84">
                  <c:v>0.94799924009323899</c:v>
                </c:pt>
                <c:pt idx="85">
                  <c:v>0.86684966707158895</c:v>
                </c:pt>
                <c:pt idx="86">
                  <c:v>0.87838816796880004</c:v>
                </c:pt>
                <c:pt idx="87">
                  <c:v>0.91629201733995902</c:v>
                </c:pt>
                <c:pt idx="88">
                  <c:v>0.84599174248813203</c:v>
                </c:pt>
                <c:pt idx="89">
                  <c:v>0.74639033228666796</c:v>
                </c:pt>
                <c:pt idx="90">
                  <c:v>0.61558259242652003</c:v>
                </c:pt>
                <c:pt idx="91">
                  <c:v>0.62499666562493095</c:v>
                </c:pt>
                <c:pt idx="92">
                  <c:v>0.62477014025634603</c:v>
                </c:pt>
                <c:pt idx="93">
                  <c:v>0.65889083377309299</c:v>
                </c:pt>
                <c:pt idx="94">
                  <c:v>0.48649366285147999</c:v>
                </c:pt>
                <c:pt idx="95">
                  <c:v>0.33130783880882098</c:v>
                </c:pt>
                <c:pt idx="96">
                  <c:v>0.37781492454397902</c:v>
                </c:pt>
                <c:pt idx="97">
                  <c:v>0.53129166223619895</c:v>
                </c:pt>
                <c:pt idx="98">
                  <c:v>0.35539183508790601</c:v>
                </c:pt>
                <c:pt idx="99">
                  <c:v>9.7235160076739893E-2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32-44BB-9EB3-7C4353556AE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SwapHard1000Paths!$R$2:$R$102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4.4882905698694104</c:v>
                </c:pt>
                <c:pt idx="2">
                  <c:v>4.1736813984354901</c:v>
                </c:pt>
                <c:pt idx="3">
                  <c:v>4.1747961015913697</c:v>
                </c:pt>
                <c:pt idx="4">
                  <c:v>4.3567748750285196</c:v>
                </c:pt>
                <c:pt idx="5">
                  <c:v>4.3543343630040798</c:v>
                </c:pt>
                <c:pt idx="6">
                  <c:v>4.3560196030467404</c:v>
                </c:pt>
                <c:pt idx="7">
                  <c:v>4.22453959877424</c:v>
                </c:pt>
                <c:pt idx="8">
                  <c:v>4.2180885060192201</c:v>
                </c:pt>
                <c:pt idx="9">
                  <c:v>4.36243565793015</c:v>
                </c:pt>
                <c:pt idx="10">
                  <c:v>4.1885081264189301</c:v>
                </c:pt>
                <c:pt idx="11">
                  <c:v>4.1459717822440201</c:v>
                </c:pt>
                <c:pt idx="12">
                  <c:v>4.2980429273929701</c:v>
                </c:pt>
                <c:pt idx="13">
                  <c:v>4.12047532753372</c:v>
                </c:pt>
                <c:pt idx="14">
                  <c:v>4.0916560057342597</c:v>
                </c:pt>
                <c:pt idx="15">
                  <c:v>3.9084832746173199</c:v>
                </c:pt>
                <c:pt idx="16">
                  <c:v>3.8932430204403601</c:v>
                </c:pt>
                <c:pt idx="17">
                  <c:v>4.0430062468085497</c:v>
                </c:pt>
                <c:pt idx="18">
                  <c:v>3.9604313098342301</c:v>
                </c:pt>
                <c:pt idx="19">
                  <c:v>3.90522731478455</c:v>
                </c:pt>
                <c:pt idx="20">
                  <c:v>3.7088284540956402</c:v>
                </c:pt>
                <c:pt idx="21">
                  <c:v>3.7082282496263899</c:v>
                </c:pt>
                <c:pt idx="22">
                  <c:v>3.6910742141664201</c:v>
                </c:pt>
                <c:pt idx="23">
                  <c:v>3.5846429615897599</c:v>
                </c:pt>
                <c:pt idx="24">
                  <c:v>3.5283006249493201</c:v>
                </c:pt>
                <c:pt idx="25">
                  <c:v>3.53288979708777</c:v>
                </c:pt>
                <c:pt idx="26">
                  <c:v>3.50841909409057</c:v>
                </c:pt>
                <c:pt idx="27">
                  <c:v>3.4812846069663599</c:v>
                </c:pt>
                <c:pt idx="28">
                  <c:v>3.4437728507332102</c:v>
                </c:pt>
                <c:pt idx="29">
                  <c:v>3.3792057819007399</c:v>
                </c:pt>
                <c:pt idx="30">
                  <c:v>3.2881020329081001</c:v>
                </c:pt>
                <c:pt idx="31">
                  <c:v>3.2790724420586699</c:v>
                </c:pt>
                <c:pt idx="32">
                  <c:v>3.2539673712288999</c:v>
                </c:pt>
                <c:pt idx="33">
                  <c:v>3.20599657746406</c:v>
                </c:pt>
                <c:pt idx="34">
                  <c:v>3.1331946612134698</c:v>
                </c:pt>
                <c:pt idx="35">
                  <c:v>3.16271532548034</c:v>
                </c:pt>
                <c:pt idx="36">
                  <c:v>3.1479600039856801</c:v>
                </c:pt>
                <c:pt idx="37">
                  <c:v>3.1255144040434502</c:v>
                </c:pt>
                <c:pt idx="38">
                  <c:v>3.0824146879877699</c:v>
                </c:pt>
                <c:pt idx="39">
                  <c:v>2.9936746650048498</c:v>
                </c:pt>
                <c:pt idx="40">
                  <c:v>2.8107494521680301</c:v>
                </c:pt>
                <c:pt idx="41">
                  <c:v>2.8057074401545901</c:v>
                </c:pt>
                <c:pt idx="42">
                  <c:v>2.7818792952842601</c:v>
                </c:pt>
                <c:pt idx="43">
                  <c:v>2.7295999919581</c:v>
                </c:pt>
                <c:pt idx="44">
                  <c:v>2.6795165626551798</c:v>
                </c:pt>
                <c:pt idx="45">
                  <c:v>2.7353300476411202</c:v>
                </c:pt>
                <c:pt idx="46">
                  <c:v>2.7083536576735399</c:v>
                </c:pt>
                <c:pt idx="47">
                  <c:v>2.6738279996595899</c:v>
                </c:pt>
                <c:pt idx="48">
                  <c:v>2.6377518213332398</c:v>
                </c:pt>
                <c:pt idx="49">
                  <c:v>2.5509373648897999</c:v>
                </c:pt>
                <c:pt idx="50">
                  <c:v>2.5351474681469601</c:v>
                </c:pt>
                <c:pt idx="51">
                  <c:v>2.5304873531737901</c:v>
                </c:pt>
                <c:pt idx="52">
                  <c:v>2.5139225906695102</c:v>
                </c:pt>
                <c:pt idx="53">
                  <c:v>2.44399326524278</c:v>
                </c:pt>
                <c:pt idx="54">
                  <c:v>2.3565718518198202</c:v>
                </c:pt>
                <c:pt idx="55">
                  <c:v>2.22310951823086</c:v>
                </c:pt>
                <c:pt idx="56">
                  <c:v>2.2231806823665798</c:v>
                </c:pt>
                <c:pt idx="57">
                  <c:v>2.1880272505226999</c:v>
                </c:pt>
                <c:pt idx="58">
                  <c:v>2.1496695348406898</c:v>
                </c:pt>
                <c:pt idx="59">
                  <c:v>2.0648530922448902</c:v>
                </c:pt>
                <c:pt idx="60">
                  <c:v>2.0232645214979499</c:v>
                </c:pt>
                <c:pt idx="61">
                  <c:v>1.99968826629855</c:v>
                </c:pt>
                <c:pt idx="62">
                  <c:v>1.9768214162487301</c:v>
                </c:pt>
                <c:pt idx="63">
                  <c:v>1.9234930850258101</c:v>
                </c:pt>
                <c:pt idx="64">
                  <c:v>1.8401019235220699</c:v>
                </c:pt>
                <c:pt idx="65">
                  <c:v>1.74502481822541</c:v>
                </c:pt>
                <c:pt idx="66">
                  <c:v>1.7288569377418399</c:v>
                </c:pt>
                <c:pt idx="67">
                  <c:v>1.7089471330806201</c:v>
                </c:pt>
                <c:pt idx="68">
                  <c:v>1.6615846550432301</c:v>
                </c:pt>
                <c:pt idx="69">
                  <c:v>1.5843413907406001</c:v>
                </c:pt>
                <c:pt idx="70">
                  <c:v>1.48432637438413</c:v>
                </c:pt>
                <c:pt idx="71">
                  <c:v>1.4830013950034799</c:v>
                </c:pt>
                <c:pt idx="72">
                  <c:v>1.4685351359504999</c:v>
                </c:pt>
                <c:pt idx="73">
                  <c:v>1.4303135346611</c:v>
                </c:pt>
                <c:pt idx="74">
                  <c:v>1.34313072986549</c:v>
                </c:pt>
                <c:pt idx="75">
                  <c:v>1.19810527059962</c:v>
                </c:pt>
                <c:pt idx="76">
                  <c:v>1.2045919601769799</c:v>
                </c:pt>
                <c:pt idx="77">
                  <c:v>1.2087150187546001</c:v>
                </c:pt>
                <c:pt idx="78">
                  <c:v>1.15572102969563</c:v>
                </c:pt>
                <c:pt idx="79">
                  <c:v>1.0755973701141801</c:v>
                </c:pt>
                <c:pt idx="80">
                  <c:v>0.96189535269688398</c:v>
                </c:pt>
                <c:pt idx="81">
                  <c:v>0.974520991598533</c:v>
                </c:pt>
                <c:pt idx="82">
                  <c:v>0.97801639993739398</c:v>
                </c:pt>
                <c:pt idx="83">
                  <c:v>0.96972181021612602</c:v>
                </c:pt>
                <c:pt idx="84">
                  <c:v>0.86873750291017304</c:v>
                </c:pt>
                <c:pt idx="85">
                  <c:v>0.79654337225344296</c:v>
                </c:pt>
                <c:pt idx="86">
                  <c:v>0.81627766844487204</c:v>
                </c:pt>
                <c:pt idx="87">
                  <c:v>0.85842057248903803</c:v>
                </c:pt>
                <c:pt idx="88">
                  <c:v>0.79554335189565595</c:v>
                </c:pt>
                <c:pt idx="89">
                  <c:v>0.70199835472788996</c:v>
                </c:pt>
                <c:pt idx="90">
                  <c:v>0.579808347088416</c:v>
                </c:pt>
                <c:pt idx="91">
                  <c:v>0.592377937984646</c:v>
                </c:pt>
                <c:pt idx="92">
                  <c:v>0.59444529412487401</c:v>
                </c:pt>
                <c:pt idx="93">
                  <c:v>0.63216804770493096</c:v>
                </c:pt>
                <c:pt idx="94">
                  <c:v>0.46637223995535299</c:v>
                </c:pt>
                <c:pt idx="95">
                  <c:v>0.31343781431329898</c:v>
                </c:pt>
                <c:pt idx="96">
                  <c:v>0.362013791308407</c:v>
                </c:pt>
                <c:pt idx="97">
                  <c:v>0.51725890107870198</c:v>
                </c:pt>
                <c:pt idx="98">
                  <c:v>0.34551067175920303</c:v>
                </c:pt>
                <c:pt idx="99">
                  <c:v>9.0532419910590106E-2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32-44BB-9EB3-7C4353556AE6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SwapHard1000Paths!$K$2:$K$102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4.5431351724571396</c:v>
                </c:pt>
                <c:pt idx="2">
                  <c:v>4.4374709028169299</c:v>
                </c:pt>
                <c:pt idx="3">
                  <c:v>4.3795140826754801</c:v>
                </c:pt>
                <c:pt idx="4">
                  <c:v>4.3137107760286098</c:v>
                </c:pt>
                <c:pt idx="5">
                  <c:v>4.2328329291912601</c:v>
                </c:pt>
                <c:pt idx="6">
                  <c:v>4.20921025104726</c:v>
                </c:pt>
                <c:pt idx="7">
                  <c:v>4.1703162379797298</c:v>
                </c:pt>
                <c:pt idx="8">
                  <c:v>4.1235725127050502</c:v>
                </c:pt>
                <c:pt idx="9">
                  <c:v>4.0590954467615399</c:v>
                </c:pt>
                <c:pt idx="10">
                  <c:v>3.97941538269008</c:v>
                </c:pt>
                <c:pt idx="11">
                  <c:v>3.9596789979785201</c:v>
                </c:pt>
                <c:pt idx="12">
                  <c:v>3.9272280119706098</c:v>
                </c:pt>
                <c:pt idx="13">
                  <c:v>3.8764153145944098</c:v>
                </c:pt>
                <c:pt idx="14">
                  <c:v>3.8138342819498599</c:v>
                </c:pt>
                <c:pt idx="15">
                  <c:v>3.7350452072696601</c:v>
                </c:pt>
                <c:pt idx="16">
                  <c:v>3.7181739110811698</c:v>
                </c:pt>
                <c:pt idx="17">
                  <c:v>3.6893471296073002</c:v>
                </c:pt>
                <c:pt idx="18">
                  <c:v>3.6456128919347699</c:v>
                </c:pt>
                <c:pt idx="19">
                  <c:v>3.58295137395368</c:v>
                </c:pt>
                <c:pt idx="20">
                  <c:v>3.50689238031614</c:v>
                </c:pt>
                <c:pt idx="21">
                  <c:v>3.4920999189448998</c:v>
                </c:pt>
                <c:pt idx="22">
                  <c:v>3.4647840497183799</c:v>
                </c:pt>
                <c:pt idx="23">
                  <c:v>3.4191140026144899</c:v>
                </c:pt>
                <c:pt idx="24">
                  <c:v>3.3602323348395302</c:v>
                </c:pt>
                <c:pt idx="25">
                  <c:v>3.2851420706738801</c:v>
                </c:pt>
                <c:pt idx="26">
                  <c:v>3.2724134068883299</c:v>
                </c:pt>
                <c:pt idx="27">
                  <c:v>3.2480043822317102</c:v>
                </c:pt>
                <c:pt idx="28">
                  <c:v>3.2078379083846502</c:v>
                </c:pt>
                <c:pt idx="29">
                  <c:v>3.1421459910862501</c:v>
                </c:pt>
                <c:pt idx="30">
                  <c:v>3.0673294862794198</c:v>
                </c:pt>
                <c:pt idx="31">
                  <c:v>3.0565662734832699</c:v>
                </c:pt>
                <c:pt idx="32">
                  <c:v>3.0340625641504699</c:v>
                </c:pt>
                <c:pt idx="33">
                  <c:v>2.9877835315789998</c:v>
                </c:pt>
                <c:pt idx="34">
                  <c:v>2.9319449655044401</c:v>
                </c:pt>
                <c:pt idx="35">
                  <c:v>2.8580985942966501</c:v>
                </c:pt>
                <c:pt idx="36">
                  <c:v>2.84908479170325</c:v>
                </c:pt>
                <c:pt idx="37">
                  <c:v>2.82864986265181</c:v>
                </c:pt>
                <c:pt idx="38">
                  <c:v>2.7959330281924202</c:v>
                </c:pt>
                <c:pt idx="39">
                  <c:v>2.7266677105673498</c:v>
                </c:pt>
                <c:pt idx="40">
                  <c:v>2.65201856927255</c:v>
                </c:pt>
                <c:pt idx="41">
                  <c:v>2.64399775698794</c:v>
                </c:pt>
                <c:pt idx="42">
                  <c:v>2.6250158178681202</c:v>
                </c:pt>
                <c:pt idx="43">
                  <c:v>2.5725586718212399</c:v>
                </c:pt>
                <c:pt idx="44">
                  <c:v>2.5207489721738101</c:v>
                </c:pt>
                <c:pt idx="45">
                  <c:v>2.4495521441795201</c:v>
                </c:pt>
                <c:pt idx="46">
                  <c:v>2.44249160456698</c:v>
                </c:pt>
                <c:pt idx="47">
                  <c:v>2.42501721176551</c:v>
                </c:pt>
                <c:pt idx="48">
                  <c:v>2.40366099655167</c:v>
                </c:pt>
                <c:pt idx="49">
                  <c:v>2.3311197605673599</c:v>
                </c:pt>
                <c:pt idx="50">
                  <c:v>2.2477343329344199</c:v>
                </c:pt>
                <c:pt idx="51">
                  <c:v>2.2421429238632999</c:v>
                </c:pt>
                <c:pt idx="52">
                  <c:v>2.2253716803711998</c:v>
                </c:pt>
                <c:pt idx="53">
                  <c:v>2.1600197419759599</c:v>
                </c:pt>
                <c:pt idx="54">
                  <c:v>2.0879747315931398</c:v>
                </c:pt>
                <c:pt idx="55">
                  <c:v>2.0061518341751401</c:v>
                </c:pt>
                <c:pt idx="56">
                  <c:v>1.9928361373616501</c:v>
                </c:pt>
                <c:pt idx="57">
                  <c:v>1.96610084098898</c:v>
                </c:pt>
                <c:pt idx="58">
                  <c:v>1.9300430158516499</c:v>
                </c:pt>
                <c:pt idx="59">
                  <c:v>1.8592263765206301</c:v>
                </c:pt>
                <c:pt idx="60">
                  <c:v>1.7788255120807199</c:v>
                </c:pt>
                <c:pt idx="61">
                  <c:v>1.7718278319957801</c:v>
                </c:pt>
                <c:pt idx="62">
                  <c:v>1.7617452382574199</c:v>
                </c:pt>
                <c:pt idx="63">
                  <c:v>1.7167236472296601</c:v>
                </c:pt>
                <c:pt idx="64">
                  <c:v>1.64276126083684</c:v>
                </c:pt>
                <c:pt idx="65">
                  <c:v>1.5620787440027999</c:v>
                </c:pt>
                <c:pt idx="66">
                  <c:v>1.55835749898186</c:v>
                </c:pt>
                <c:pt idx="67">
                  <c:v>1.5457237116431</c:v>
                </c:pt>
                <c:pt idx="68">
                  <c:v>1.5045569594352499</c:v>
                </c:pt>
                <c:pt idx="69">
                  <c:v>1.4333408742981799</c:v>
                </c:pt>
                <c:pt idx="70">
                  <c:v>1.35206611976652</c:v>
                </c:pt>
                <c:pt idx="71">
                  <c:v>1.3505579363865301</c:v>
                </c:pt>
                <c:pt idx="72">
                  <c:v>1.34441027951985</c:v>
                </c:pt>
                <c:pt idx="73">
                  <c:v>1.3124375227796801</c:v>
                </c:pt>
                <c:pt idx="74">
                  <c:v>1.23024204242251</c:v>
                </c:pt>
                <c:pt idx="75">
                  <c:v>1.1470735280072899</c:v>
                </c:pt>
                <c:pt idx="76">
                  <c:v>1.1512561375630801</c:v>
                </c:pt>
                <c:pt idx="77">
                  <c:v>1.15720128695765</c:v>
                </c:pt>
                <c:pt idx="78">
                  <c:v>1.10743277687264</c:v>
                </c:pt>
                <c:pt idx="79">
                  <c:v>1.03016714603246</c:v>
                </c:pt>
                <c:pt idx="80">
                  <c:v>0.94581861473284901</c:v>
                </c:pt>
                <c:pt idx="81">
                  <c:v>0.95159757449057503</c:v>
                </c:pt>
                <c:pt idx="82">
                  <c:v>0.95374600972183099</c:v>
                </c:pt>
                <c:pt idx="83">
                  <c:v>0.946232321853273</c:v>
                </c:pt>
                <c:pt idx="84">
                  <c:v>0.84856425906464505</c:v>
                </c:pt>
                <c:pt idx="85">
                  <c:v>0.76233926386556305</c:v>
                </c:pt>
                <c:pt idx="86">
                  <c:v>0.78341398700756903</c:v>
                </c:pt>
                <c:pt idx="87">
                  <c:v>0.82700161690665597</c:v>
                </c:pt>
                <c:pt idx="88">
                  <c:v>0.76510858891998501</c:v>
                </c:pt>
                <c:pt idx="89">
                  <c:v>0.67534840150849895</c:v>
                </c:pt>
                <c:pt idx="90">
                  <c:v>0.56647920099026405</c:v>
                </c:pt>
                <c:pt idx="91">
                  <c:v>0.57886402223325695</c:v>
                </c:pt>
                <c:pt idx="92">
                  <c:v>0.58303970326398602</c:v>
                </c:pt>
                <c:pt idx="93">
                  <c:v>0.62196399973019501</c:v>
                </c:pt>
                <c:pt idx="94">
                  <c:v>0.45733104270768599</c:v>
                </c:pt>
                <c:pt idx="95">
                  <c:v>0.31362393560630603</c:v>
                </c:pt>
                <c:pt idx="96">
                  <c:v>0.362113869049071</c:v>
                </c:pt>
                <c:pt idx="97">
                  <c:v>0.51706709955739905</c:v>
                </c:pt>
                <c:pt idx="98">
                  <c:v>0.34540041364434099</c:v>
                </c:pt>
                <c:pt idx="99">
                  <c:v>9.03922496724269E-2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232896"/>
        <c:axId val="265233456"/>
      </c:lineChart>
      <c:catAx>
        <c:axId val="26523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233456"/>
        <c:crosses val="autoZero"/>
        <c:auto val="1"/>
        <c:lblAlgn val="ctr"/>
        <c:lblOffset val="100"/>
        <c:noMultiLvlLbl val="0"/>
      </c:catAx>
      <c:valAx>
        <c:axId val="265233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23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SwaptionHard1000Paths!$G$3</c:f>
          <c:strCache>
            <c:ptCount val="1"/>
            <c:pt idx="0">
              <c:v>Forward Initial Margin of a 8Y x 6Y Swaption with Physical Delivery </c:v>
            </c:pt>
          </c:strCache>
        </c:strRef>
      </c:tx>
      <c:layout>
        <c:manualLayout>
          <c:xMode val="edge"/>
          <c:yMode val="edge"/>
          <c:x val="0.14339541691903895"/>
          <c:y val="3.0485216036777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SwaptionHard1000Paths!$L$2:$L$142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1.3202502174466999</c:v>
                </c:pt>
                <c:pt idx="2">
                  <c:v>1.3762386104181901</c:v>
                </c:pt>
                <c:pt idx="3">
                  <c:v>1.34446865510198</c:v>
                </c:pt>
                <c:pt idx="4">
                  <c:v>1.2957562709693899</c:v>
                </c:pt>
                <c:pt idx="5">
                  <c:v>1.28048259333464</c:v>
                </c:pt>
                <c:pt idx="6">
                  <c:v>1.3288782801493599</c:v>
                </c:pt>
                <c:pt idx="7">
                  <c:v>1.3740568038121299</c:v>
                </c:pt>
                <c:pt idx="8">
                  <c:v>1.4385678412995899</c:v>
                </c:pt>
                <c:pt idx="9">
                  <c:v>1.4718551144743199</c:v>
                </c:pt>
                <c:pt idx="10">
                  <c:v>1.47425611894237</c:v>
                </c:pt>
                <c:pt idx="11">
                  <c:v>1.4783214470708499</c:v>
                </c:pt>
                <c:pt idx="12">
                  <c:v>1.4739888294040999</c:v>
                </c:pt>
                <c:pt idx="13">
                  <c:v>1.4829711587494301</c:v>
                </c:pt>
                <c:pt idx="14">
                  <c:v>1.4967953373920599</c:v>
                </c:pt>
                <c:pt idx="15">
                  <c:v>1.52786894177088</c:v>
                </c:pt>
                <c:pt idx="16">
                  <c:v>1.5518446119191001</c:v>
                </c:pt>
                <c:pt idx="17">
                  <c:v>1.61586045901396</c:v>
                </c:pt>
                <c:pt idx="18">
                  <c:v>1.5990578243809599</c:v>
                </c:pt>
                <c:pt idx="19">
                  <c:v>1.5865620263063001</c:v>
                </c:pt>
                <c:pt idx="20">
                  <c:v>1.56085898288356</c:v>
                </c:pt>
                <c:pt idx="21">
                  <c:v>1.59191756548157</c:v>
                </c:pt>
                <c:pt idx="22">
                  <c:v>1.60945043585789</c:v>
                </c:pt>
                <c:pt idx="23">
                  <c:v>1.6181009169512099</c:v>
                </c:pt>
                <c:pt idx="24">
                  <c:v>1.5891507512980001</c:v>
                </c:pt>
                <c:pt idx="25">
                  <c:v>1.65360153749182</c:v>
                </c:pt>
                <c:pt idx="26">
                  <c:v>1.6747348864852101</c:v>
                </c:pt>
                <c:pt idx="27">
                  <c:v>1.7182845670249001</c:v>
                </c:pt>
                <c:pt idx="28">
                  <c:v>1.7279046012041099</c:v>
                </c:pt>
                <c:pt idx="29">
                  <c:v>1.6970180895485201</c:v>
                </c:pt>
                <c:pt idx="30">
                  <c:v>1.76668891820762</c:v>
                </c:pt>
                <c:pt idx="31">
                  <c:v>1.8017107131389101</c:v>
                </c:pt>
                <c:pt idx="32">
                  <c:v>1.8062307052965401</c:v>
                </c:pt>
                <c:pt idx="33">
                  <c:v>1.80250939530386</c:v>
                </c:pt>
                <c:pt idx="34">
                  <c:v>1.8152960586184801</c:v>
                </c:pt>
                <c:pt idx="35">
                  <c:v>1.84961408570678</c:v>
                </c:pt>
                <c:pt idx="36">
                  <c:v>1.8626416790853999</c:v>
                </c:pt>
                <c:pt idx="37">
                  <c:v>1.8901159181018401</c:v>
                </c:pt>
                <c:pt idx="38">
                  <c:v>1.93471880401151</c:v>
                </c:pt>
                <c:pt idx="39">
                  <c:v>1.9579949546844999</c:v>
                </c:pt>
                <c:pt idx="40">
                  <c:v>2.0374509439424302</c:v>
                </c:pt>
                <c:pt idx="41">
                  <c:v>2.0484608218962799</c:v>
                </c:pt>
                <c:pt idx="42">
                  <c:v>2.0525686870009499</c:v>
                </c:pt>
                <c:pt idx="43">
                  <c:v>2.02756338949307</c:v>
                </c:pt>
                <c:pt idx="44">
                  <c:v>2.0207560412178101</c:v>
                </c:pt>
                <c:pt idx="45">
                  <c:v>2.0757642469096198</c:v>
                </c:pt>
                <c:pt idx="46">
                  <c:v>2.0750445522444898</c:v>
                </c:pt>
                <c:pt idx="47">
                  <c:v>2.0730474989632</c:v>
                </c:pt>
                <c:pt idx="48">
                  <c:v>2.0880006384668199</c:v>
                </c:pt>
                <c:pt idx="49">
                  <c:v>2.0873981720038799</c:v>
                </c:pt>
                <c:pt idx="50">
                  <c:v>2.1226181414904901</c:v>
                </c:pt>
                <c:pt idx="51">
                  <c:v>2.1438904022712801</c:v>
                </c:pt>
                <c:pt idx="52">
                  <c:v>2.1549815388516298</c:v>
                </c:pt>
                <c:pt idx="53">
                  <c:v>2.1613516859790498</c:v>
                </c:pt>
                <c:pt idx="54">
                  <c:v>2.1590355837453798</c:v>
                </c:pt>
                <c:pt idx="55">
                  <c:v>2.1873633519346201</c:v>
                </c:pt>
                <c:pt idx="56">
                  <c:v>2.2039099500250598</c:v>
                </c:pt>
                <c:pt idx="57">
                  <c:v>2.2397915765285101</c:v>
                </c:pt>
                <c:pt idx="58">
                  <c:v>2.2646572677049002</c:v>
                </c:pt>
                <c:pt idx="59">
                  <c:v>2.2578031533025298</c:v>
                </c:pt>
                <c:pt idx="60">
                  <c:v>2.2815982986060801</c:v>
                </c:pt>
                <c:pt idx="61">
                  <c:v>2.3357108770165098</c:v>
                </c:pt>
                <c:pt idx="62">
                  <c:v>2.3650938195197901</c:v>
                </c:pt>
                <c:pt idx="63">
                  <c:v>2.3836782709206101</c:v>
                </c:pt>
                <c:pt idx="64">
                  <c:v>2.3424062594703798</c:v>
                </c:pt>
                <c:pt idx="65">
                  <c:v>2.38886325898478</c:v>
                </c:pt>
                <c:pt idx="66">
                  <c:v>2.40643941556604</c:v>
                </c:pt>
                <c:pt idx="67">
                  <c:v>2.4400858382794199</c:v>
                </c:pt>
                <c:pt idx="68">
                  <c:v>2.4490447992498798</c:v>
                </c:pt>
                <c:pt idx="69">
                  <c:v>2.4367724341403001</c:v>
                </c:pt>
                <c:pt idx="70">
                  <c:v>2.53038044233891</c:v>
                </c:pt>
                <c:pt idx="71">
                  <c:v>2.4971497512714098</c:v>
                </c:pt>
                <c:pt idx="72">
                  <c:v>2.4967744343100402</c:v>
                </c:pt>
                <c:pt idx="73">
                  <c:v>2.5574166366646001</c:v>
                </c:pt>
                <c:pt idx="74">
                  <c:v>2.5849319860742299</c:v>
                </c:pt>
                <c:pt idx="75">
                  <c:v>2.6881717361382802</c:v>
                </c:pt>
                <c:pt idx="76">
                  <c:v>2.6404557571864502</c:v>
                </c:pt>
                <c:pt idx="77">
                  <c:v>2.6872783733788701</c:v>
                </c:pt>
                <c:pt idx="78">
                  <c:v>2.6812458561350199</c:v>
                </c:pt>
                <c:pt idx="79">
                  <c:v>2.6607571557569298</c:v>
                </c:pt>
                <c:pt idx="80">
                  <c:v>3.0154100436754998</c:v>
                </c:pt>
                <c:pt idx="81">
                  <c:v>2.5472876181861199</c:v>
                </c:pt>
                <c:pt idx="82">
                  <c:v>2.5509625026171698</c:v>
                </c:pt>
                <c:pt idx="83">
                  <c:v>2.50473152598203</c:v>
                </c:pt>
                <c:pt idx="84">
                  <c:v>2.4444947128479799</c:v>
                </c:pt>
                <c:pt idx="85">
                  <c:v>2.4854479871578099</c:v>
                </c:pt>
                <c:pt idx="86">
                  <c:v>2.4657421015280598</c:v>
                </c:pt>
                <c:pt idx="87">
                  <c:v>2.4445016407391602</c:v>
                </c:pt>
                <c:pt idx="88">
                  <c:v>2.4274319534725302</c:v>
                </c:pt>
                <c:pt idx="89">
                  <c:v>2.3612345041241301</c:v>
                </c:pt>
                <c:pt idx="90">
                  <c:v>2.3149169094409201</c:v>
                </c:pt>
                <c:pt idx="91">
                  <c:v>2.29768241953568</c:v>
                </c:pt>
                <c:pt idx="92">
                  <c:v>2.2764391345593502</c:v>
                </c:pt>
                <c:pt idx="93">
                  <c:v>2.2184217090251401</c:v>
                </c:pt>
                <c:pt idx="94">
                  <c:v>2.1496235385997999</c:v>
                </c:pt>
                <c:pt idx="95">
                  <c:v>2.07906469623157</c:v>
                </c:pt>
                <c:pt idx="96">
                  <c:v>2.0539053233478</c:v>
                </c:pt>
                <c:pt idx="97">
                  <c:v>2.02063610737213</c:v>
                </c:pt>
                <c:pt idx="98">
                  <c:v>1.98580543216252</c:v>
                </c:pt>
                <c:pt idx="99">
                  <c:v>1.9184458200287899</c:v>
                </c:pt>
                <c:pt idx="100">
                  <c:v>1.8667425566423099</c:v>
                </c:pt>
                <c:pt idx="101">
                  <c:v>1.8536533315499</c:v>
                </c:pt>
                <c:pt idx="102">
                  <c:v>1.84002330997341</c:v>
                </c:pt>
                <c:pt idx="103">
                  <c:v>1.79028689556304</c:v>
                </c:pt>
                <c:pt idx="104">
                  <c:v>1.71819900830256</c:v>
                </c:pt>
                <c:pt idx="105">
                  <c:v>1.6359225180950201</c:v>
                </c:pt>
                <c:pt idx="106">
                  <c:v>1.62953066835021</c:v>
                </c:pt>
                <c:pt idx="107">
                  <c:v>1.6176335536000599</c:v>
                </c:pt>
                <c:pt idx="108">
                  <c:v>1.5741586618810399</c:v>
                </c:pt>
                <c:pt idx="109">
                  <c:v>1.4958975836249</c:v>
                </c:pt>
                <c:pt idx="110">
                  <c:v>1.41739271112913</c:v>
                </c:pt>
                <c:pt idx="111">
                  <c:v>1.4173814946132799</c:v>
                </c:pt>
                <c:pt idx="112">
                  <c:v>1.4111564191317101</c:v>
                </c:pt>
                <c:pt idx="113">
                  <c:v>1.37617407306256</c:v>
                </c:pt>
                <c:pt idx="114">
                  <c:v>1.2858274389761</c:v>
                </c:pt>
                <c:pt idx="115">
                  <c:v>1.2091773428605099</c:v>
                </c:pt>
                <c:pt idx="116">
                  <c:v>1.20668515110397</c:v>
                </c:pt>
                <c:pt idx="117">
                  <c:v>1.21151304370075</c:v>
                </c:pt>
                <c:pt idx="118">
                  <c:v>1.1578025714256399</c:v>
                </c:pt>
                <c:pt idx="119">
                  <c:v>1.07578971698438</c:v>
                </c:pt>
                <c:pt idx="120">
                  <c:v>0.98872303057407995</c:v>
                </c:pt>
                <c:pt idx="121">
                  <c:v>0.99187649065290595</c:v>
                </c:pt>
                <c:pt idx="122">
                  <c:v>0.992152477098871</c:v>
                </c:pt>
                <c:pt idx="123">
                  <c:v>0.98187687496084797</c:v>
                </c:pt>
                <c:pt idx="124">
                  <c:v>0.88081216002234597</c:v>
                </c:pt>
                <c:pt idx="125">
                  <c:v>0.79238835115731798</c:v>
                </c:pt>
                <c:pt idx="126">
                  <c:v>0.81380666298934501</c:v>
                </c:pt>
                <c:pt idx="127">
                  <c:v>0.85736098419429996</c:v>
                </c:pt>
                <c:pt idx="128">
                  <c:v>0.79321972579482003</c:v>
                </c:pt>
                <c:pt idx="129">
                  <c:v>0.70011119865953297</c:v>
                </c:pt>
                <c:pt idx="130">
                  <c:v>0.58535737638639196</c:v>
                </c:pt>
                <c:pt idx="131">
                  <c:v>0.59697826867458603</c:v>
                </c:pt>
                <c:pt idx="132">
                  <c:v>0.60148146019842597</c:v>
                </c:pt>
                <c:pt idx="133">
                  <c:v>0.63815880268006298</c:v>
                </c:pt>
                <c:pt idx="134">
                  <c:v>0.46950543295997998</c:v>
                </c:pt>
                <c:pt idx="135">
                  <c:v>0.32084441334951602</c:v>
                </c:pt>
                <c:pt idx="136">
                  <c:v>0.368670743740867</c:v>
                </c:pt>
                <c:pt idx="137">
                  <c:v>0.52386332721193396</c:v>
                </c:pt>
                <c:pt idx="138">
                  <c:v>0.34931051386737</c:v>
                </c:pt>
                <c:pt idx="139">
                  <c:v>9.3158848905945099E-2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3-414A-99E6-E45FE4363569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SwaptionHard1000Paths!$M$2:$M$142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1.02454871957673</c:v>
                </c:pt>
                <c:pt idx="2">
                  <c:v>0.98237174910425396</c:v>
                </c:pt>
                <c:pt idx="3">
                  <c:v>0.89151148528760704</c:v>
                </c:pt>
                <c:pt idx="4">
                  <c:v>0.90142064236762398</c:v>
                </c:pt>
                <c:pt idx="5">
                  <c:v>0.72787067220148205</c:v>
                </c:pt>
                <c:pt idx="6">
                  <c:v>0.72854465152535097</c:v>
                </c:pt>
                <c:pt idx="7">
                  <c:v>0.73781117804159002</c:v>
                </c:pt>
                <c:pt idx="8">
                  <c:v>0.71305612659345396</c:v>
                </c:pt>
                <c:pt idx="9">
                  <c:v>0.67122116872308302</c:v>
                </c:pt>
                <c:pt idx="10">
                  <c:v>0.70721092699418597</c:v>
                </c:pt>
                <c:pt idx="11">
                  <c:v>0.63576410006049999</c:v>
                </c:pt>
                <c:pt idx="12">
                  <c:v>0.57766784675780203</c:v>
                </c:pt>
                <c:pt idx="13">
                  <c:v>0.5871293708809</c:v>
                </c:pt>
                <c:pt idx="14">
                  <c:v>0.57672833013256797</c:v>
                </c:pt>
                <c:pt idx="15">
                  <c:v>0.50752572041075905</c:v>
                </c:pt>
                <c:pt idx="16">
                  <c:v>0.55493670381098004</c:v>
                </c:pt>
                <c:pt idx="17">
                  <c:v>0.55373852503627596</c:v>
                </c:pt>
                <c:pt idx="18">
                  <c:v>0.58099677286399698</c:v>
                </c:pt>
                <c:pt idx="19">
                  <c:v>0.57171099815400706</c:v>
                </c:pt>
                <c:pt idx="20">
                  <c:v>0.42626792110863898</c:v>
                </c:pt>
                <c:pt idx="21">
                  <c:v>0.42976008908354102</c:v>
                </c:pt>
                <c:pt idx="22">
                  <c:v>0.421812538395759</c:v>
                </c:pt>
                <c:pt idx="23">
                  <c:v>0.43122874478347101</c:v>
                </c:pt>
                <c:pt idx="24">
                  <c:v>0.43380192766171999</c:v>
                </c:pt>
                <c:pt idx="25">
                  <c:v>0.35388160552917802</c:v>
                </c:pt>
                <c:pt idx="26">
                  <c:v>0.36164008819257998</c:v>
                </c:pt>
                <c:pt idx="27">
                  <c:v>0.347438736060528</c:v>
                </c:pt>
                <c:pt idx="28">
                  <c:v>0.34194467664895201</c:v>
                </c:pt>
                <c:pt idx="29">
                  <c:v>0.35435397571484201</c:v>
                </c:pt>
                <c:pt idx="30">
                  <c:v>0.23978708728579301</c:v>
                </c:pt>
                <c:pt idx="31">
                  <c:v>0.22824352475211401</c:v>
                </c:pt>
                <c:pt idx="32">
                  <c:v>0.242952229177374</c:v>
                </c:pt>
                <c:pt idx="33">
                  <c:v>0.24037871346198</c:v>
                </c:pt>
                <c:pt idx="34">
                  <c:v>0.23496334506573999</c:v>
                </c:pt>
                <c:pt idx="35">
                  <c:v>0.232101049567256</c:v>
                </c:pt>
                <c:pt idx="36">
                  <c:v>0.22808453503287901</c:v>
                </c:pt>
                <c:pt idx="37">
                  <c:v>0.22069073170245601</c:v>
                </c:pt>
                <c:pt idx="38">
                  <c:v>0.22466103403100701</c:v>
                </c:pt>
                <c:pt idx="39">
                  <c:v>0.21966200091448099</c:v>
                </c:pt>
                <c:pt idx="40">
                  <c:v>0.17432371924208101</c:v>
                </c:pt>
                <c:pt idx="41">
                  <c:v>0.170053326097448</c:v>
                </c:pt>
                <c:pt idx="42">
                  <c:v>0.165387207051511</c:v>
                </c:pt>
                <c:pt idx="43">
                  <c:v>0.16580548514917501</c:v>
                </c:pt>
                <c:pt idx="44">
                  <c:v>0.17352770348425001</c:v>
                </c:pt>
                <c:pt idx="45">
                  <c:v>0.132772626403031</c:v>
                </c:pt>
                <c:pt idx="46">
                  <c:v>0.13782273812545801</c:v>
                </c:pt>
                <c:pt idx="47">
                  <c:v>0.13345822215726599</c:v>
                </c:pt>
                <c:pt idx="48">
                  <c:v>0.131517649036728</c:v>
                </c:pt>
                <c:pt idx="49">
                  <c:v>0.136583332429254</c:v>
                </c:pt>
                <c:pt idx="50">
                  <c:v>0.13685786073777401</c:v>
                </c:pt>
                <c:pt idx="51">
                  <c:v>0.114325234592053</c:v>
                </c:pt>
                <c:pt idx="52">
                  <c:v>0.123652135966461</c:v>
                </c:pt>
                <c:pt idx="53">
                  <c:v>0.125709768712785</c:v>
                </c:pt>
                <c:pt idx="54">
                  <c:v>0.112826321364423</c:v>
                </c:pt>
                <c:pt idx="55">
                  <c:v>0.120060248218283</c:v>
                </c:pt>
                <c:pt idx="56">
                  <c:v>0.109798285703471</c:v>
                </c:pt>
                <c:pt idx="57">
                  <c:v>0.104255137686307</c:v>
                </c:pt>
                <c:pt idx="58">
                  <c:v>0.10747555032473299</c:v>
                </c:pt>
                <c:pt idx="59">
                  <c:v>0.108577799099297</c:v>
                </c:pt>
                <c:pt idx="60">
                  <c:v>9.1762464831240995E-2</c:v>
                </c:pt>
                <c:pt idx="61">
                  <c:v>9.49290977626642E-2</c:v>
                </c:pt>
                <c:pt idx="62">
                  <c:v>9.4798667095611605E-2</c:v>
                </c:pt>
                <c:pt idx="63">
                  <c:v>0.111057211050724</c:v>
                </c:pt>
                <c:pt idx="64">
                  <c:v>0.100563639140426</c:v>
                </c:pt>
                <c:pt idx="65">
                  <c:v>9.3665953959491594E-2</c:v>
                </c:pt>
                <c:pt idx="66">
                  <c:v>9.8481497459301598E-2</c:v>
                </c:pt>
                <c:pt idx="67">
                  <c:v>0.115432486945657</c:v>
                </c:pt>
                <c:pt idx="68">
                  <c:v>0.104349088345623</c:v>
                </c:pt>
                <c:pt idx="69">
                  <c:v>0.110221764687722</c:v>
                </c:pt>
                <c:pt idx="70">
                  <c:v>7.9961307233027704E-2</c:v>
                </c:pt>
                <c:pt idx="71">
                  <c:v>7.4754044180179696E-2</c:v>
                </c:pt>
                <c:pt idx="72">
                  <c:v>7.6806742124072194E-2</c:v>
                </c:pt>
                <c:pt idx="73">
                  <c:v>7.6081367342881498E-2</c:v>
                </c:pt>
                <c:pt idx="74">
                  <c:v>8.4901064509990104E-2</c:v>
                </c:pt>
                <c:pt idx="75">
                  <c:v>5.8338898813224002E-2</c:v>
                </c:pt>
                <c:pt idx="76">
                  <c:v>5.2702098267368498E-2</c:v>
                </c:pt>
                <c:pt idx="77">
                  <c:v>6.8884673286775194E-2</c:v>
                </c:pt>
                <c:pt idx="78">
                  <c:v>5.8693260318040799E-2</c:v>
                </c:pt>
                <c:pt idx="79">
                  <c:v>6.5446838892839101E-2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003312"/>
        <c:axId val="259003872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SwaptionHard1000Paths!$N$2:$N$142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1.04140922960271</c:v>
                </c:pt>
                <c:pt idx="2">
                  <c:v>1.0327223548547499</c:v>
                </c:pt>
                <c:pt idx="3">
                  <c:v>1.02183532459225</c:v>
                </c:pt>
                <c:pt idx="4">
                  <c:v>1.0759856739632401</c:v>
                </c:pt>
                <c:pt idx="5">
                  <c:v>1.0236213748923</c:v>
                </c:pt>
                <c:pt idx="6">
                  <c:v>1.1099742684054501</c:v>
                </c:pt>
                <c:pt idx="7">
                  <c:v>1.1101823630295</c:v>
                </c:pt>
                <c:pt idx="8">
                  <c:v>1.1160936914411801</c:v>
                </c:pt>
                <c:pt idx="9">
                  <c:v>1.0955149969473801</c:v>
                </c:pt>
                <c:pt idx="10">
                  <c:v>1.02529247255381</c:v>
                </c:pt>
                <c:pt idx="11">
                  <c:v>1.17859397322355</c:v>
                </c:pt>
                <c:pt idx="12">
                  <c:v>1.22564857772745</c:v>
                </c:pt>
                <c:pt idx="13">
                  <c:v>1.19366738061801</c:v>
                </c:pt>
                <c:pt idx="14">
                  <c:v>1.16360853113666</c:v>
                </c:pt>
                <c:pt idx="15">
                  <c:v>1.1686282563698001</c:v>
                </c:pt>
                <c:pt idx="16">
                  <c:v>1.0353189634181299</c:v>
                </c:pt>
                <c:pt idx="17">
                  <c:v>0.956840198538779</c:v>
                </c:pt>
                <c:pt idx="18">
                  <c:v>1.0020076214215099</c:v>
                </c:pt>
                <c:pt idx="19">
                  <c:v>1.0712170809808601</c:v>
                </c:pt>
                <c:pt idx="20">
                  <c:v>1.0093841904654799</c:v>
                </c:pt>
                <c:pt idx="21">
                  <c:v>0.97809352590349297</c:v>
                </c:pt>
                <c:pt idx="22">
                  <c:v>0.98039122796552103</c:v>
                </c:pt>
                <c:pt idx="23">
                  <c:v>0.98355326126976095</c:v>
                </c:pt>
                <c:pt idx="24">
                  <c:v>0.99814210812077198</c:v>
                </c:pt>
                <c:pt idx="25">
                  <c:v>0.95249180675217404</c:v>
                </c:pt>
                <c:pt idx="26">
                  <c:v>0.960267639856761</c:v>
                </c:pt>
                <c:pt idx="27">
                  <c:v>0.906470870015741</c:v>
                </c:pt>
                <c:pt idx="28">
                  <c:v>0.90692539597136201</c:v>
                </c:pt>
                <c:pt idx="29">
                  <c:v>0.92644563341540198</c:v>
                </c:pt>
                <c:pt idx="30">
                  <c:v>0.68003355937277099</c:v>
                </c:pt>
                <c:pt idx="31">
                  <c:v>0.64540944350955898</c:v>
                </c:pt>
                <c:pt idx="32">
                  <c:v>0.63798991359628299</c:v>
                </c:pt>
                <c:pt idx="33">
                  <c:v>0.63652633122102598</c:v>
                </c:pt>
                <c:pt idx="34">
                  <c:v>0.67336206139209198</c:v>
                </c:pt>
                <c:pt idx="35">
                  <c:v>0.76076418285140701</c:v>
                </c:pt>
                <c:pt idx="36">
                  <c:v>0.75443002907643697</c:v>
                </c:pt>
                <c:pt idx="37">
                  <c:v>0.746535434285865</c:v>
                </c:pt>
                <c:pt idx="38">
                  <c:v>0.74676412116653601</c:v>
                </c:pt>
                <c:pt idx="39">
                  <c:v>0.730160061815744</c:v>
                </c:pt>
                <c:pt idx="40">
                  <c:v>0.721959502087829</c:v>
                </c:pt>
                <c:pt idx="41">
                  <c:v>0.74060788842840697</c:v>
                </c:pt>
                <c:pt idx="42">
                  <c:v>0.76404980367718101</c:v>
                </c:pt>
                <c:pt idx="43">
                  <c:v>0.76824135527127901</c:v>
                </c:pt>
                <c:pt idx="44">
                  <c:v>0.77245378720570701</c:v>
                </c:pt>
                <c:pt idx="45">
                  <c:v>0.64968578354929196</c:v>
                </c:pt>
                <c:pt idx="46">
                  <c:v>0.65380607664165802</c:v>
                </c:pt>
                <c:pt idx="47">
                  <c:v>0.64872949692745296</c:v>
                </c:pt>
                <c:pt idx="48">
                  <c:v>0.646867053519949</c:v>
                </c:pt>
                <c:pt idx="49">
                  <c:v>0.64085829431420405</c:v>
                </c:pt>
                <c:pt idx="50">
                  <c:v>0.92238874083224198</c:v>
                </c:pt>
                <c:pt idx="51">
                  <c:v>0.92954649145226198</c:v>
                </c:pt>
                <c:pt idx="52">
                  <c:v>0.93657857915359299</c:v>
                </c:pt>
                <c:pt idx="53">
                  <c:v>0.93298568482922895</c:v>
                </c:pt>
                <c:pt idx="54">
                  <c:v>0.92307184583313395</c:v>
                </c:pt>
                <c:pt idx="55">
                  <c:v>1.1013386896775901</c:v>
                </c:pt>
                <c:pt idx="56">
                  <c:v>1.0869253977087801</c:v>
                </c:pt>
                <c:pt idx="57">
                  <c:v>1.0255760646998799</c:v>
                </c:pt>
                <c:pt idx="58">
                  <c:v>0.90802515965666697</c:v>
                </c:pt>
                <c:pt idx="59">
                  <c:v>0.96316669099950603</c:v>
                </c:pt>
                <c:pt idx="60">
                  <c:v>0.57644429864478197</c:v>
                </c:pt>
                <c:pt idx="61">
                  <c:v>0.50405186085933795</c:v>
                </c:pt>
                <c:pt idx="62">
                  <c:v>0.46715718821911001</c:v>
                </c:pt>
                <c:pt idx="63">
                  <c:v>0.46954031465714902</c:v>
                </c:pt>
                <c:pt idx="64">
                  <c:v>0.52804660994330099</c:v>
                </c:pt>
                <c:pt idx="65">
                  <c:v>0.25253271064869698</c:v>
                </c:pt>
                <c:pt idx="66">
                  <c:v>0.28020237893905497</c:v>
                </c:pt>
                <c:pt idx="67">
                  <c:v>0.29636514631809902</c:v>
                </c:pt>
                <c:pt idx="68">
                  <c:v>0.35863165989220702</c:v>
                </c:pt>
                <c:pt idx="69">
                  <c:v>0.31207228789565</c:v>
                </c:pt>
                <c:pt idx="70">
                  <c:v>0.40238504699966898</c:v>
                </c:pt>
                <c:pt idx="71">
                  <c:v>0.43261060664733603</c:v>
                </c:pt>
                <c:pt idx="72">
                  <c:v>0.44224858468100597</c:v>
                </c:pt>
                <c:pt idx="73">
                  <c:v>0.44214562781791</c:v>
                </c:pt>
                <c:pt idx="74">
                  <c:v>0.46668423125828301</c:v>
                </c:pt>
                <c:pt idx="75">
                  <c:v>0.30027170026024103</c:v>
                </c:pt>
                <c:pt idx="76">
                  <c:v>0.36738423883711802</c:v>
                </c:pt>
                <c:pt idx="77">
                  <c:v>0.34328091936970301</c:v>
                </c:pt>
                <c:pt idx="78">
                  <c:v>0.34569236481621601</c:v>
                </c:pt>
                <c:pt idx="79">
                  <c:v>0.32398632551848999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63-414A-99E6-E45FE4363569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SwaptionHard1000Paths!$O$2:$O$142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1.0244315281559</c:v>
                </c:pt>
                <c:pt idx="2">
                  <c:v>1.07817249530117</c:v>
                </c:pt>
                <c:pt idx="3">
                  <c:v>1.3170643465607299</c:v>
                </c:pt>
                <c:pt idx="4">
                  <c:v>1.1626487997857999</c:v>
                </c:pt>
                <c:pt idx="5">
                  <c:v>1.2719539904047401</c:v>
                </c:pt>
                <c:pt idx="6">
                  <c:v>1.2149861563008899</c:v>
                </c:pt>
                <c:pt idx="7">
                  <c:v>1.24524791251166</c:v>
                </c:pt>
                <c:pt idx="8">
                  <c:v>1.3413276545861199</c:v>
                </c:pt>
                <c:pt idx="9">
                  <c:v>1.3131372474318901</c:v>
                </c:pt>
                <c:pt idx="10">
                  <c:v>1.4333861576470199</c:v>
                </c:pt>
                <c:pt idx="11">
                  <c:v>1.3573604360592999</c:v>
                </c:pt>
                <c:pt idx="12">
                  <c:v>1.3761863578015101</c:v>
                </c:pt>
                <c:pt idx="13">
                  <c:v>1.3857711708998299</c:v>
                </c:pt>
                <c:pt idx="14">
                  <c:v>1.4127900204818</c:v>
                </c:pt>
                <c:pt idx="15">
                  <c:v>1.3817356835243499</c:v>
                </c:pt>
                <c:pt idx="16">
                  <c:v>1.32707823256965</c:v>
                </c:pt>
                <c:pt idx="17">
                  <c:v>1.30936354383472</c:v>
                </c:pt>
                <c:pt idx="18">
                  <c:v>1.3616898336165499</c:v>
                </c:pt>
                <c:pt idx="19">
                  <c:v>1.4233935426173201</c:v>
                </c:pt>
                <c:pt idx="20">
                  <c:v>1.3137715423460301</c:v>
                </c:pt>
                <c:pt idx="21">
                  <c:v>1.32513997023887</c:v>
                </c:pt>
                <c:pt idx="22">
                  <c:v>1.27817071105869</c:v>
                </c:pt>
                <c:pt idx="23">
                  <c:v>1.24357301840918</c:v>
                </c:pt>
                <c:pt idx="24">
                  <c:v>1.2482691965155499</c:v>
                </c:pt>
                <c:pt idx="25">
                  <c:v>1.26596039300621</c:v>
                </c:pt>
                <c:pt idx="26">
                  <c:v>1.24958957282774</c:v>
                </c:pt>
                <c:pt idx="27">
                  <c:v>1.2380263149200601</c:v>
                </c:pt>
                <c:pt idx="28">
                  <c:v>1.211382954064</c:v>
                </c:pt>
                <c:pt idx="29">
                  <c:v>1.22612916582195</c:v>
                </c:pt>
                <c:pt idx="30">
                  <c:v>1.3386581202444301</c:v>
                </c:pt>
                <c:pt idx="31">
                  <c:v>1.3094339093340399</c:v>
                </c:pt>
                <c:pt idx="32">
                  <c:v>1.32452465149446</c:v>
                </c:pt>
                <c:pt idx="33">
                  <c:v>1.34963644062627</c:v>
                </c:pt>
                <c:pt idx="34">
                  <c:v>1.3786111143017299</c:v>
                </c:pt>
                <c:pt idx="35">
                  <c:v>1.46178294067752</c:v>
                </c:pt>
                <c:pt idx="36">
                  <c:v>1.4700609582339099</c:v>
                </c:pt>
                <c:pt idx="37">
                  <c:v>1.4865169000387699</c:v>
                </c:pt>
                <c:pt idx="38">
                  <c:v>1.49393441049481</c:v>
                </c:pt>
                <c:pt idx="39">
                  <c:v>1.4728003858527401</c:v>
                </c:pt>
                <c:pt idx="40">
                  <c:v>1.52200095679317</c:v>
                </c:pt>
                <c:pt idx="41">
                  <c:v>1.5426800890821999</c:v>
                </c:pt>
                <c:pt idx="42">
                  <c:v>1.56256035547838</c:v>
                </c:pt>
                <c:pt idx="43">
                  <c:v>1.5572338952111999</c:v>
                </c:pt>
                <c:pt idx="44">
                  <c:v>1.55144585617798</c:v>
                </c:pt>
                <c:pt idx="45">
                  <c:v>1.5157880189558901</c:v>
                </c:pt>
                <c:pt idx="46">
                  <c:v>1.50540779650568</c:v>
                </c:pt>
                <c:pt idx="47">
                  <c:v>1.50792148385657</c:v>
                </c:pt>
                <c:pt idx="48">
                  <c:v>1.5064567763303101</c:v>
                </c:pt>
                <c:pt idx="49">
                  <c:v>1.5058173977944</c:v>
                </c:pt>
                <c:pt idx="50">
                  <c:v>1.7392590492453699</c:v>
                </c:pt>
                <c:pt idx="51">
                  <c:v>1.7405284687029501</c:v>
                </c:pt>
                <c:pt idx="52">
                  <c:v>1.7485072146606</c:v>
                </c:pt>
                <c:pt idx="53">
                  <c:v>1.75022532628008</c:v>
                </c:pt>
                <c:pt idx="54">
                  <c:v>1.7398229060372501</c:v>
                </c:pt>
                <c:pt idx="55">
                  <c:v>1.5585690741462801</c:v>
                </c:pt>
                <c:pt idx="56">
                  <c:v>1.6472339632003901</c:v>
                </c:pt>
                <c:pt idx="57">
                  <c:v>1.6806827719283599</c:v>
                </c:pt>
                <c:pt idx="58">
                  <c:v>1.6664202763232601</c:v>
                </c:pt>
                <c:pt idx="59">
                  <c:v>1.6106117920893901</c:v>
                </c:pt>
                <c:pt idx="60">
                  <c:v>1.58499570881028</c:v>
                </c:pt>
                <c:pt idx="61">
                  <c:v>1.5757280190468299</c:v>
                </c:pt>
                <c:pt idx="62">
                  <c:v>1.54825209487838</c:v>
                </c:pt>
                <c:pt idx="63">
                  <c:v>1.5224112505726399</c:v>
                </c:pt>
                <c:pt idx="64">
                  <c:v>1.5314533528237899</c:v>
                </c:pt>
                <c:pt idx="65">
                  <c:v>1.4896303663059201</c:v>
                </c:pt>
                <c:pt idx="66">
                  <c:v>1.4673532805579701</c:v>
                </c:pt>
                <c:pt idx="67">
                  <c:v>1.4947443944874099</c:v>
                </c:pt>
                <c:pt idx="68">
                  <c:v>1.5765351696885499</c:v>
                </c:pt>
                <c:pt idx="69">
                  <c:v>1.49878627185332</c:v>
                </c:pt>
                <c:pt idx="70">
                  <c:v>1.6340362309027101</c:v>
                </c:pt>
                <c:pt idx="71">
                  <c:v>1.68085126067769</c:v>
                </c:pt>
                <c:pt idx="72">
                  <c:v>1.7220144052938</c:v>
                </c:pt>
                <c:pt idx="73">
                  <c:v>1.7261697819467701</c:v>
                </c:pt>
                <c:pt idx="74">
                  <c:v>1.7321274242706399</c:v>
                </c:pt>
                <c:pt idx="75">
                  <c:v>1.8713509412453899</c:v>
                </c:pt>
                <c:pt idx="76">
                  <c:v>1.9022324861233899</c:v>
                </c:pt>
                <c:pt idx="77">
                  <c:v>1.90083336900403</c:v>
                </c:pt>
                <c:pt idx="78">
                  <c:v>1.9370615451904001</c:v>
                </c:pt>
                <c:pt idx="79">
                  <c:v>1.91701283631617</c:v>
                </c:pt>
                <c:pt idx="80">
                  <c:v>2.3668415573021</c:v>
                </c:pt>
                <c:pt idx="81">
                  <c:v>2.3156945042985302</c:v>
                </c:pt>
                <c:pt idx="82">
                  <c:v>2.3195884984190198</c:v>
                </c:pt>
                <c:pt idx="83">
                  <c:v>2.2827277588469199</c:v>
                </c:pt>
                <c:pt idx="84">
                  <c:v>2.2282188859511298</c:v>
                </c:pt>
                <c:pt idx="85">
                  <c:v>2.21862271381841</c:v>
                </c:pt>
                <c:pt idx="86">
                  <c:v>2.21584158678706</c:v>
                </c:pt>
                <c:pt idx="87">
                  <c:v>2.2146131959110402</c:v>
                </c:pt>
                <c:pt idx="88">
                  <c:v>2.20785806987627</c:v>
                </c:pt>
                <c:pt idx="89">
                  <c:v>2.12738117667024</c:v>
                </c:pt>
                <c:pt idx="90">
                  <c:v>2.1167239389324699</c:v>
                </c:pt>
                <c:pt idx="91">
                  <c:v>2.1108707387797798</c:v>
                </c:pt>
                <c:pt idx="92">
                  <c:v>2.09138511265862</c:v>
                </c:pt>
                <c:pt idx="93">
                  <c:v>2.0343731984139799</c:v>
                </c:pt>
                <c:pt idx="94">
                  <c:v>1.97050608668236</c:v>
                </c:pt>
                <c:pt idx="95">
                  <c:v>1.8957061836279101</c:v>
                </c:pt>
                <c:pt idx="96">
                  <c:v>1.8763461952223699</c:v>
                </c:pt>
                <c:pt idx="97">
                  <c:v>1.84187057047675</c:v>
                </c:pt>
                <c:pt idx="98">
                  <c:v>1.81155668139103</c:v>
                </c:pt>
                <c:pt idx="99">
                  <c:v>1.7604532630310199</c:v>
                </c:pt>
                <c:pt idx="100">
                  <c:v>1.6369795856743401</c:v>
                </c:pt>
                <c:pt idx="101">
                  <c:v>1.6351473700951</c:v>
                </c:pt>
                <c:pt idx="102">
                  <c:v>1.6277860856359001</c:v>
                </c:pt>
                <c:pt idx="103">
                  <c:v>1.59305069472287</c:v>
                </c:pt>
                <c:pt idx="104">
                  <c:v>1.52852087769679</c:v>
                </c:pt>
                <c:pt idx="105">
                  <c:v>1.4455744206762799</c:v>
                </c:pt>
                <c:pt idx="106">
                  <c:v>1.4524026073460401</c:v>
                </c:pt>
                <c:pt idx="107">
                  <c:v>1.4415354856762901</c:v>
                </c:pt>
                <c:pt idx="108">
                  <c:v>1.4037621328699901</c:v>
                </c:pt>
                <c:pt idx="109">
                  <c:v>1.3391031901900301</c:v>
                </c:pt>
                <c:pt idx="110">
                  <c:v>1.2556652288733201</c:v>
                </c:pt>
                <c:pt idx="111">
                  <c:v>1.255083089447</c:v>
                </c:pt>
                <c:pt idx="112">
                  <c:v>1.2496423167616</c:v>
                </c:pt>
                <c:pt idx="113">
                  <c:v>1.21317533053653</c:v>
                </c:pt>
                <c:pt idx="114">
                  <c:v>1.14204371537865</c:v>
                </c:pt>
                <c:pt idx="115">
                  <c:v>1.05843458598803</c:v>
                </c:pt>
                <c:pt idx="116">
                  <c:v>1.06472009847644</c:v>
                </c:pt>
                <c:pt idx="117">
                  <c:v>1.0756271543421601</c:v>
                </c:pt>
                <c:pt idx="118">
                  <c:v>1.0319335620529699</c:v>
                </c:pt>
                <c:pt idx="119">
                  <c:v>0.96183023076375596</c:v>
                </c:pt>
                <c:pt idx="120">
                  <c:v>0.89167858006870604</c:v>
                </c:pt>
                <c:pt idx="121">
                  <c:v>0.90149653658423301</c:v>
                </c:pt>
                <c:pt idx="122">
                  <c:v>0.90770785186400904</c:v>
                </c:pt>
                <c:pt idx="123">
                  <c:v>0.90593703658860103</c:v>
                </c:pt>
                <c:pt idx="124">
                  <c:v>0.81412368583157402</c:v>
                </c:pt>
                <c:pt idx="125">
                  <c:v>0.72475611074679502</c:v>
                </c:pt>
                <c:pt idx="126">
                  <c:v>0.74815267051892798</c:v>
                </c:pt>
                <c:pt idx="127">
                  <c:v>0.793747340056284</c:v>
                </c:pt>
                <c:pt idx="128">
                  <c:v>0.73423372246808305</c:v>
                </c:pt>
                <c:pt idx="129">
                  <c:v>0.64854725827983095</c:v>
                </c:pt>
                <c:pt idx="130">
                  <c:v>0.54458095566132803</c:v>
                </c:pt>
                <c:pt idx="131">
                  <c:v>0.55758071549814003</c:v>
                </c:pt>
                <c:pt idx="132">
                  <c:v>0.56317075312605303</c:v>
                </c:pt>
                <c:pt idx="133">
                  <c:v>0.60386582171413905</c:v>
                </c:pt>
                <c:pt idx="134">
                  <c:v>0.44277449587367301</c:v>
                </c:pt>
                <c:pt idx="135">
                  <c:v>0.30547805559019398</c:v>
                </c:pt>
                <c:pt idx="136">
                  <c:v>0.35514378043265299</c:v>
                </c:pt>
                <c:pt idx="137">
                  <c:v>0.51157738841991995</c:v>
                </c:pt>
                <c:pt idx="138">
                  <c:v>0.340417399612572</c:v>
                </c:pt>
                <c:pt idx="139">
                  <c:v>8.7465243678419902E-2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63-414A-99E6-E45FE4363569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SwaptionHard1000Paths!$P$2:$P$142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1.3408804011106801</c:v>
                </c:pt>
                <c:pt idx="2">
                  <c:v>1.20054029607581</c:v>
                </c:pt>
                <c:pt idx="3">
                  <c:v>1.1475087064784899</c:v>
                </c:pt>
                <c:pt idx="4">
                  <c:v>1.1193456552327701</c:v>
                </c:pt>
                <c:pt idx="5">
                  <c:v>1.0155252953457199</c:v>
                </c:pt>
                <c:pt idx="6">
                  <c:v>1.0431007149477201</c:v>
                </c:pt>
                <c:pt idx="7">
                  <c:v>1.10717397365466</c:v>
                </c:pt>
                <c:pt idx="8">
                  <c:v>1.1018805594913801</c:v>
                </c:pt>
                <c:pt idx="9">
                  <c:v>1.08624198436357</c:v>
                </c:pt>
                <c:pt idx="10">
                  <c:v>1.1584269678189001</c:v>
                </c:pt>
                <c:pt idx="11">
                  <c:v>1.2154516196617799</c:v>
                </c:pt>
                <c:pt idx="12">
                  <c:v>1.2218416677784201</c:v>
                </c:pt>
                <c:pt idx="13">
                  <c:v>1.2322892477827601</c:v>
                </c:pt>
                <c:pt idx="14">
                  <c:v>1.26500289477949</c:v>
                </c:pt>
                <c:pt idx="15">
                  <c:v>1.2599544949982999</c:v>
                </c:pt>
                <c:pt idx="16">
                  <c:v>1.3269452377529201</c:v>
                </c:pt>
                <c:pt idx="17">
                  <c:v>1.33751462042408</c:v>
                </c:pt>
                <c:pt idx="18">
                  <c:v>1.32949507326743</c:v>
                </c:pt>
                <c:pt idx="19">
                  <c:v>1.15024647122253</c:v>
                </c:pt>
                <c:pt idx="20">
                  <c:v>1.27393474510589</c:v>
                </c:pt>
                <c:pt idx="21">
                  <c:v>1.27884985012286</c:v>
                </c:pt>
                <c:pt idx="22">
                  <c:v>1.4162883049148001</c:v>
                </c:pt>
                <c:pt idx="23">
                  <c:v>1.5532038398905801</c:v>
                </c:pt>
                <c:pt idx="24">
                  <c:v>1.5658775487868899</c:v>
                </c:pt>
                <c:pt idx="25">
                  <c:v>1.64249489222665</c:v>
                </c:pt>
                <c:pt idx="26">
                  <c:v>1.67220163515219</c:v>
                </c:pt>
                <c:pt idx="27">
                  <c:v>1.7194240255147399</c:v>
                </c:pt>
                <c:pt idx="28">
                  <c:v>1.7415970528245699</c:v>
                </c:pt>
                <c:pt idx="29">
                  <c:v>1.69549127480304</c:v>
                </c:pt>
                <c:pt idx="30">
                  <c:v>1.7490704702881801</c:v>
                </c:pt>
                <c:pt idx="31">
                  <c:v>1.7815240381803501</c:v>
                </c:pt>
                <c:pt idx="32">
                  <c:v>1.77426532533088</c:v>
                </c:pt>
                <c:pt idx="33">
                  <c:v>1.7673081626698399</c:v>
                </c:pt>
                <c:pt idx="34">
                  <c:v>1.7856383566840199</c:v>
                </c:pt>
                <c:pt idx="35">
                  <c:v>1.8354812038191599</c:v>
                </c:pt>
                <c:pt idx="36">
                  <c:v>1.8618723471466601</c:v>
                </c:pt>
                <c:pt idx="37">
                  <c:v>1.88838299270998</c:v>
                </c:pt>
                <c:pt idx="38">
                  <c:v>1.9137487815962699</c:v>
                </c:pt>
                <c:pt idx="39">
                  <c:v>1.9123442911767901</c:v>
                </c:pt>
                <c:pt idx="40">
                  <c:v>1.9856270191762999</c:v>
                </c:pt>
                <c:pt idx="41">
                  <c:v>2.0075404413662299</c:v>
                </c:pt>
                <c:pt idx="42">
                  <c:v>2.00049007675136</c:v>
                </c:pt>
                <c:pt idx="43">
                  <c:v>1.9568854659077299</c:v>
                </c:pt>
                <c:pt idx="44">
                  <c:v>1.9640647649905101</c:v>
                </c:pt>
                <c:pt idx="45">
                  <c:v>2.03009516329434</c:v>
                </c:pt>
                <c:pt idx="46">
                  <c:v>2.0426990962007201</c:v>
                </c:pt>
                <c:pt idx="47">
                  <c:v>2.0344335122839201</c:v>
                </c:pt>
                <c:pt idx="48">
                  <c:v>2.0381619562063</c:v>
                </c:pt>
                <c:pt idx="49">
                  <c:v>2.03526399151965</c:v>
                </c:pt>
                <c:pt idx="50">
                  <c:v>1.91072496238198</c:v>
                </c:pt>
                <c:pt idx="51">
                  <c:v>1.8539792696675299</c:v>
                </c:pt>
                <c:pt idx="52">
                  <c:v>1.8566843957984001</c:v>
                </c:pt>
                <c:pt idx="53">
                  <c:v>1.8679557422419399</c:v>
                </c:pt>
                <c:pt idx="54">
                  <c:v>1.88910711082073</c:v>
                </c:pt>
                <c:pt idx="55">
                  <c:v>1.72666076487012</c:v>
                </c:pt>
                <c:pt idx="56">
                  <c:v>1.72503946061706</c:v>
                </c:pt>
                <c:pt idx="57">
                  <c:v>1.7568512862687899</c:v>
                </c:pt>
                <c:pt idx="58">
                  <c:v>1.78012943614601</c:v>
                </c:pt>
                <c:pt idx="59">
                  <c:v>1.8163388512215599</c:v>
                </c:pt>
                <c:pt idx="60">
                  <c:v>1.4515067453422501</c:v>
                </c:pt>
                <c:pt idx="61">
                  <c:v>1.5148491332196701</c:v>
                </c:pt>
                <c:pt idx="62">
                  <c:v>1.5426170310991201</c:v>
                </c:pt>
                <c:pt idx="63">
                  <c:v>1.5884930822005601</c:v>
                </c:pt>
                <c:pt idx="64">
                  <c:v>1.5593361285001099</c:v>
                </c:pt>
                <c:pt idx="65">
                  <c:v>1.1552668593986399</c:v>
                </c:pt>
                <c:pt idx="66">
                  <c:v>1.3051554744062199</c:v>
                </c:pt>
                <c:pt idx="67">
                  <c:v>1.41387520671444</c:v>
                </c:pt>
                <c:pt idx="68">
                  <c:v>1.3957514490441201</c:v>
                </c:pt>
                <c:pt idx="69">
                  <c:v>1.3333807693465101</c:v>
                </c:pt>
                <c:pt idx="70">
                  <c:v>1.23432985255489</c:v>
                </c:pt>
                <c:pt idx="71">
                  <c:v>1.38446814467079</c:v>
                </c:pt>
                <c:pt idx="72">
                  <c:v>1.3816704393397099</c:v>
                </c:pt>
                <c:pt idx="73">
                  <c:v>1.42309174093659</c:v>
                </c:pt>
                <c:pt idx="74">
                  <c:v>1.43165836119695</c:v>
                </c:pt>
                <c:pt idx="75">
                  <c:v>1.1699215016048701</c:v>
                </c:pt>
                <c:pt idx="76">
                  <c:v>1.3070245623883501</c:v>
                </c:pt>
                <c:pt idx="77">
                  <c:v>1.3558791361600899</c:v>
                </c:pt>
                <c:pt idx="78">
                  <c:v>1.3579101303735299</c:v>
                </c:pt>
                <c:pt idx="79">
                  <c:v>1.34156678332146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63-414A-99E6-E45FE4363569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63-414A-99E6-E45FE4363569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SwaptionHard1000Paths!$Q$2:$Q$142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1.0281714766243799</c:v>
                </c:pt>
                <c:pt idx="2">
                  <c:v>1.05156234829285</c:v>
                </c:pt>
                <c:pt idx="3">
                  <c:v>0.89318566394651799</c:v>
                </c:pt>
                <c:pt idx="4">
                  <c:v>0.90921197958271305</c:v>
                </c:pt>
                <c:pt idx="5">
                  <c:v>0.98611202943981402</c:v>
                </c:pt>
                <c:pt idx="6">
                  <c:v>1.00048235170232</c:v>
                </c:pt>
                <c:pt idx="7">
                  <c:v>0.99917741619216105</c:v>
                </c:pt>
                <c:pt idx="8">
                  <c:v>1.0578744832145699</c:v>
                </c:pt>
                <c:pt idx="9">
                  <c:v>1.06077910690815</c:v>
                </c:pt>
                <c:pt idx="10">
                  <c:v>0.93067652955226898</c:v>
                </c:pt>
                <c:pt idx="11">
                  <c:v>0.90820700438044299</c:v>
                </c:pt>
                <c:pt idx="12">
                  <c:v>0.83039664573216998</c:v>
                </c:pt>
                <c:pt idx="13">
                  <c:v>0.83920851284235098</c:v>
                </c:pt>
                <c:pt idx="14">
                  <c:v>0.94157870167484503</c:v>
                </c:pt>
                <c:pt idx="15">
                  <c:v>1.07231115192492</c:v>
                </c:pt>
                <c:pt idx="16">
                  <c:v>0.99757105863253304</c:v>
                </c:pt>
                <c:pt idx="17">
                  <c:v>0.94213219231920198</c:v>
                </c:pt>
                <c:pt idx="18">
                  <c:v>1.0374793729374701</c:v>
                </c:pt>
                <c:pt idx="19">
                  <c:v>1.08107595535695</c:v>
                </c:pt>
                <c:pt idx="20">
                  <c:v>1.05766524557774</c:v>
                </c:pt>
                <c:pt idx="21">
                  <c:v>1.0651087822716501</c:v>
                </c:pt>
                <c:pt idx="22">
                  <c:v>1.1078930527981801</c:v>
                </c:pt>
                <c:pt idx="23">
                  <c:v>1.1066928658984001</c:v>
                </c:pt>
                <c:pt idx="24">
                  <c:v>1.08183336579516</c:v>
                </c:pt>
                <c:pt idx="25">
                  <c:v>1.0945669845638999</c:v>
                </c:pt>
                <c:pt idx="26">
                  <c:v>1.1262959259698599</c:v>
                </c:pt>
                <c:pt idx="27">
                  <c:v>1.1100346007636299</c:v>
                </c:pt>
                <c:pt idx="28">
                  <c:v>1.09721777351859</c:v>
                </c:pt>
                <c:pt idx="29">
                  <c:v>1.11862347493573</c:v>
                </c:pt>
                <c:pt idx="30">
                  <c:v>1.1876852109101801</c:v>
                </c:pt>
                <c:pt idx="31">
                  <c:v>1.18569623672651</c:v>
                </c:pt>
                <c:pt idx="32">
                  <c:v>1.1555029877163301</c:v>
                </c:pt>
                <c:pt idx="33">
                  <c:v>1.1391880870048501</c:v>
                </c:pt>
                <c:pt idx="34">
                  <c:v>1.1661384900149101</c:v>
                </c:pt>
                <c:pt idx="35">
                  <c:v>0.92854701023509001</c:v>
                </c:pt>
                <c:pt idx="36">
                  <c:v>0.92890852984406402</c:v>
                </c:pt>
                <c:pt idx="37">
                  <c:v>0.92293240916110897</c:v>
                </c:pt>
                <c:pt idx="38">
                  <c:v>0.93877023072407395</c:v>
                </c:pt>
                <c:pt idx="39">
                  <c:v>0.94694347442773696</c:v>
                </c:pt>
                <c:pt idx="40">
                  <c:v>1.00795172021483</c:v>
                </c:pt>
                <c:pt idx="41">
                  <c:v>0.99693452259982396</c:v>
                </c:pt>
                <c:pt idx="42">
                  <c:v>0.98649309503748706</c:v>
                </c:pt>
                <c:pt idx="43">
                  <c:v>0.98092775921338904</c:v>
                </c:pt>
                <c:pt idx="44">
                  <c:v>0.97787730264847605</c:v>
                </c:pt>
                <c:pt idx="45">
                  <c:v>0.84470788050081802</c:v>
                </c:pt>
                <c:pt idx="46">
                  <c:v>0.84058162396442904</c:v>
                </c:pt>
                <c:pt idx="47">
                  <c:v>0.84345094151706501</c:v>
                </c:pt>
                <c:pt idx="48">
                  <c:v>0.83997649881641101</c:v>
                </c:pt>
                <c:pt idx="49">
                  <c:v>0.835940946617448</c:v>
                </c:pt>
                <c:pt idx="50">
                  <c:v>0.96046288599744101</c:v>
                </c:pt>
                <c:pt idx="51">
                  <c:v>0.95807294938433196</c:v>
                </c:pt>
                <c:pt idx="52">
                  <c:v>0.95325789187231902</c:v>
                </c:pt>
                <c:pt idx="53">
                  <c:v>0.94614848192742596</c:v>
                </c:pt>
                <c:pt idx="54">
                  <c:v>0.95386255844758805</c:v>
                </c:pt>
                <c:pt idx="55">
                  <c:v>0.69989757273389597</c:v>
                </c:pt>
                <c:pt idx="56">
                  <c:v>0.73013790398443101</c:v>
                </c:pt>
                <c:pt idx="57">
                  <c:v>0.72434075003610299</c:v>
                </c:pt>
                <c:pt idx="58">
                  <c:v>0.71569937904254799</c:v>
                </c:pt>
                <c:pt idx="59">
                  <c:v>0.714310774214579</c:v>
                </c:pt>
                <c:pt idx="60">
                  <c:v>0.34697848347333599</c:v>
                </c:pt>
                <c:pt idx="61">
                  <c:v>0.45743993556432799</c:v>
                </c:pt>
                <c:pt idx="62">
                  <c:v>0.45485578244156799</c:v>
                </c:pt>
                <c:pt idx="63">
                  <c:v>0.47883755850298898</c:v>
                </c:pt>
                <c:pt idx="64">
                  <c:v>0.39801075843654898</c:v>
                </c:pt>
                <c:pt idx="65">
                  <c:v>0.46883089580220499</c:v>
                </c:pt>
                <c:pt idx="66">
                  <c:v>0.49840910178148001</c:v>
                </c:pt>
                <c:pt idx="67">
                  <c:v>0.51964963875543602</c:v>
                </c:pt>
                <c:pt idx="68">
                  <c:v>0.47199226751844803</c:v>
                </c:pt>
                <c:pt idx="69">
                  <c:v>0.47814509925277698</c:v>
                </c:pt>
                <c:pt idx="70">
                  <c:v>0.14837969038880999</c:v>
                </c:pt>
                <c:pt idx="71">
                  <c:v>0.19166373827960401</c:v>
                </c:pt>
                <c:pt idx="72">
                  <c:v>0.15190490056111799</c:v>
                </c:pt>
                <c:pt idx="73">
                  <c:v>0.14102126501301199</c:v>
                </c:pt>
                <c:pt idx="74">
                  <c:v>0.15968612277011099</c:v>
                </c:pt>
                <c:pt idx="75">
                  <c:v>2.8001073107827901E-2</c:v>
                </c:pt>
                <c:pt idx="76">
                  <c:v>6.8594242596510596E-3</c:v>
                </c:pt>
                <c:pt idx="77">
                  <c:v>2.3365162470371601E-2</c:v>
                </c:pt>
                <c:pt idx="78">
                  <c:v>7.0088346743056695E-2</c:v>
                </c:pt>
                <c:pt idx="79">
                  <c:v>6.0836983364859496E-3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63-414A-99E6-E45FE4363569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SwaptionHard1000Paths!$K$2:$K$142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1.0814649203932101</c:v>
                </c:pt>
                <c:pt idx="2">
                  <c:v>1.06706985720827</c:v>
                </c:pt>
                <c:pt idx="3">
                  <c:v>1.07267983092541</c:v>
                </c:pt>
                <c:pt idx="4">
                  <c:v>1.07397738594051</c:v>
                </c:pt>
                <c:pt idx="5">
                  <c:v>1.07665543212218</c:v>
                </c:pt>
                <c:pt idx="6">
                  <c:v>1.0797692302694</c:v>
                </c:pt>
                <c:pt idx="7">
                  <c:v>1.08554956239467</c:v>
                </c:pt>
                <c:pt idx="8">
                  <c:v>1.08571185319871</c:v>
                </c:pt>
                <c:pt idx="9">
                  <c:v>1.0890114785943501</c:v>
                </c:pt>
                <c:pt idx="10">
                  <c:v>1.09235367035483</c:v>
                </c:pt>
                <c:pt idx="11">
                  <c:v>1.09625663835234</c:v>
                </c:pt>
                <c:pt idx="12">
                  <c:v>1.0983119679580999</c:v>
                </c:pt>
                <c:pt idx="13">
                  <c:v>1.1045064144505601</c:v>
                </c:pt>
                <c:pt idx="14">
                  <c:v>1.1060805637833599</c:v>
                </c:pt>
                <c:pt idx="15">
                  <c:v>1.1092280947023601</c:v>
                </c:pt>
                <c:pt idx="16">
                  <c:v>1.1133632112693901</c:v>
                </c:pt>
                <c:pt idx="17">
                  <c:v>1.11917438463859</c:v>
                </c:pt>
                <c:pt idx="18">
                  <c:v>1.1205665479120099</c:v>
                </c:pt>
                <c:pt idx="19">
                  <c:v>1.12386338933319</c:v>
                </c:pt>
                <c:pt idx="20">
                  <c:v>1.12950265903348</c:v>
                </c:pt>
                <c:pt idx="21">
                  <c:v>1.1336908129268399</c:v>
                </c:pt>
                <c:pt idx="22">
                  <c:v>1.1370312358046599</c:v>
                </c:pt>
                <c:pt idx="23">
                  <c:v>1.14193019056175</c:v>
                </c:pt>
                <c:pt idx="24">
                  <c:v>1.1439280643651999</c:v>
                </c:pt>
                <c:pt idx="25">
                  <c:v>1.1479131901442601</c:v>
                </c:pt>
                <c:pt idx="26">
                  <c:v>1.15108936240672</c:v>
                </c:pt>
                <c:pt idx="27">
                  <c:v>1.1550466345108299</c:v>
                </c:pt>
                <c:pt idx="28">
                  <c:v>1.15710201499299</c:v>
                </c:pt>
                <c:pt idx="29">
                  <c:v>1.1562023606131799</c:v>
                </c:pt>
                <c:pt idx="30">
                  <c:v>1.16487037858008</c:v>
                </c:pt>
                <c:pt idx="31">
                  <c:v>1.1679606244954199</c:v>
                </c:pt>
                <c:pt idx="32">
                  <c:v>1.17109203046154</c:v>
                </c:pt>
                <c:pt idx="33">
                  <c:v>1.17596447729328</c:v>
                </c:pt>
                <c:pt idx="34">
                  <c:v>1.1900275269910301</c:v>
                </c:pt>
                <c:pt idx="35">
                  <c:v>1.2030765512339101</c:v>
                </c:pt>
                <c:pt idx="36">
                  <c:v>1.21109399268295</c:v>
                </c:pt>
                <c:pt idx="37">
                  <c:v>1.2233100384334601</c:v>
                </c:pt>
                <c:pt idx="38">
                  <c:v>1.2377637621695601</c:v>
                </c:pt>
                <c:pt idx="39">
                  <c:v>1.23440240523946</c:v>
                </c:pt>
                <c:pt idx="40">
                  <c:v>1.2369208689964799</c:v>
                </c:pt>
                <c:pt idx="41">
                  <c:v>1.2419866681176801</c:v>
                </c:pt>
                <c:pt idx="42">
                  <c:v>1.24270001203783</c:v>
                </c:pt>
                <c:pt idx="43">
                  <c:v>1.2317871109408101</c:v>
                </c:pt>
                <c:pt idx="44">
                  <c:v>1.23014013122327</c:v>
                </c:pt>
                <c:pt idx="45">
                  <c:v>1.2357774661393</c:v>
                </c:pt>
                <c:pt idx="46">
                  <c:v>1.2334395465980501</c:v>
                </c:pt>
                <c:pt idx="47">
                  <c:v>1.2312739549149101</c:v>
                </c:pt>
                <c:pt idx="48">
                  <c:v>1.23455371714893</c:v>
                </c:pt>
                <c:pt idx="49">
                  <c:v>1.23364526927158</c:v>
                </c:pt>
                <c:pt idx="50">
                  <c:v>1.2411655972133</c:v>
                </c:pt>
                <c:pt idx="51">
                  <c:v>1.24053023798783</c:v>
                </c:pt>
                <c:pt idx="52">
                  <c:v>1.2418985472545701</c:v>
                </c:pt>
                <c:pt idx="53">
                  <c:v>1.24142413260047</c:v>
                </c:pt>
                <c:pt idx="54">
                  <c:v>1.2419644023571701</c:v>
                </c:pt>
                <c:pt idx="55">
                  <c:v>1.2528874572480999</c:v>
                </c:pt>
                <c:pt idx="56">
                  <c:v>1.25228087240068</c:v>
                </c:pt>
                <c:pt idx="57">
                  <c:v>1.2546346275662501</c:v>
                </c:pt>
                <c:pt idx="58">
                  <c:v>1.25581372940917</c:v>
                </c:pt>
                <c:pt idx="59">
                  <c:v>1.25757419053696</c:v>
                </c:pt>
                <c:pt idx="60">
                  <c:v>1.2690794075894001</c:v>
                </c:pt>
                <c:pt idx="61">
                  <c:v>1.2683869660838201</c:v>
                </c:pt>
                <c:pt idx="62">
                  <c:v>1.26795163855286</c:v>
                </c:pt>
                <c:pt idx="63">
                  <c:v>1.2741217535924401</c:v>
                </c:pt>
                <c:pt idx="64">
                  <c:v>1.27149504323837</c:v>
                </c:pt>
                <c:pt idx="65">
                  <c:v>1.2847059800432401</c:v>
                </c:pt>
                <c:pt idx="66">
                  <c:v>1.2848910952758299</c:v>
                </c:pt>
                <c:pt idx="67">
                  <c:v>1.2894265983744999</c:v>
                </c:pt>
                <c:pt idx="68">
                  <c:v>1.28418309613647</c:v>
                </c:pt>
                <c:pt idx="69">
                  <c:v>1.2870152386876901</c:v>
                </c:pt>
                <c:pt idx="70">
                  <c:v>1.30339189383163</c:v>
                </c:pt>
                <c:pt idx="71">
                  <c:v>1.3068259564506299</c:v>
                </c:pt>
                <c:pt idx="72">
                  <c:v>1.3087706061870901</c:v>
                </c:pt>
                <c:pt idx="73">
                  <c:v>1.3240107627943201</c:v>
                </c:pt>
                <c:pt idx="74">
                  <c:v>1.33566265591554</c:v>
                </c:pt>
                <c:pt idx="75">
                  <c:v>1.3574995137082799</c:v>
                </c:pt>
                <c:pt idx="76">
                  <c:v>1.36489971040088</c:v>
                </c:pt>
                <c:pt idx="77">
                  <c:v>1.3856100205594599</c:v>
                </c:pt>
                <c:pt idx="78">
                  <c:v>1.38500352257379</c:v>
                </c:pt>
                <c:pt idx="79">
                  <c:v>1.37326735174002</c:v>
                </c:pt>
                <c:pt idx="80">
                  <c:v>1.2793920055695001</c:v>
                </c:pt>
                <c:pt idx="81">
                  <c:v>1.26812881049684</c:v>
                </c:pt>
                <c:pt idx="82">
                  <c:v>1.2802906489669399</c:v>
                </c:pt>
                <c:pt idx="83">
                  <c:v>1.23909795455035</c:v>
                </c:pt>
                <c:pt idx="84">
                  <c:v>1.19052050465119</c:v>
                </c:pt>
                <c:pt idx="85">
                  <c:v>1.1518467682425799</c:v>
                </c:pt>
                <c:pt idx="86">
                  <c:v>1.15264669595964</c:v>
                </c:pt>
                <c:pt idx="87">
                  <c:v>1.14799826431634</c:v>
                </c:pt>
                <c:pt idx="88">
                  <c:v>1.14261393217805</c:v>
                </c:pt>
                <c:pt idx="89">
                  <c:v>1.11011780868814</c:v>
                </c:pt>
                <c:pt idx="90">
                  <c:v>1.0734396100747601</c:v>
                </c:pt>
                <c:pt idx="91">
                  <c:v>1.0733321175524799</c:v>
                </c:pt>
                <c:pt idx="92">
                  <c:v>1.0692656079171401</c:v>
                </c:pt>
                <c:pt idx="93">
                  <c:v>1.03898754411453</c:v>
                </c:pt>
                <c:pt idx="94">
                  <c:v>1.00624236353275</c:v>
                </c:pt>
                <c:pt idx="95">
                  <c:v>0.969699357761035</c:v>
                </c:pt>
                <c:pt idx="96">
                  <c:v>0.96521520227695901</c:v>
                </c:pt>
                <c:pt idx="97">
                  <c:v>0.95506958284020504</c:v>
                </c:pt>
                <c:pt idx="98">
                  <c:v>0.94027175787073802</c:v>
                </c:pt>
                <c:pt idx="99">
                  <c:v>0.90749304520319496</c:v>
                </c:pt>
                <c:pt idx="100">
                  <c:v>0.87061053542742395</c:v>
                </c:pt>
                <c:pt idx="101">
                  <c:v>0.86943797005772705</c:v>
                </c:pt>
                <c:pt idx="102">
                  <c:v>0.86797539877354601</c:v>
                </c:pt>
                <c:pt idx="103">
                  <c:v>0.84750217932546901</c:v>
                </c:pt>
                <c:pt idx="104">
                  <c:v>0.81217908415143403</c:v>
                </c:pt>
                <c:pt idx="105">
                  <c:v>0.77390877944124403</c:v>
                </c:pt>
                <c:pt idx="106">
                  <c:v>0.77472067183738003</c:v>
                </c:pt>
                <c:pt idx="107">
                  <c:v>0.77077175768596895</c:v>
                </c:pt>
                <c:pt idx="108">
                  <c:v>0.75239479393745601</c:v>
                </c:pt>
                <c:pt idx="109">
                  <c:v>0.71774115477605804</c:v>
                </c:pt>
                <c:pt idx="110">
                  <c:v>0.67865754956027002</c:v>
                </c:pt>
                <c:pt idx="111">
                  <c:v>0.68034641118295802</c:v>
                </c:pt>
                <c:pt idx="112">
                  <c:v>0.67956196364811605</c:v>
                </c:pt>
                <c:pt idx="113">
                  <c:v>0.66476678999709304</c:v>
                </c:pt>
                <c:pt idx="114">
                  <c:v>0.62362954558461603</c:v>
                </c:pt>
                <c:pt idx="115">
                  <c:v>0.58310536535476698</c:v>
                </c:pt>
                <c:pt idx="116">
                  <c:v>0.58722164848900005</c:v>
                </c:pt>
                <c:pt idx="117">
                  <c:v>0.59265643574508098</c:v>
                </c:pt>
                <c:pt idx="118">
                  <c:v>0.56835049859387099</c:v>
                </c:pt>
                <c:pt idx="119">
                  <c:v>0.52924535005103202</c:v>
                </c:pt>
                <c:pt idx="120">
                  <c:v>0.487314686372812</c:v>
                </c:pt>
                <c:pt idx="121">
                  <c:v>0.49186671543703703</c:v>
                </c:pt>
                <c:pt idx="122">
                  <c:v>0.49462881999881497</c:v>
                </c:pt>
                <c:pt idx="123">
                  <c:v>0.49223748881983598</c:v>
                </c:pt>
                <c:pt idx="124">
                  <c:v>0.44128157704608301</c:v>
                </c:pt>
                <c:pt idx="125">
                  <c:v>0.397546103107423</c:v>
                </c:pt>
                <c:pt idx="126">
                  <c:v>0.410072498689319</c:v>
                </c:pt>
                <c:pt idx="127">
                  <c:v>0.43524629917353502</c:v>
                </c:pt>
                <c:pt idx="128">
                  <c:v>0.40291162448302198</c:v>
                </c:pt>
                <c:pt idx="129">
                  <c:v>0.355752317111661</c:v>
                </c:pt>
                <c:pt idx="130">
                  <c:v>0.29905341258875701</c:v>
                </c:pt>
                <c:pt idx="131">
                  <c:v>0.30670782930501</c:v>
                </c:pt>
                <c:pt idx="132">
                  <c:v>0.30986966192955301</c:v>
                </c:pt>
                <c:pt idx="133">
                  <c:v>0.33243049573265798</c:v>
                </c:pt>
                <c:pt idx="134">
                  <c:v>0.24392302321284401</c:v>
                </c:pt>
                <c:pt idx="135">
                  <c:v>0.167783223483292</c:v>
                </c:pt>
                <c:pt idx="136">
                  <c:v>0.19502281807080901</c:v>
                </c:pt>
                <c:pt idx="137">
                  <c:v>0.28098555735300801</c:v>
                </c:pt>
                <c:pt idx="138">
                  <c:v>0.18718852446574399</c:v>
                </c:pt>
                <c:pt idx="139">
                  <c:v>4.7904468340982997E-2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63-414A-99E6-E45FE4363569}"/>
            </c:ext>
          </c:extLst>
        </c:ser>
        <c:ser>
          <c:idx val="8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SwaptionHard1000Paths!$T$2:$T$142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1.1175579033415699</c:v>
                </c:pt>
                <c:pt idx="2">
                  <c:v>1.03125800963792</c:v>
                </c:pt>
                <c:pt idx="3">
                  <c:v>1.0543309356700901</c:v>
                </c:pt>
                <c:pt idx="4">
                  <c:v>1.0551267954278301</c:v>
                </c:pt>
                <c:pt idx="5">
                  <c:v>1.05956774969471</c:v>
                </c:pt>
                <c:pt idx="6">
                  <c:v>1.0834100646383999</c:v>
                </c:pt>
                <c:pt idx="7">
                  <c:v>1.16396151145069</c:v>
                </c:pt>
                <c:pt idx="8">
                  <c:v>1.21696931978276</c:v>
                </c:pt>
                <c:pt idx="9">
                  <c:v>1.2710743475049899</c:v>
                </c:pt>
                <c:pt idx="10">
                  <c:v>1.3465176823012399</c:v>
                </c:pt>
                <c:pt idx="11">
                  <c:v>1.3200712960749399</c:v>
                </c:pt>
                <c:pt idx="12">
                  <c:v>1.36092787918823</c:v>
                </c:pt>
                <c:pt idx="13">
                  <c:v>1.4061559894280999</c:v>
                </c:pt>
                <c:pt idx="14">
                  <c:v>1.4618656560231</c:v>
                </c:pt>
                <c:pt idx="15">
                  <c:v>1.4165764847475399</c:v>
                </c:pt>
                <c:pt idx="16">
                  <c:v>1.3194475198131299</c:v>
                </c:pt>
                <c:pt idx="17">
                  <c:v>1.3535371538457099</c:v>
                </c:pt>
                <c:pt idx="18">
                  <c:v>1.41776644455115</c:v>
                </c:pt>
                <c:pt idx="19">
                  <c:v>1.43722630082457</c:v>
                </c:pt>
                <c:pt idx="20">
                  <c:v>1.3826078544809901</c:v>
                </c:pt>
                <c:pt idx="21">
                  <c:v>1.41282676211455</c:v>
                </c:pt>
                <c:pt idx="22">
                  <c:v>1.4768870247872199</c:v>
                </c:pt>
                <c:pt idx="23">
                  <c:v>1.5161445792800601</c:v>
                </c:pt>
                <c:pt idx="24">
                  <c:v>1.5251800444079</c:v>
                </c:pt>
                <c:pt idx="25">
                  <c:v>1.5294811384944</c:v>
                </c:pt>
                <c:pt idx="26">
                  <c:v>1.5488022466668501</c:v>
                </c:pt>
                <c:pt idx="27">
                  <c:v>1.55962145798177</c:v>
                </c:pt>
                <c:pt idx="28">
                  <c:v>1.55166484693898</c:v>
                </c:pt>
                <c:pt idx="29">
                  <c:v>1.5329194943404201</c:v>
                </c:pt>
                <c:pt idx="30">
                  <c:v>1.4963165744234499</c:v>
                </c:pt>
                <c:pt idx="31">
                  <c:v>1.4891787546424999</c:v>
                </c:pt>
                <c:pt idx="32">
                  <c:v>1.4644286412025</c:v>
                </c:pt>
                <c:pt idx="33">
                  <c:v>1.4918878510720499</c:v>
                </c:pt>
                <c:pt idx="34">
                  <c:v>1.52905914285221</c:v>
                </c:pt>
                <c:pt idx="35">
                  <c:v>1.59265102426899</c:v>
                </c:pt>
                <c:pt idx="36">
                  <c:v>1.6081368003777801</c:v>
                </c:pt>
                <c:pt idx="37">
                  <c:v>1.62863666574166</c:v>
                </c:pt>
                <c:pt idx="38">
                  <c:v>1.6352488006422601</c:v>
                </c:pt>
                <c:pt idx="39">
                  <c:v>1.63286086966808</c:v>
                </c:pt>
                <c:pt idx="40">
                  <c:v>1.64644975958649</c:v>
                </c:pt>
                <c:pt idx="41">
                  <c:v>1.6591871934637501</c:v>
                </c:pt>
                <c:pt idx="42">
                  <c:v>1.6617929599346399</c:v>
                </c:pt>
                <c:pt idx="43">
                  <c:v>1.6508888524955201</c:v>
                </c:pt>
                <c:pt idx="44">
                  <c:v>1.6406204861668301</c:v>
                </c:pt>
                <c:pt idx="45">
                  <c:v>1.4113349591740201</c:v>
                </c:pt>
                <c:pt idx="46">
                  <c:v>1.3967795163704899</c:v>
                </c:pt>
                <c:pt idx="47">
                  <c:v>1.39090954386459</c:v>
                </c:pt>
                <c:pt idx="48">
                  <c:v>1.38262953307137</c:v>
                </c:pt>
                <c:pt idx="49">
                  <c:v>1.38459826979569</c:v>
                </c:pt>
                <c:pt idx="50">
                  <c:v>1.32061232049412</c:v>
                </c:pt>
                <c:pt idx="51">
                  <c:v>1.25783121602537</c:v>
                </c:pt>
                <c:pt idx="52">
                  <c:v>1.2676722791645101</c:v>
                </c:pt>
                <c:pt idx="53">
                  <c:v>1.26479533970776</c:v>
                </c:pt>
                <c:pt idx="54">
                  <c:v>1.2721167487529901</c:v>
                </c:pt>
                <c:pt idx="55">
                  <c:v>1.26763076820285</c:v>
                </c:pt>
                <c:pt idx="56">
                  <c:v>1.3083181622228199</c:v>
                </c:pt>
                <c:pt idx="57">
                  <c:v>1.35719840793401</c:v>
                </c:pt>
                <c:pt idx="58">
                  <c:v>1.4166773052222601</c:v>
                </c:pt>
                <c:pt idx="59">
                  <c:v>1.40862711339966</c:v>
                </c:pt>
                <c:pt idx="60">
                  <c:v>1.64265695941859</c:v>
                </c:pt>
                <c:pt idx="61">
                  <c:v>1.70460548271817</c:v>
                </c:pt>
                <c:pt idx="62">
                  <c:v>1.7004316659070899</c:v>
                </c:pt>
                <c:pt idx="63">
                  <c:v>1.7038826413892501</c:v>
                </c:pt>
                <c:pt idx="64">
                  <c:v>1.6513706290987999</c:v>
                </c:pt>
                <c:pt idx="65">
                  <c:v>1.57033890626321</c:v>
                </c:pt>
                <c:pt idx="66">
                  <c:v>1.5579311863334699</c:v>
                </c:pt>
                <c:pt idx="67">
                  <c:v>1.5410584830752001</c:v>
                </c:pt>
                <c:pt idx="68">
                  <c:v>1.4948481886765199</c:v>
                </c:pt>
                <c:pt idx="69">
                  <c:v>1.53424701413083</c:v>
                </c:pt>
                <c:pt idx="70">
                  <c:v>1.2740796915083801</c:v>
                </c:pt>
                <c:pt idx="71">
                  <c:v>1.28990892636072</c:v>
                </c:pt>
                <c:pt idx="72">
                  <c:v>1.3160258359077199</c:v>
                </c:pt>
                <c:pt idx="73">
                  <c:v>1.3569709889986099</c:v>
                </c:pt>
                <c:pt idx="74">
                  <c:v>1.3339493756681799</c:v>
                </c:pt>
                <c:pt idx="75">
                  <c:v>1.6276160179154</c:v>
                </c:pt>
                <c:pt idx="76">
                  <c:v>1.6270171554897701</c:v>
                </c:pt>
                <c:pt idx="77">
                  <c:v>1.7092341945048399</c:v>
                </c:pt>
                <c:pt idx="78">
                  <c:v>1.6858467793585701</c:v>
                </c:pt>
                <c:pt idx="79">
                  <c:v>1.6575840914816</c:v>
                </c:pt>
                <c:pt idx="80">
                  <c:v>2.2092200470777899</c:v>
                </c:pt>
                <c:pt idx="81">
                  <c:v>2.2342970652992298</c:v>
                </c:pt>
                <c:pt idx="82">
                  <c:v>2.2256761373875902</c:v>
                </c:pt>
                <c:pt idx="83">
                  <c:v>2.2175878990909501</c:v>
                </c:pt>
                <c:pt idx="84">
                  <c:v>2.16235679196028</c:v>
                </c:pt>
                <c:pt idx="85">
                  <c:v>2.1351098920005098</c:v>
                </c:pt>
                <c:pt idx="86">
                  <c:v>2.1423379019831201</c:v>
                </c:pt>
                <c:pt idx="87">
                  <c:v>2.1483093935178799</c:v>
                </c:pt>
                <c:pt idx="88">
                  <c:v>2.1352556881177902</c:v>
                </c:pt>
                <c:pt idx="89">
                  <c:v>2.0643223171375502</c:v>
                </c:pt>
                <c:pt idx="90">
                  <c:v>1.98174376429643</c:v>
                </c:pt>
                <c:pt idx="91">
                  <c:v>2.0084121392257002</c:v>
                </c:pt>
                <c:pt idx="92">
                  <c:v>1.9773645852303601</c:v>
                </c:pt>
                <c:pt idx="93">
                  <c:v>1.9213242706745599</c:v>
                </c:pt>
                <c:pt idx="94">
                  <c:v>1.8757723196509499</c:v>
                </c:pt>
                <c:pt idx="95">
                  <c:v>1.68701645881452</c:v>
                </c:pt>
                <c:pt idx="96">
                  <c:v>1.6821262819142699</c:v>
                </c:pt>
                <c:pt idx="97">
                  <c:v>1.66518588422896</c:v>
                </c:pt>
                <c:pt idx="98">
                  <c:v>1.6286437261323801</c:v>
                </c:pt>
                <c:pt idx="99">
                  <c:v>1.5816169597267</c:v>
                </c:pt>
                <c:pt idx="100">
                  <c:v>1.50718263068787</c:v>
                </c:pt>
                <c:pt idx="101">
                  <c:v>1.50018437546886</c:v>
                </c:pt>
                <c:pt idx="102">
                  <c:v>1.49846026438313</c:v>
                </c:pt>
                <c:pt idx="103">
                  <c:v>1.4650410478710501</c:v>
                </c:pt>
                <c:pt idx="104">
                  <c:v>1.4026398414801999</c:v>
                </c:pt>
                <c:pt idx="105">
                  <c:v>1.3611030999973901</c:v>
                </c:pt>
                <c:pt idx="106">
                  <c:v>1.37003227262204</c:v>
                </c:pt>
                <c:pt idx="107">
                  <c:v>1.36521422265988</c:v>
                </c:pt>
                <c:pt idx="108">
                  <c:v>1.3309691589292401</c:v>
                </c:pt>
                <c:pt idx="109">
                  <c:v>1.2695537558175101</c:v>
                </c:pt>
                <c:pt idx="110">
                  <c:v>1.180619072691</c:v>
                </c:pt>
                <c:pt idx="111">
                  <c:v>1.18766651757709</c:v>
                </c:pt>
                <c:pt idx="112">
                  <c:v>1.18719431802725</c:v>
                </c:pt>
                <c:pt idx="113">
                  <c:v>1.16401578471903</c:v>
                </c:pt>
                <c:pt idx="114">
                  <c:v>1.0933319046760099</c:v>
                </c:pt>
                <c:pt idx="115">
                  <c:v>0.996646908704791</c:v>
                </c:pt>
                <c:pt idx="116">
                  <c:v>1.00686858818962</c:v>
                </c:pt>
                <c:pt idx="117">
                  <c:v>1.0186023642369899</c:v>
                </c:pt>
                <c:pt idx="118">
                  <c:v>0.97733231428707301</c:v>
                </c:pt>
                <c:pt idx="119">
                  <c:v>0.90996488974038803</c:v>
                </c:pt>
                <c:pt idx="120">
                  <c:v>0.85199351154879299</c:v>
                </c:pt>
                <c:pt idx="121">
                  <c:v>0.86134394226623601</c:v>
                </c:pt>
                <c:pt idx="122">
                  <c:v>0.86742649973506603</c:v>
                </c:pt>
                <c:pt idx="123">
                  <c:v>0.86415270781790499</c:v>
                </c:pt>
                <c:pt idx="124">
                  <c:v>0.77274951909779199</c:v>
                </c:pt>
                <c:pt idx="125">
                  <c:v>0.69701885594437896</c:v>
                </c:pt>
                <c:pt idx="126">
                  <c:v>0.72391168290477803</c:v>
                </c:pt>
                <c:pt idx="127">
                  <c:v>0.77150384231430502</c:v>
                </c:pt>
                <c:pt idx="128">
                  <c:v>0.713778645952861</c:v>
                </c:pt>
                <c:pt idx="129">
                  <c:v>0.63111676454253895</c:v>
                </c:pt>
                <c:pt idx="130">
                  <c:v>0.53413540170057605</c:v>
                </c:pt>
                <c:pt idx="131">
                  <c:v>0.55055090072194501</c:v>
                </c:pt>
                <c:pt idx="132">
                  <c:v>0.55759373321800498</c:v>
                </c:pt>
                <c:pt idx="133">
                  <c:v>0.59920344877880605</c:v>
                </c:pt>
                <c:pt idx="134">
                  <c:v>0.439848339217289</c:v>
                </c:pt>
                <c:pt idx="135">
                  <c:v>0.30370539630872001</c:v>
                </c:pt>
                <c:pt idx="136">
                  <c:v>0.35311758359970902</c:v>
                </c:pt>
                <c:pt idx="137">
                  <c:v>0.50966714036142102</c:v>
                </c:pt>
                <c:pt idx="138">
                  <c:v>0.34014070706107602</c:v>
                </c:pt>
                <c:pt idx="139">
                  <c:v>8.6462762146875705E-2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003312"/>
        <c:axId val="259003872"/>
      </c:lineChart>
      <c:catAx>
        <c:axId val="25900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9003872"/>
        <c:crosses val="autoZero"/>
        <c:auto val="1"/>
        <c:lblAlgn val="ctr"/>
        <c:lblOffset val="100"/>
        <c:noMultiLvlLbl val="0"/>
      </c:catAx>
      <c:valAx>
        <c:axId val="259003872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900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SwaptionHard1000Paths!$AH$1:$AH$181</c:f>
              <c:numCache>
                <c:formatCode>General</c:formatCode>
                <c:ptCount val="181"/>
                <c:pt idx="0">
                  <c:v>1.43837404922544</c:v>
                </c:pt>
                <c:pt idx="1">
                  <c:v>1.4716463214175699</c:v>
                </c:pt>
                <c:pt idx="2">
                  <c:v>1.4513169255464</c:v>
                </c:pt>
                <c:pt idx="3">
                  <c:v>1.45273052509524</c:v>
                </c:pt>
                <c:pt idx="4">
                  <c:v>1.4484667598729399</c:v>
                </c:pt>
                <c:pt idx="5">
                  <c:v>1.4482021971805801</c:v>
                </c:pt>
                <c:pt idx="6">
                  <c:v>1.4464847478006899</c:v>
                </c:pt>
                <c:pt idx="7">
                  <c:v>1.44648992821258</c:v>
                </c:pt>
                <c:pt idx="8">
                  <c:v>1.4421877218702901</c:v>
                </c:pt>
                <c:pt idx="9">
                  <c:v>1.44313098081793</c:v>
                </c:pt>
                <c:pt idx="10">
                  <c:v>1.44372195391712</c:v>
                </c:pt>
                <c:pt idx="11">
                  <c:v>1.4419533833459599</c:v>
                </c:pt>
                <c:pt idx="12">
                  <c:v>1.44419836495319</c:v>
                </c:pt>
                <c:pt idx="13">
                  <c:v>1.4465813875054101</c:v>
                </c:pt>
                <c:pt idx="14">
                  <c:v>1.44661576001338</c:v>
                </c:pt>
                <c:pt idx="15">
                  <c:v>1.4469084993958601</c:v>
                </c:pt>
                <c:pt idx="16">
                  <c:v>1.44830256253625</c:v>
                </c:pt>
                <c:pt idx="17">
                  <c:v>1.45246819733082</c:v>
                </c:pt>
                <c:pt idx="18">
                  <c:v>1.4492064169646199</c:v>
                </c:pt>
                <c:pt idx="19">
                  <c:v>1.45105022928279</c:v>
                </c:pt>
                <c:pt idx="20">
                  <c:v>1.4537853030385499</c:v>
                </c:pt>
                <c:pt idx="21">
                  <c:v>1.4555792319859</c:v>
                </c:pt>
                <c:pt idx="22">
                  <c:v>1.4557241854054399</c:v>
                </c:pt>
                <c:pt idx="23">
                  <c:v>1.46324983967337</c:v>
                </c:pt>
                <c:pt idx="24">
                  <c:v>1.4601379822366201</c:v>
                </c:pt>
                <c:pt idx="25">
                  <c:v>1.4625564135739599</c:v>
                </c:pt>
                <c:pt idx="26">
                  <c:v>1.4622125938528601</c:v>
                </c:pt>
                <c:pt idx="27">
                  <c:v>1.46694882217884</c:v>
                </c:pt>
                <c:pt idx="28">
                  <c:v>1.4613708151134801</c:v>
                </c:pt>
                <c:pt idx="29">
                  <c:v>1.46324436645542</c:v>
                </c:pt>
                <c:pt idx="30">
                  <c:v>1.46873953116192</c:v>
                </c:pt>
                <c:pt idx="31">
                  <c:v>1.4693652839553</c:v>
                </c:pt>
                <c:pt idx="32">
                  <c:v>1.4724676726534101</c:v>
                </c:pt>
                <c:pt idx="33">
                  <c:v>1.4849567338332099</c:v>
                </c:pt>
                <c:pt idx="34">
                  <c:v>1.48784995515055</c:v>
                </c:pt>
                <c:pt idx="35">
                  <c:v>1.49422491625622</c:v>
                </c:pt>
                <c:pt idx="36">
                  <c:v>1.50008155445488</c:v>
                </c:pt>
                <c:pt idx="37">
                  <c:v>1.5117151228271899</c:v>
                </c:pt>
                <c:pt idx="38">
                  <c:v>1.5067697196080001</c:v>
                </c:pt>
                <c:pt idx="39">
                  <c:v>1.5130937210814099</c:v>
                </c:pt>
                <c:pt idx="40">
                  <c:v>1.5197504317377399</c:v>
                </c:pt>
                <c:pt idx="41">
                  <c:v>1.5255928493303901</c:v>
                </c:pt>
                <c:pt idx="42">
                  <c:v>1.52749005522238</c:v>
                </c:pt>
                <c:pt idx="43">
                  <c:v>1.53772247512807</c:v>
                </c:pt>
                <c:pt idx="44">
                  <c:v>1.5386647326899201</c:v>
                </c:pt>
                <c:pt idx="45">
                  <c:v>1.5481078418008001</c:v>
                </c:pt>
                <c:pt idx="46">
                  <c:v>1.5547231042841001</c:v>
                </c:pt>
                <c:pt idx="47">
                  <c:v>1.5647669231612</c:v>
                </c:pt>
                <c:pt idx="48">
                  <c:v>1.5638590911879999</c:v>
                </c:pt>
                <c:pt idx="49">
                  <c:v>1.5696419366533501</c:v>
                </c:pt>
                <c:pt idx="50">
                  <c:v>1.57796308174017</c:v>
                </c:pt>
                <c:pt idx="51">
                  <c:v>1.5803331975400501</c:v>
                </c:pt>
                <c:pt idx="52">
                  <c:v>1.5860510623035999</c:v>
                </c:pt>
                <c:pt idx="53">
                  <c:v>1.59650510196058</c:v>
                </c:pt>
                <c:pt idx="54">
                  <c:v>1.59796504055956</c:v>
                </c:pt>
                <c:pt idx="55">
                  <c:v>1.60332485536098</c:v>
                </c:pt>
                <c:pt idx="56">
                  <c:v>1.6088512836562301</c:v>
                </c:pt>
                <c:pt idx="57">
                  <c:v>1.6153672008230999</c:v>
                </c:pt>
                <c:pt idx="58">
                  <c:v>1.61716470991826</c:v>
                </c:pt>
                <c:pt idx="59">
                  <c:v>1.6212383926300999</c:v>
                </c:pt>
                <c:pt idx="60">
                  <c:v>1.62947555447967</c:v>
                </c:pt>
                <c:pt idx="61">
                  <c:v>1.6335817323242701</c:v>
                </c:pt>
                <c:pt idx="62">
                  <c:v>1.6362406952436901</c:v>
                </c:pt>
                <c:pt idx="63">
                  <c:v>1.64625420835947</c:v>
                </c:pt>
                <c:pt idx="64">
                  <c:v>1.6498402579815299</c:v>
                </c:pt>
                <c:pt idx="65">
                  <c:v>1.6569958136565199</c:v>
                </c:pt>
                <c:pt idx="66">
                  <c:v>1.65943683983817</c:v>
                </c:pt>
                <c:pt idx="67">
                  <c:v>1.6682599238654201</c:v>
                </c:pt>
                <c:pt idx="68">
                  <c:v>1.6657719953155701</c:v>
                </c:pt>
                <c:pt idx="69">
                  <c:v>1.6691222070647</c:v>
                </c:pt>
                <c:pt idx="70">
                  <c:v>1.68174817383279</c:v>
                </c:pt>
                <c:pt idx="71">
                  <c:v>1.6878606400027201</c:v>
                </c:pt>
                <c:pt idx="72">
                  <c:v>1.6902812032147401</c:v>
                </c:pt>
                <c:pt idx="73">
                  <c:v>1.7017418541120699</c:v>
                </c:pt>
                <c:pt idx="74">
                  <c:v>1.7144442867658201</c:v>
                </c:pt>
                <c:pt idx="75">
                  <c:v>1.7358551790155401</c:v>
                </c:pt>
                <c:pt idx="76">
                  <c:v>1.7461583171158701</c:v>
                </c:pt>
                <c:pt idx="77">
                  <c:v>1.7618486369287201</c:v>
                </c:pt>
                <c:pt idx="78">
                  <c:v>1.7659579836542401</c:v>
                </c:pt>
                <c:pt idx="79">
                  <c:v>1.75530964608077</c:v>
                </c:pt>
                <c:pt idx="80">
                  <c:v>1.9277125563059501</c:v>
                </c:pt>
                <c:pt idx="81">
                  <c:v>1.9708671109010201</c:v>
                </c:pt>
                <c:pt idx="82">
                  <c:v>1.9843548444750201</c:v>
                </c:pt>
                <c:pt idx="83">
                  <c:v>1.9516880723166701</c:v>
                </c:pt>
                <c:pt idx="84">
                  <c:v>1.92429226557767</c:v>
                </c:pt>
                <c:pt idx="85">
                  <c:v>1.8834083699378099</c:v>
                </c:pt>
                <c:pt idx="86">
                  <c:v>1.9372349547935901</c:v>
                </c:pt>
                <c:pt idx="87">
                  <c:v>1.93179947096992</c:v>
                </c:pt>
                <c:pt idx="88">
                  <c:v>1.91266542077806</c:v>
                </c:pt>
                <c:pt idx="89">
                  <c:v>1.87138312728374</c:v>
                </c:pt>
                <c:pt idx="90">
                  <c:v>1.82476721188397</c:v>
                </c:pt>
                <c:pt idx="91">
                  <c:v>1.88694604257854</c:v>
                </c:pt>
                <c:pt idx="92">
                  <c:v>1.8827809111104501</c:v>
                </c:pt>
                <c:pt idx="93">
                  <c:v>1.86578433991309</c:v>
                </c:pt>
                <c:pt idx="94">
                  <c:v>1.8218172428878201</c:v>
                </c:pt>
                <c:pt idx="95">
                  <c:v>1.7879207339427201</c:v>
                </c:pt>
                <c:pt idx="96">
                  <c:v>1.86728066254647</c:v>
                </c:pt>
                <c:pt idx="97">
                  <c:v>1.86502154630598</c:v>
                </c:pt>
                <c:pt idx="98">
                  <c:v>1.8446632763074</c:v>
                </c:pt>
                <c:pt idx="99">
                  <c:v>1.80844011632743</c:v>
                </c:pt>
                <c:pt idx="100">
                  <c:v>1.7656284091905601</c:v>
                </c:pt>
                <c:pt idx="101">
                  <c:v>1.7821670936724301</c:v>
                </c:pt>
                <c:pt idx="102">
                  <c:v>1.7922796066858899</c:v>
                </c:pt>
                <c:pt idx="103">
                  <c:v>1.7947654008099301</c:v>
                </c:pt>
                <c:pt idx="104">
                  <c:v>1.78271021992223</c:v>
                </c:pt>
                <c:pt idx="105">
                  <c:v>1.86649904363054</c:v>
                </c:pt>
                <c:pt idx="106">
                  <c:v>1.8702212792259201</c:v>
                </c:pt>
                <c:pt idx="107">
                  <c:v>1.8721775611309299</c:v>
                </c:pt>
                <c:pt idx="108">
                  <c:v>1.8646826691642</c:v>
                </c:pt>
                <c:pt idx="109">
                  <c:v>1.84044338185735</c:v>
                </c:pt>
                <c:pt idx="110">
                  <c:v>1.8789177188688899</c:v>
                </c:pt>
                <c:pt idx="111">
                  <c:v>1.8556797001177201</c:v>
                </c:pt>
                <c:pt idx="112">
                  <c:v>1.8354143122364901</c:v>
                </c:pt>
                <c:pt idx="113">
                  <c:v>1.80475027996606</c:v>
                </c:pt>
                <c:pt idx="114">
                  <c:v>1.7699072142653001</c:v>
                </c:pt>
                <c:pt idx="115">
                  <c:v>1.7918158811771201</c:v>
                </c:pt>
                <c:pt idx="116">
                  <c:v>1.7745060376750299</c:v>
                </c:pt>
                <c:pt idx="117">
                  <c:v>1.7711322188160401</c:v>
                </c:pt>
                <c:pt idx="118">
                  <c:v>1.75187455819745</c:v>
                </c:pt>
                <c:pt idx="119">
                  <c:v>1.71227051053394</c:v>
                </c:pt>
                <c:pt idx="120">
                  <c:v>1.7065150750185201</c:v>
                </c:pt>
                <c:pt idx="121">
                  <c:v>1.6834209430086799</c:v>
                </c:pt>
                <c:pt idx="122">
                  <c:v>1.67440265824887</c:v>
                </c:pt>
                <c:pt idx="123">
                  <c:v>1.6423685378186901</c:v>
                </c:pt>
                <c:pt idx="124">
                  <c:v>1.62137352966676</c:v>
                </c:pt>
                <c:pt idx="125">
                  <c:v>1.61999269167119</c:v>
                </c:pt>
                <c:pt idx="126">
                  <c:v>1.6106644494092901</c:v>
                </c:pt>
                <c:pt idx="127">
                  <c:v>1.6223163891835499</c:v>
                </c:pt>
                <c:pt idx="128">
                  <c:v>1.6281658969506101</c:v>
                </c:pt>
                <c:pt idx="129">
                  <c:v>1.5992175261155299</c:v>
                </c:pt>
                <c:pt idx="130">
                  <c:v>1.59642142553581</c:v>
                </c:pt>
                <c:pt idx="131">
                  <c:v>1.5789205244861499</c:v>
                </c:pt>
                <c:pt idx="132">
                  <c:v>1.58144851617622</c:v>
                </c:pt>
                <c:pt idx="133">
                  <c:v>1.54723183947196</c:v>
                </c:pt>
                <c:pt idx="134">
                  <c:v>1.51514255837608</c:v>
                </c:pt>
                <c:pt idx="135">
                  <c:v>1.4799753443144099</c:v>
                </c:pt>
                <c:pt idx="136">
                  <c:v>1.4431076137449199</c:v>
                </c:pt>
                <c:pt idx="137">
                  <c:v>1.42087819948247</c:v>
                </c:pt>
                <c:pt idx="138">
                  <c:v>1.38872148799038</c:v>
                </c:pt>
                <c:pt idx="139">
                  <c:v>1.33369269339712</c:v>
                </c:pt>
                <c:pt idx="140">
                  <c:v>1.30715605340667</c:v>
                </c:pt>
                <c:pt idx="141">
                  <c:v>1.2752234154539801</c:v>
                </c:pt>
                <c:pt idx="142">
                  <c:v>1.27044613071715</c:v>
                </c:pt>
                <c:pt idx="143">
                  <c:v>1.23253695811064</c:v>
                </c:pt>
                <c:pt idx="144">
                  <c:v>1.1816763178790299</c:v>
                </c:pt>
                <c:pt idx="145">
                  <c:v>1.12770118235846</c:v>
                </c:pt>
                <c:pt idx="146">
                  <c:v>1.1139638297641401</c:v>
                </c:pt>
                <c:pt idx="147">
                  <c:v>1.12646092569664</c:v>
                </c:pt>
                <c:pt idx="148">
                  <c:v>1.1189501480361801</c:v>
                </c:pt>
                <c:pt idx="149">
                  <c:v>1.0886632656717199</c:v>
                </c:pt>
                <c:pt idx="150">
                  <c:v>1.0526383128769701</c:v>
                </c:pt>
                <c:pt idx="151">
                  <c:v>1.0366411498527</c:v>
                </c:pt>
                <c:pt idx="152">
                  <c:v>1.04825802077765</c:v>
                </c:pt>
                <c:pt idx="153">
                  <c:v>1.0210782995069601</c:v>
                </c:pt>
                <c:pt idx="154">
                  <c:v>0.95425172890747301</c:v>
                </c:pt>
                <c:pt idx="155">
                  <c:v>0.89034481827030498</c:v>
                </c:pt>
                <c:pt idx="156">
                  <c:v>0.87788094701808606</c:v>
                </c:pt>
                <c:pt idx="157">
                  <c:v>0.89906602484161302</c:v>
                </c:pt>
                <c:pt idx="158">
                  <c:v>0.87482391333452703</c:v>
                </c:pt>
                <c:pt idx="159">
                  <c:v>0.82432791029600105</c:v>
                </c:pt>
                <c:pt idx="160">
                  <c:v>0.77049332102338697</c:v>
                </c:pt>
                <c:pt idx="161">
                  <c:v>0.74086811994977597</c:v>
                </c:pt>
                <c:pt idx="162">
                  <c:v>0.74396702141678805</c:v>
                </c:pt>
                <c:pt idx="163">
                  <c:v>0.72504540578259502</c:v>
                </c:pt>
                <c:pt idx="164">
                  <c:v>0.65565158160164505</c:v>
                </c:pt>
                <c:pt idx="165">
                  <c:v>0.59498075876426004</c:v>
                </c:pt>
                <c:pt idx="166">
                  <c:v>0.58435548815987404</c:v>
                </c:pt>
                <c:pt idx="167">
                  <c:v>0.62582515933991101</c:v>
                </c:pt>
                <c:pt idx="168">
                  <c:v>0.58719806907234195</c:v>
                </c:pt>
                <c:pt idx="169">
                  <c:v>0.52123047437764802</c:v>
                </c:pt>
                <c:pt idx="170">
                  <c:v>0.37472266937939902</c:v>
                </c:pt>
                <c:pt idx="171">
                  <c:v>0.38402162296505399</c:v>
                </c:pt>
                <c:pt idx="172">
                  <c:v>0.38842115324301402</c:v>
                </c:pt>
                <c:pt idx="173">
                  <c:v>0.41556393155959598</c:v>
                </c:pt>
                <c:pt idx="174">
                  <c:v>0.30439106000912503</c:v>
                </c:pt>
                <c:pt idx="175">
                  <c:v>0.20895540963444501</c:v>
                </c:pt>
                <c:pt idx="176">
                  <c:v>0.24225045114542301</c:v>
                </c:pt>
                <c:pt idx="177">
                  <c:v>0.34771139423158998</c:v>
                </c:pt>
                <c:pt idx="178">
                  <c:v>0.232736798438682</c:v>
                </c:pt>
                <c:pt idx="179">
                  <c:v>6.0425811208197198E-2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6-4A58-B19A-DBE288F68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798704"/>
        <c:axId val="265799264"/>
      </c:lineChart>
      <c:catAx>
        <c:axId val="26579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799264"/>
        <c:crosses val="autoZero"/>
        <c:auto val="1"/>
        <c:lblAlgn val="ctr"/>
        <c:lblOffset val="100"/>
        <c:noMultiLvlLbl val="0"/>
      </c:catAx>
      <c:valAx>
        <c:axId val="2657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7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Multi-Cancelable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BermudanCancelHard!$L$2:$L$182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1.9160586543246201</c:v>
                </c:pt>
                <c:pt idx="2">
                  <c:v>1.80613138895207</c:v>
                </c:pt>
                <c:pt idx="3">
                  <c:v>1.78222912166882</c:v>
                </c:pt>
                <c:pt idx="4">
                  <c:v>1.8012717960007001</c:v>
                </c:pt>
                <c:pt idx="5">
                  <c:v>1.72467761692999</c:v>
                </c:pt>
                <c:pt idx="6">
                  <c:v>1.7299097834756201</c:v>
                </c:pt>
                <c:pt idx="7">
                  <c:v>1.74785597112768</c:v>
                </c:pt>
                <c:pt idx="8">
                  <c:v>1.74442146392273</c:v>
                </c:pt>
                <c:pt idx="9">
                  <c:v>1.7597574526589499</c:v>
                </c:pt>
                <c:pt idx="10">
                  <c:v>1.7682691563292501</c:v>
                </c:pt>
                <c:pt idx="11">
                  <c:v>1.74975109582528</c:v>
                </c:pt>
                <c:pt idx="12">
                  <c:v>1.76787081747047</c:v>
                </c:pt>
                <c:pt idx="13">
                  <c:v>1.7647676569426201</c:v>
                </c:pt>
                <c:pt idx="14">
                  <c:v>1.76973075788738</c:v>
                </c:pt>
                <c:pt idx="15">
                  <c:v>1.7705360334811799</c:v>
                </c:pt>
                <c:pt idx="16">
                  <c:v>1.7815383637904001</c:v>
                </c:pt>
                <c:pt idx="17">
                  <c:v>1.8059490994646601</c:v>
                </c:pt>
                <c:pt idx="18">
                  <c:v>1.8042591921844799</c:v>
                </c:pt>
                <c:pt idx="19">
                  <c:v>1.81814755465013</c:v>
                </c:pt>
                <c:pt idx="20">
                  <c:v>1.80268902277153</c:v>
                </c:pt>
                <c:pt idx="21">
                  <c:v>1.8144937777610199</c:v>
                </c:pt>
                <c:pt idx="22">
                  <c:v>1.82062862689143</c:v>
                </c:pt>
                <c:pt idx="23">
                  <c:v>1.8566644806192101</c:v>
                </c:pt>
                <c:pt idx="24">
                  <c:v>1.8444153937057399</c:v>
                </c:pt>
                <c:pt idx="25">
                  <c:v>1.8765915251773799</c:v>
                </c:pt>
                <c:pt idx="26">
                  <c:v>1.8825614355967</c:v>
                </c:pt>
                <c:pt idx="27">
                  <c:v>1.9030383045533401</c:v>
                </c:pt>
                <c:pt idx="28">
                  <c:v>1.9021672518722601</c:v>
                </c:pt>
                <c:pt idx="29">
                  <c:v>1.9114495573315</c:v>
                </c:pt>
                <c:pt idx="30">
                  <c:v>1.89311467371996</c:v>
                </c:pt>
                <c:pt idx="31">
                  <c:v>1.91302107809686</c:v>
                </c:pt>
                <c:pt idx="32">
                  <c:v>1.91785067502859</c:v>
                </c:pt>
                <c:pt idx="33">
                  <c:v>1.9644164344675199</c:v>
                </c:pt>
                <c:pt idx="34">
                  <c:v>1.9676582407797201</c:v>
                </c:pt>
                <c:pt idx="35">
                  <c:v>2.0557060702116798</c:v>
                </c:pt>
                <c:pt idx="36">
                  <c:v>2.0923729567209999</c:v>
                </c:pt>
                <c:pt idx="37">
                  <c:v>2.14656964975361</c:v>
                </c:pt>
                <c:pt idx="38">
                  <c:v>2.1557319981565799</c:v>
                </c:pt>
                <c:pt idx="39">
                  <c:v>2.15978567047028</c:v>
                </c:pt>
                <c:pt idx="40">
                  <c:v>2.2606921669543798</c:v>
                </c:pt>
                <c:pt idx="41">
                  <c:v>2.2946799714423398</c:v>
                </c:pt>
                <c:pt idx="42">
                  <c:v>2.3150619680441999</c:v>
                </c:pt>
                <c:pt idx="43">
                  <c:v>2.3461514441242</c:v>
                </c:pt>
                <c:pt idx="44">
                  <c:v>2.3120733160823601</c:v>
                </c:pt>
                <c:pt idx="45">
                  <c:v>2.4204557979416399</c:v>
                </c:pt>
                <c:pt idx="46">
                  <c:v>2.4312363922323899</c:v>
                </c:pt>
                <c:pt idx="47">
                  <c:v>2.46466132080934</c:v>
                </c:pt>
                <c:pt idx="48">
                  <c:v>2.4687198023700501</c:v>
                </c:pt>
                <c:pt idx="49">
                  <c:v>2.4679584482004699</c:v>
                </c:pt>
                <c:pt idx="50">
                  <c:v>2.4856668205748802</c:v>
                </c:pt>
                <c:pt idx="51">
                  <c:v>2.5256487718070701</c:v>
                </c:pt>
                <c:pt idx="52">
                  <c:v>2.5314055623268299</c:v>
                </c:pt>
                <c:pt idx="53">
                  <c:v>2.55127133213526</c:v>
                </c:pt>
                <c:pt idx="54">
                  <c:v>2.5131579195663698</c:v>
                </c:pt>
                <c:pt idx="55">
                  <c:v>2.5198569418110699</c:v>
                </c:pt>
                <c:pt idx="56">
                  <c:v>2.62008653882673</c:v>
                </c:pt>
                <c:pt idx="57">
                  <c:v>2.6767934212890601</c:v>
                </c:pt>
                <c:pt idx="58">
                  <c:v>2.6945211885766098</c:v>
                </c:pt>
                <c:pt idx="59">
                  <c:v>2.6521094750712799</c:v>
                </c:pt>
                <c:pt idx="60">
                  <c:v>2.6826041650133501</c:v>
                </c:pt>
                <c:pt idx="61">
                  <c:v>2.7236160787939498</c:v>
                </c:pt>
                <c:pt idx="62">
                  <c:v>2.74664178885457</c:v>
                </c:pt>
                <c:pt idx="63">
                  <c:v>2.76862513869027</c:v>
                </c:pt>
                <c:pt idx="64">
                  <c:v>2.7278397466704201</c:v>
                </c:pt>
                <c:pt idx="65">
                  <c:v>2.7591691533623202</c:v>
                </c:pt>
                <c:pt idx="66">
                  <c:v>2.8027251850381201</c:v>
                </c:pt>
                <c:pt idx="67">
                  <c:v>2.8204732211071999</c:v>
                </c:pt>
                <c:pt idx="68">
                  <c:v>2.8274140898273799</c:v>
                </c:pt>
                <c:pt idx="69">
                  <c:v>2.79787624219199</c:v>
                </c:pt>
                <c:pt idx="70">
                  <c:v>2.9003501435458499</c:v>
                </c:pt>
                <c:pt idx="71">
                  <c:v>2.8590016442356898</c:v>
                </c:pt>
                <c:pt idx="72">
                  <c:v>2.88795106585256</c:v>
                </c:pt>
                <c:pt idx="73">
                  <c:v>2.9660721124869101</c:v>
                </c:pt>
                <c:pt idx="74">
                  <c:v>2.97017208674519</c:v>
                </c:pt>
                <c:pt idx="75">
                  <c:v>3.0657548920342701</c:v>
                </c:pt>
                <c:pt idx="76">
                  <c:v>3.04926489381806</c:v>
                </c:pt>
                <c:pt idx="77">
                  <c:v>3.1026033212042901</c:v>
                </c:pt>
                <c:pt idx="78">
                  <c:v>3.1325323205556002</c:v>
                </c:pt>
                <c:pt idx="79">
                  <c:v>3.06578900917608</c:v>
                </c:pt>
                <c:pt idx="80">
                  <c:v>2.8202720989760799</c:v>
                </c:pt>
                <c:pt idx="81">
                  <c:v>2.8438467806479202</c:v>
                </c:pt>
                <c:pt idx="82">
                  <c:v>2.8515481266899498</c:v>
                </c:pt>
                <c:pt idx="83">
                  <c:v>2.8099498449504399</c:v>
                </c:pt>
                <c:pt idx="84">
                  <c:v>2.7818840840446</c:v>
                </c:pt>
                <c:pt idx="85">
                  <c:v>2.7602588107516102</c:v>
                </c:pt>
                <c:pt idx="86">
                  <c:v>2.7932573353524099</c:v>
                </c:pt>
                <c:pt idx="87">
                  <c:v>2.80472182860884</c:v>
                </c:pt>
                <c:pt idx="88">
                  <c:v>2.76742893851626</c:v>
                </c:pt>
                <c:pt idx="89">
                  <c:v>2.7013909083213599</c:v>
                </c:pt>
                <c:pt idx="90">
                  <c:v>2.7191609827263101</c:v>
                </c:pt>
                <c:pt idx="91">
                  <c:v>2.7376083345971201</c:v>
                </c:pt>
                <c:pt idx="92">
                  <c:v>2.74222674705319</c:v>
                </c:pt>
                <c:pt idx="93">
                  <c:v>2.7345099609536798</c:v>
                </c:pt>
                <c:pt idx="94">
                  <c:v>2.67046885763137</c:v>
                </c:pt>
                <c:pt idx="95">
                  <c:v>2.6228593578693098</c:v>
                </c:pt>
                <c:pt idx="96">
                  <c:v>2.73453059554432</c:v>
                </c:pt>
                <c:pt idx="97">
                  <c:v>2.7173238613884401</c:v>
                </c:pt>
                <c:pt idx="98">
                  <c:v>2.6725275729790599</c:v>
                </c:pt>
                <c:pt idx="99">
                  <c:v>2.60357309778751</c:v>
                </c:pt>
                <c:pt idx="100">
                  <c:v>2.4808363889151201</c:v>
                </c:pt>
                <c:pt idx="101">
                  <c:v>2.4801518866863601</c:v>
                </c:pt>
                <c:pt idx="102">
                  <c:v>2.46090909573743</c:v>
                </c:pt>
                <c:pt idx="103">
                  <c:v>2.4293370363507898</c:v>
                </c:pt>
                <c:pt idx="104">
                  <c:v>2.4007559195867501</c:v>
                </c:pt>
                <c:pt idx="105">
                  <c:v>2.3873476837999599</c:v>
                </c:pt>
                <c:pt idx="106">
                  <c:v>2.3792802771650998</c:v>
                </c:pt>
                <c:pt idx="107">
                  <c:v>2.3737465955017201</c:v>
                </c:pt>
                <c:pt idx="108">
                  <c:v>2.36002950580751</c:v>
                </c:pt>
                <c:pt idx="109">
                  <c:v>2.3304887608025902</c:v>
                </c:pt>
                <c:pt idx="110">
                  <c:v>2.3263140655471899</c:v>
                </c:pt>
                <c:pt idx="111">
                  <c:v>2.33173207648509</c:v>
                </c:pt>
                <c:pt idx="112">
                  <c:v>2.32155310229673</c:v>
                </c:pt>
                <c:pt idx="113">
                  <c:v>2.29295289487502</c:v>
                </c:pt>
                <c:pt idx="114">
                  <c:v>2.2609608695600101</c:v>
                </c:pt>
                <c:pt idx="115">
                  <c:v>2.2333321637685302</c:v>
                </c:pt>
                <c:pt idx="116">
                  <c:v>2.2304683097667901</c:v>
                </c:pt>
                <c:pt idx="117">
                  <c:v>2.22345509364377</c:v>
                </c:pt>
                <c:pt idx="118">
                  <c:v>2.2105627804423</c:v>
                </c:pt>
                <c:pt idx="119">
                  <c:v>2.1656339841889798</c:v>
                </c:pt>
                <c:pt idx="120">
                  <c:v>2.05677135032944</c:v>
                </c:pt>
                <c:pt idx="121">
                  <c:v>2.0654152940284201</c:v>
                </c:pt>
                <c:pt idx="122">
                  <c:v>2.0631215101763098</c:v>
                </c:pt>
                <c:pt idx="123">
                  <c:v>2.03796902750442</c:v>
                </c:pt>
                <c:pt idx="124">
                  <c:v>2.01061335889634</c:v>
                </c:pt>
                <c:pt idx="125">
                  <c:v>1.9697207483741399</c:v>
                </c:pt>
                <c:pt idx="126">
                  <c:v>1.9750979408507501</c:v>
                </c:pt>
                <c:pt idx="127">
                  <c:v>1.9747194488501001</c:v>
                </c:pt>
                <c:pt idx="128">
                  <c:v>1.97159380456091</c:v>
                </c:pt>
                <c:pt idx="129">
                  <c:v>1.91792435538502</c:v>
                </c:pt>
                <c:pt idx="130">
                  <c:v>1.8654765266787701</c:v>
                </c:pt>
                <c:pt idx="131">
                  <c:v>1.85910911027131</c:v>
                </c:pt>
                <c:pt idx="132">
                  <c:v>1.85125326841622</c:v>
                </c:pt>
                <c:pt idx="133">
                  <c:v>1.7953681437420299</c:v>
                </c:pt>
                <c:pt idx="134">
                  <c:v>1.7401593702452101</c:v>
                </c:pt>
                <c:pt idx="135">
                  <c:v>1.7097444835877</c:v>
                </c:pt>
                <c:pt idx="136">
                  <c:v>1.7034117148107399</c:v>
                </c:pt>
                <c:pt idx="137">
                  <c:v>1.68549545616913</c:v>
                </c:pt>
                <c:pt idx="138">
                  <c:v>1.66665826532498</c:v>
                </c:pt>
                <c:pt idx="139">
                  <c:v>1.61397641201631</c:v>
                </c:pt>
                <c:pt idx="140">
                  <c:v>1.4976329585814601</c:v>
                </c:pt>
                <c:pt idx="141">
                  <c:v>1.5041765661478701</c:v>
                </c:pt>
                <c:pt idx="142">
                  <c:v>1.51623080695991</c:v>
                </c:pt>
                <c:pt idx="143">
                  <c:v>1.49036460542739</c:v>
                </c:pt>
                <c:pt idx="144">
                  <c:v>1.43727159168261</c:v>
                </c:pt>
                <c:pt idx="145">
                  <c:v>1.38351598598905</c:v>
                </c:pt>
                <c:pt idx="146">
                  <c:v>1.3849373234198901</c:v>
                </c:pt>
                <c:pt idx="147">
                  <c:v>1.37610219059156</c:v>
                </c:pt>
                <c:pt idx="148">
                  <c:v>1.3350534741454601</c:v>
                </c:pt>
                <c:pt idx="149">
                  <c:v>1.2717878056746199</c:v>
                </c:pt>
                <c:pt idx="150">
                  <c:v>1.21015720491255</c:v>
                </c:pt>
                <c:pt idx="151">
                  <c:v>1.2092685599459101</c:v>
                </c:pt>
                <c:pt idx="152">
                  <c:v>1.2085133331162099</c:v>
                </c:pt>
                <c:pt idx="153">
                  <c:v>1.1825921868704099</c:v>
                </c:pt>
                <c:pt idx="154">
                  <c:v>1.11926318032989</c:v>
                </c:pt>
                <c:pt idx="155">
                  <c:v>1.0676840118355999</c:v>
                </c:pt>
                <c:pt idx="156">
                  <c:v>1.0770452268353401</c:v>
                </c:pt>
                <c:pt idx="157">
                  <c:v>1.08665221971744</c:v>
                </c:pt>
                <c:pt idx="158">
                  <c:v>1.04744442583998</c:v>
                </c:pt>
                <c:pt idx="159">
                  <c:v>0.98354024311774402</c:v>
                </c:pt>
                <c:pt idx="160">
                  <c:v>0.88676237685034798</c:v>
                </c:pt>
                <c:pt idx="161">
                  <c:v>0.90516211199482199</c:v>
                </c:pt>
                <c:pt idx="162">
                  <c:v>0.91270957869031399</c:v>
                </c:pt>
                <c:pt idx="163">
                  <c:v>0.90010890423435896</c:v>
                </c:pt>
                <c:pt idx="164">
                  <c:v>0.80200549612848204</c:v>
                </c:pt>
                <c:pt idx="165">
                  <c:v>0.720185141380695</c:v>
                </c:pt>
                <c:pt idx="166">
                  <c:v>0.756410712475588</c:v>
                </c:pt>
                <c:pt idx="167">
                  <c:v>0.80640248769428602</c:v>
                </c:pt>
                <c:pt idx="168">
                  <c:v>0.73347864571518995</c:v>
                </c:pt>
                <c:pt idx="169">
                  <c:v>0.63944008437820299</c:v>
                </c:pt>
                <c:pt idx="170">
                  <c:v>0.53539600167477197</c:v>
                </c:pt>
                <c:pt idx="171">
                  <c:v>0.570865689189888</c:v>
                </c:pt>
                <c:pt idx="172">
                  <c:v>0.58659362491896905</c:v>
                </c:pt>
                <c:pt idx="173">
                  <c:v>0.61884279840265299</c:v>
                </c:pt>
                <c:pt idx="174">
                  <c:v>0.43958119677229301</c:v>
                </c:pt>
                <c:pt idx="175">
                  <c:v>0.29933901319151901</c:v>
                </c:pt>
                <c:pt idx="176">
                  <c:v>0.38196774417880702</c:v>
                </c:pt>
                <c:pt idx="177">
                  <c:v>0.54783751198947706</c:v>
                </c:pt>
                <c:pt idx="178">
                  <c:v>0.366361122662133</c:v>
                </c:pt>
                <c:pt idx="179">
                  <c:v>9.5454265368074595E-2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7-4AF1-9276-6393856C5B5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BermudanCancelHard!$M$2:$M$182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1.37278413267814</c:v>
                </c:pt>
                <c:pt idx="2">
                  <c:v>1.30630102323821</c:v>
                </c:pt>
                <c:pt idx="3">
                  <c:v>1.2433134505810199</c:v>
                </c:pt>
                <c:pt idx="4">
                  <c:v>1.28795513009947</c:v>
                </c:pt>
                <c:pt idx="5">
                  <c:v>1.11501035513681</c:v>
                </c:pt>
                <c:pt idx="6">
                  <c:v>1.11867306404197</c:v>
                </c:pt>
                <c:pt idx="7">
                  <c:v>1.12996277968034</c:v>
                </c:pt>
                <c:pt idx="8">
                  <c:v>1.0932958307022</c:v>
                </c:pt>
                <c:pt idx="9">
                  <c:v>1.08299189837693</c:v>
                </c:pt>
                <c:pt idx="10">
                  <c:v>1.09625940030015</c:v>
                </c:pt>
                <c:pt idx="11">
                  <c:v>1.06724535620661</c:v>
                </c:pt>
                <c:pt idx="12">
                  <c:v>1.0278333098149599</c:v>
                </c:pt>
                <c:pt idx="13">
                  <c:v>1.0807422870552099</c:v>
                </c:pt>
                <c:pt idx="14">
                  <c:v>1.0738626633403401</c:v>
                </c:pt>
                <c:pt idx="15">
                  <c:v>1.03752374539272</c:v>
                </c:pt>
                <c:pt idx="16">
                  <c:v>1.0068594951944501</c:v>
                </c:pt>
                <c:pt idx="17">
                  <c:v>0.99185617445537999</c:v>
                </c:pt>
                <c:pt idx="18">
                  <c:v>1.00192874725559</c:v>
                </c:pt>
                <c:pt idx="19">
                  <c:v>1.0390013999527099</c:v>
                </c:pt>
                <c:pt idx="20">
                  <c:v>0.71452075062817899</c:v>
                </c:pt>
                <c:pt idx="21">
                  <c:v>0.733244613488234</c:v>
                </c:pt>
                <c:pt idx="22">
                  <c:v>0.727963827525829</c:v>
                </c:pt>
                <c:pt idx="23">
                  <c:v>0.75124250560838401</c:v>
                </c:pt>
                <c:pt idx="24">
                  <c:v>0.74915149425338001</c:v>
                </c:pt>
                <c:pt idx="25">
                  <c:v>0.70998503083306397</c:v>
                </c:pt>
                <c:pt idx="26">
                  <c:v>0.71646359524964198</c:v>
                </c:pt>
                <c:pt idx="27">
                  <c:v>0.72669256420905703</c:v>
                </c:pt>
                <c:pt idx="28">
                  <c:v>0.73282401227660998</c:v>
                </c:pt>
                <c:pt idx="29">
                  <c:v>0.72145749606859699</c:v>
                </c:pt>
                <c:pt idx="30">
                  <c:v>0.68500635916832098</c:v>
                </c:pt>
                <c:pt idx="31">
                  <c:v>0.69498116120415998</c:v>
                </c:pt>
                <c:pt idx="32">
                  <c:v>0.68681167354040695</c:v>
                </c:pt>
                <c:pt idx="33">
                  <c:v>0.69412295267997703</c:v>
                </c:pt>
                <c:pt idx="34">
                  <c:v>0.69362384437304803</c:v>
                </c:pt>
                <c:pt idx="35">
                  <c:v>0.60079137156215501</c:v>
                </c:pt>
                <c:pt idx="36">
                  <c:v>0.604541894537589</c:v>
                </c:pt>
                <c:pt idx="37">
                  <c:v>0.60393218191214904</c:v>
                </c:pt>
                <c:pt idx="38">
                  <c:v>0.60390434296317397</c:v>
                </c:pt>
                <c:pt idx="39">
                  <c:v>0.59985132601725999</c:v>
                </c:pt>
                <c:pt idx="40">
                  <c:v>0.50564041127290404</c:v>
                </c:pt>
                <c:pt idx="41">
                  <c:v>0.51535019303444596</c:v>
                </c:pt>
                <c:pt idx="42">
                  <c:v>0.496700480135082</c:v>
                </c:pt>
                <c:pt idx="43">
                  <c:v>0.51794944788752595</c:v>
                </c:pt>
                <c:pt idx="44">
                  <c:v>0.54152999021264503</c:v>
                </c:pt>
                <c:pt idx="45">
                  <c:v>0.39629370340813203</c:v>
                </c:pt>
                <c:pt idx="46">
                  <c:v>0.39566121352433398</c:v>
                </c:pt>
                <c:pt idx="47">
                  <c:v>0.393007343632712</c:v>
                </c:pt>
                <c:pt idx="48">
                  <c:v>0.39727194827768603</c:v>
                </c:pt>
                <c:pt idx="49">
                  <c:v>0.39736766226311698</c:v>
                </c:pt>
                <c:pt idx="50">
                  <c:v>0.30359245614791602</c:v>
                </c:pt>
                <c:pt idx="51">
                  <c:v>0.30313596557340799</c:v>
                </c:pt>
                <c:pt idx="52">
                  <c:v>0.29393940704078603</c:v>
                </c:pt>
                <c:pt idx="53">
                  <c:v>0.30326264269905301</c:v>
                </c:pt>
                <c:pt idx="54">
                  <c:v>0.28069772448132402</c:v>
                </c:pt>
                <c:pt idx="55">
                  <c:v>0.28725558151473102</c:v>
                </c:pt>
                <c:pt idx="56">
                  <c:v>0.26121424120845599</c:v>
                </c:pt>
                <c:pt idx="57">
                  <c:v>0.26614230111889497</c:v>
                </c:pt>
                <c:pt idx="58">
                  <c:v>0.24992276935156199</c:v>
                </c:pt>
                <c:pt idx="59">
                  <c:v>0.25610462201633899</c:v>
                </c:pt>
                <c:pt idx="60">
                  <c:v>0.18349211008962801</c:v>
                </c:pt>
                <c:pt idx="61">
                  <c:v>0.17242876177824701</c:v>
                </c:pt>
                <c:pt idx="62">
                  <c:v>0.171591007642792</c:v>
                </c:pt>
                <c:pt idx="63">
                  <c:v>0.17578228129757001</c:v>
                </c:pt>
                <c:pt idx="64">
                  <c:v>0.18063758825246401</c:v>
                </c:pt>
                <c:pt idx="65">
                  <c:v>0.12725292623376999</c:v>
                </c:pt>
                <c:pt idx="66">
                  <c:v>0.13189779283474301</c:v>
                </c:pt>
                <c:pt idx="67">
                  <c:v>0.12505010426660901</c:v>
                </c:pt>
                <c:pt idx="68">
                  <c:v>0.117499511371867</c:v>
                </c:pt>
                <c:pt idx="69">
                  <c:v>0.130758286682505</c:v>
                </c:pt>
                <c:pt idx="70">
                  <c:v>0.123760128221561</c:v>
                </c:pt>
                <c:pt idx="71">
                  <c:v>0.125578096739275</c:v>
                </c:pt>
                <c:pt idx="72">
                  <c:v>0.144202372881233</c:v>
                </c:pt>
                <c:pt idx="73">
                  <c:v>0.16099761377730001</c:v>
                </c:pt>
                <c:pt idx="74">
                  <c:v>0.12412220654455999</c:v>
                </c:pt>
                <c:pt idx="75">
                  <c:v>0.114938564476435</c:v>
                </c:pt>
                <c:pt idx="76">
                  <c:v>0.113810611313043</c:v>
                </c:pt>
                <c:pt idx="77">
                  <c:v>0.13598339498669801</c:v>
                </c:pt>
                <c:pt idx="78">
                  <c:v>0.132842643507425</c:v>
                </c:pt>
                <c:pt idx="79">
                  <c:v>0.13264537666861401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08496"/>
        <c:axId val="26550905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BermudanCancelHard!$N$2:$N$182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1.41956306281524</c:v>
                </c:pt>
                <c:pt idx="2">
                  <c:v>1.451094671748</c:v>
                </c:pt>
                <c:pt idx="3">
                  <c:v>1.40709071935047</c:v>
                </c:pt>
                <c:pt idx="4">
                  <c:v>1.4478772589664599</c:v>
                </c:pt>
                <c:pt idx="5">
                  <c:v>1.42304000449811</c:v>
                </c:pt>
                <c:pt idx="6">
                  <c:v>1.4648262706185899</c:v>
                </c:pt>
                <c:pt idx="7">
                  <c:v>1.44684734106451</c:v>
                </c:pt>
                <c:pt idx="8">
                  <c:v>1.45242748784708</c:v>
                </c:pt>
                <c:pt idx="9">
                  <c:v>1.4281888599350701</c:v>
                </c:pt>
                <c:pt idx="10">
                  <c:v>1.44887073220619</c:v>
                </c:pt>
                <c:pt idx="11">
                  <c:v>1.49151136916438</c:v>
                </c:pt>
                <c:pt idx="12">
                  <c:v>1.5674638771054901</c:v>
                </c:pt>
                <c:pt idx="13">
                  <c:v>1.51226778095343</c:v>
                </c:pt>
                <c:pt idx="14">
                  <c:v>1.50080681650763</c:v>
                </c:pt>
                <c:pt idx="15">
                  <c:v>1.5472723865620699</c:v>
                </c:pt>
                <c:pt idx="16">
                  <c:v>1.50060898886843</c:v>
                </c:pt>
                <c:pt idx="17">
                  <c:v>1.4722741044366301</c:v>
                </c:pt>
                <c:pt idx="18">
                  <c:v>1.4538131151095299</c:v>
                </c:pt>
                <c:pt idx="19">
                  <c:v>1.4844871395133901</c:v>
                </c:pt>
                <c:pt idx="20">
                  <c:v>1.4030497467466501</c:v>
                </c:pt>
                <c:pt idx="21">
                  <c:v>1.4474106830565101</c:v>
                </c:pt>
                <c:pt idx="22">
                  <c:v>1.444297673468</c:v>
                </c:pt>
                <c:pt idx="23">
                  <c:v>1.4013088906613</c:v>
                </c:pt>
                <c:pt idx="24">
                  <c:v>1.39801549348806</c:v>
                </c:pt>
                <c:pt idx="25">
                  <c:v>1.3744756721332201</c:v>
                </c:pt>
                <c:pt idx="26">
                  <c:v>1.3546053212596201</c:v>
                </c:pt>
                <c:pt idx="27">
                  <c:v>1.32974973050379</c:v>
                </c:pt>
                <c:pt idx="28">
                  <c:v>1.32301999088365</c:v>
                </c:pt>
                <c:pt idx="29">
                  <c:v>1.3004198328379299</c:v>
                </c:pt>
                <c:pt idx="30">
                  <c:v>1.14591567125919</c:v>
                </c:pt>
                <c:pt idx="31">
                  <c:v>1.1319022153088201</c:v>
                </c:pt>
                <c:pt idx="32">
                  <c:v>1.13009516665182</c:v>
                </c:pt>
                <c:pt idx="33">
                  <c:v>1.1249622519443401</c:v>
                </c:pt>
                <c:pt idx="34">
                  <c:v>1.1420776542917901</c:v>
                </c:pt>
                <c:pt idx="35">
                  <c:v>1.1463629726292499</c:v>
                </c:pt>
                <c:pt idx="36">
                  <c:v>1.1359095962352499</c:v>
                </c:pt>
                <c:pt idx="37">
                  <c:v>1.13495089186473</c:v>
                </c:pt>
                <c:pt idx="38">
                  <c:v>1.1549109100928201</c:v>
                </c:pt>
                <c:pt idx="39">
                  <c:v>1.1911965386193699</c:v>
                </c:pt>
                <c:pt idx="40">
                  <c:v>1.2178307963719099</c:v>
                </c:pt>
                <c:pt idx="41">
                  <c:v>1.25394386841578</c:v>
                </c:pt>
                <c:pt idx="42">
                  <c:v>1.2746857114565799</c:v>
                </c:pt>
                <c:pt idx="43">
                  <c:v>1.2861018012371801</c:v>
                </c:pt>
                <c:pt idx="44">
                  <c:v>1.2634677884918999</c:v>
                </c:pt>
                <c:pt idx="45">
                  <c:v>1.09182225857768</c:v>
                </c:pt>
                <c:pt idx="46">
                  <c:v>1.0892218786329499</c:v>
                </c:pt>
                <c:pt idx="47">
                  <c:v>1.0563059672106001</c:v>
                </c:pt>
                <c:pt idx="48">
                  <c:v>1.0407055683077</c:v>
                </c:pt>
                <c:pt idx="49">
                  <c:v>1.02142011082895</c:v>
                </c:pt>
                <c:pt idx="50">
                  <c:v>1.3557379882116201</c:v>
                </c:pt>
                <c:pt idx="51">
                  <c:v>1.3719514996955999</c:v>
                </c:pt>
                <c:pt idx="52">
                  <c:v>1.3873147467823601</c:v>
                </c:pt>
                <c:pt idx="53">
                  <c:v>1.38848163188878</c:v>
                </c:pt>
                <c:pt idx="54">
                  <c:v>1.3804452629189901</c:v>
                </c:pt>
                <c:pt idx="55">
                  <c:v>1.5963734009395101</c:v>
                </c:pt>
                <c:pt idx="56">
                  <c:v>1.5776963216662001</c:v>
                </c:pt>
                <c:pt idx="57">
                  <c:v>1.49893692306726</c:v>
                </c:pt>
                <c:pt idx="58">
                  <c:v>1.36270074710928</c:v>
                </c:pt>
                <c:pt idx="59">
                  <c:v>1.4547562454720699</c:v>
                </c:pt>
                <c:pt idx="60">
                  <c:v>1.0134508588476701</c:v>
                </c:pt>
                <c:pt idx="61">
                  <c:v>0.94180754785638698</c:v>
                </c:pt>
                <c:pt idx="62">
                  <c:v>0.92706997825577497</c:v>
                </c:pt>
                <c:pt idx="63">
                  <c:v>0.91905889945580699</c:v>
                </c:pt>
                <c:pt idx="64">
                  <c:v>0.956124563679285</c:v>
                </c:pt>
                <c:pt idx="65">
                  <c:v>0.57886016180173305</c:v>
                </c:pt>
                <c:pt idx="66">
                  <c:v>0.57689032778212401</c:v>
                </c:pt>
                <c:pt idx="67">
                  <c:v>0.57440325066046405</c:v>
                </c:pt>
                <c:pt idx="68">
                  <c:v>0.58791309951928505</c:v>
                </c:pt>
                <c:pt idx="69">
                  <c:v>0.546835334911009</c:v>
                </c:pt>
                <c:pt idx="70">
                  <c:v>0.79756663284890505</c:v>
                </c:pt>
                <c:pt idx="71">
                  <c:v>0.83093497549103901</c:v>
                </c:pt>
                <c:pt idx="72">
                  <c:v>0.83909273306841503</c:v>
                </c:pt>
                <c:pt idx="73">
                  <c:v>0.84738377960276301</c:v>
                </c:pt>
                <c:pt idx="74">
                  <c:v>0.87079609388826196</c:v>
                </c:pt>
                <c:pt idx="75">
                  <c:v>0.64969781999527199</c:v>
                </c:pt>
                <c:pt idx="76">
                  <c:v>0.70402997585804605</c:v>
                </c:pt>
                <c:pt idx="77">
                  <c:v>0.69961656736093303</c:v>
                </c:pt>
                <c:pt idx="78">
                  <c:v>0.70225630548668505</c:v>
                </c:pt>
                <c:pt idx="79">
                  <c:v>0.67958113422242195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7-4AF1-9276-6393856C5B5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BermudanCancelHard!$O$2:$O$182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1.3758556069649901</c:v>
                </c:pt>
                <c:pt idx="2">
                  <c:v>1.50788374175268</c:v>
                </c:pt>
                <c:pt idx="3">
                  <c:v>1.7514211458881099</c:v>
                </c:pt>
                <c:pt idx="4">
                  <c:v>1.5766301085101699</c:v>
                </c:pt>
                <c:pt idx="5">
                  <c:v>1.60203501025063</c:v>
                </c:pt>
                <c:pt idx="6">
                  <c:v>1.63119042928124</c:v>
                </c:pt>
                <c:pt idx="7">
                  <c:v>1.6476318545508</c:v>
                </c:pt>
                <c:pt idx="8">
                  <c:v>1.69517526689388</c:v>
                </c:pt>
                <c:pt idx="9">
                  <c:v>1.68640517799198</c:v>
                </c:pt>
                <c:pt idx="10">
                  <c:v>1.67564589544278</c:v>
                </c:pt>
                <c:pt idx="11">
                  <c:v>1.69089647609234</c:v>
                </c:pt>
                <c:pt idx="12">
                  <c:v>1.7041051231215301</c:v>
                </c:pt>
                <c:pt idx="13">
                  <c:v>1.69750288566373</c:v>
                </c:pt>
                <c:pt idx="14">
                  <c:v>1.72747063808534</c:v>
                </c:pt>
                <c:pt idx="15">
                  <c:v>1.7000477713120701</c:v>
                </c:pt>
                <c:pt idx="16">
                  <c:v>1.6901669293554999</c:v>
                </c:pt>
                <c:pt idx="17">
                  <c:v>1.6929873091260199</c:v>
                </c:pt>
                <c:pt idx="18">
                  <c:v>1.6953522516455</c:v>
                </c:pt>
                <c:pt idx="19">
                  <c:v>1.6868707448618201</c:v>
                </c:pt>
                <c:pt idx="20">
                  <c:v>1.5920918045093599</c:v>
                </c:pt>
                <c:pt idx="21">
                  <c:v>1.6077406884208401</c:v>
                </c:pt>
                <c:pt idx="22">
                  <c:v>1.63134295376468</c:v>
                </c:pt>
                <c:pt idx="23">
                  <c:v>1.63991822463383</c:v>
                </c:pt>
                <c:pt idx="24">
                  <c:v>1.6358948735265999</c:v>
                </c:pt>
                <c:pt idx="25">
                  <c:v>1.66362483620347</c:v>
                </c:pt>
                <c:pt idx="26">
                  <c:v>1.6481299591955501</c:v>
                </c:pt>
                <c:pt idx="27">
                  <c:v>1.63525252163973</c:v>
                </c:pt>
                <c:pt idx="28">
                  <c:v>1.6016972992068601</c:v>
                </c:pt>
                <c:pt idx="29">
                  <c:v>1.6032186236870201</c:v>
                </c:pt>
                <c:pt idx="30">
                  <c:v>1.6987796665622601</c:v>
                </c:pt>
                <c:pt idx="31">
                  <c:v>1.67518202747944</c:v>
                </c:pt>
                <c:pt idx="32">
                  <c:v>1.6770614601316201</c:v>
                </c:pt>
                <c:pt idx="33">
                  <c:v>1.6996022214042299</c:v>
                </c:pt>
                <c:pt idx="34">
                  <c:v>1.7145237309978001</c:v>
                </c:pt>
                <c:pt idx="35">
                  <c:v>1.7957850687731201</c:v>
                </c:pt>
                <c:pt idx="36">
                  <c:v>1.81725664212121</c:v>
                </c:pt>
                <c:pt idx="37">
                  <c:v>1.85729250193579</c:v>
                </c:pt>
                <c:pt idx="38">
                  <c:v>1.8690686482023999</c:v>
                </c:pt>
                <c:pt idx="39">
                  <c:v>1.8811253647055499</c:v>
                </c:pt>
                <c:pt idx="40">
                  <c:v>1.9351206382066399</c:v>
                </c:pt>
                <c:pt idx="41">
                  <c:v>1.9600706183380701</c:v>
                </c:pt>
                <c:pt idx="42">
                  <c:v>1.9616019266767</c:v>
                </c:pt>
                <c:pt idx="43">
                  <c:v>1.9625010929637501</c:v>
                </c:pt>
                <c:pt idx="44">
                  <c:v>1.91339854781639</c:v>
                </c:pt>
                <c:pt idx="45">
                  <c:v>1.8780592781310499</c:v>
                </c:pt>
                <c:pt idx="46">
                  <c:v>1.8576555254525999</c:v>
                </c:pt>
                <c:pt idx="47">
                  <c:v>1.89266613400274</c:v>
                </c:pt>
                <c:pt idx="48">
                  <c:v>1.8849251065519801</c:v>
                </c:pt>
                <c:pt idx="49">
                  <c:v>1.89179090992291</c:v>
                </c:pt>
                <c:pt idx="50">
                  <c:v>2.1762076844134199</c:v>
                </c:pt>
                <c:pt idx="51">
                  <c:v>2.2036560083242098</c:v>
                </c:pt>
                <c:pt idx="52">
                  <c:v>2.2229167250634401</c:v>
                </c:pt>
                <c:pt idx="53">
                  <c:v>2.2322648119711799</c:v>
                </c:pt>
                <c:pt idx="54">
                  <c:v>2.2275491795903402</c:v>
                </c:pt>
                <c:pt idx="55">
                  <c:v>2.0482319720390101</c:v>
                </c:pt>
                <c:pt idx="56">
                  <c:v>2.1962068271780599</c:v>
                </c:pt>
                <c:pt idx="57">
                  <c:v>2.2258847052663402</c:v>
                </c:pt>
                <c:pt idx="58">
                  <c:v>2.1855468958783799</c:v>
                </c:pt>
                <c:pt idx="59">
                  <c:v>2.1059007549123501</c:v>
                </c:pt>
                <c:pt idx="60">
                  <c:v>2.10804470112293</c:v>
                </c:pt>
                <c:pt idx="61">
                  <c:v>2.0933077178072699</c:v>
                </c:pt>
                <c:pt idx="62">
                  <c:v>2.0747325987571101</c:v>
                </c:pt>
                <c:pt idx="63">
                  <c:v>2.0457696588827701</c:v>
                </c:pt>
                <c:pt idx="64">
                  <c:v>2.0655785254510999</c:v>
                </c:pt>
                <c:pt idx="65">
                  <c:v>2.01331909636286</c:v>
                </c:pt>
                <c:pt idx="66">
                  <c:v>1.9782105961374301</c:v>
                </c:pt>
                <c:pt idx="67">
                  <c:v>1.97882660651104</c:v>
                </c:pt>
                <c:pt idx="68">
                  <c:v>2.0235242355984902</c:v>
                </c:pt>
                <c:pt idx="69">
                  <c:v>1.9705232179508201</c:v>
                </c:pt>
                <c:pt idx="70">
                  <c:v>2.1442986661355001</c:v>
                </c:pt>
                <c:pt idx="71">
                  <c:v>2.2256620567208598</c:v>
                </c:pt>
                <c:pt idx="72">
                  <c:v>2.2581005844928299</c:v>
                </c:pt>
                <c:pt idx="73">
                  <c:v>2.2539278927047701</c:v>
                </c:pt>
                <c:pt idx="74">
                  <c:v>2.2632845129076702</c:v>
                </c:pt>
                <c:pt idx="75">
                  <c:v>2.3956970750406601</c:v>
                </c:pt>
                <c:pt idx="76">
                  <c:v>2.4228082618533402</c:v>
                </c:pt>
                <c:pt idx="77">
                  <c:v>2.4101850826249001</c:v>
                </c:pt>
                <c:pt idx="78">
                  <c:v>2.4666539000777101</c:v>
                </c:pt>
                <c:pt idx="79">
                  <c:v>2.45346395511603</c:v>
                </c:pt>
                <c:pt idx="80">
                  <c:v>2.7100993642864499</c:v>
                </c:pt>
                <c:pt idx="81">
                  <c:v>2.6231489447515499</c:v>
                </c:pt>
                <c:pt idx="82">
                  <c:v>2.55637032439809</c:v>
                </c:pt>
                <c:pt idx="83">
                  <c:v>2.57151902354087</c:v>
                </c:pt>
                <c:pt idx="84">
                  <c:v>2.5672737395949099</c:v>
                </c:pt>
                <c:pt idx="85">
                  <c:v>2.5612903942027501</c:v>
                </c:pt>
                <c:pt idx="86">
                  <c:v>2.4980176581168299</c:v>
                </c:pt>
                <c:pt idx="87">
                  <c:v>2.4397921546680101</c:v>
                </c:pt>
                <c:pt idx="88">
                  <c:v>2.4358607068562499</c:v>
                </c:pt>
                <c:pt idx="89">
                  <c:v>2.4409013756146098</c:v>
                </c:pt>
                <c:pt idx="90">
                  <c:v>2.40298006451596</c:v>
                </c:pt>
                <c:pt idx="91">
                  <c:v>2.30048376315291</c:v>
                </c:pt>
                <c:pt idx="92">
                  <c:v>2.2694744188370901</c:v>
                </c:pt>
                <c:pt idx="93">
                  <c:v>2.2758656265588799</c:v>
                </c:pt>
                <c:pt idx="94">
                  <c:v>2.2617440203133499</c:v>
                </c:pt>
                <c:pt idx="95">
                  <c:v>2.31069010295304</c:v>
                </c:pt>
                <c:pt idx="96">
                  <c:v>2.19455511385515</c:v>
                </c:pt>
                <c:pt idx="97">
                  <c:v>2.1695097983279599</c:v>
                </c:pt>
                <c:pt idx="98">
                  <c:v>2.1390433617232398</c:v>
                </c:pt>
                <c:pt idx="99">
                  <c:v>2.1627879875227798</c:v>
                </c:pt>
                <c:pt idx="100">
                  <c:v>2.4125451096952499</c:v>
                </c:pt>
                <c:pt idx="101">
                  <c:v>2.3942711158673502</c:v>
                </c:pt>
                <c:pt idx="102">
                  <c:v>2.38036659320615</c:v>
                </c:pt>
                <c:pt idx="103">
                  <c:v>2.3422872492989102</c:v>
                </c:pt>
                <c:pt idx="104">
                  <c:v>2.3072819579346899</c:v>
                </c:pt>
                <c:pt idx="105">
                  <c:v>2.2773346812062898</c:v>
                </c:pt>
                <c:pt idx="106">
                  <c:v>2.2271645861977198</c:v>
                </c:pt>
                <c:pt idx="107">
                  <c:v>2.2252018530751601</c:v>
                </c:pt>
                <c:pt idx="108">
                  <c:v>2.2163888238698002</c:v>
                </c:pt>
                <c:pt idx="109">
                  <c:v>2.1793939441021299</c:v>
                </c:pt>
                <c:pt idx="110">
                  <c:v>2.1667758016539</c:v>
                </c:pt>
                <c:pt idx="111">
                  <c:v>2.18471246539452</c:v>
                </c:pt>
                <c:pt idx="112">
                  <c:v>2.2086851461855499</c:v>
                </c:pt>
                <c:pt idx="113">
                  <c:v>2.20768103159388</c:v>
                </c:pt>
                <c:pt idx="114">
                  <c:v>2.1881536364241998</c:v>
                </c:pt>
                <c:pt idx="115">
                  <c:v>2.18112900963229</c:v>
                </c:pt>
                <c:pt idx="116">
                  <c:v>2.1978996281538001</c:v>
                </c:pt>
                <c:pt idx="117">
                  <c:v>2.1838248408493599</c:v>
                </c:pt>
                <c:pt idx="118">
                  <c:v>2.1602997701113602</c:v>
                </c:pt>
                <c:pt idx="119">
                  <c:v>2.10212170286351</c:v>
                </c:pt>
                <c:pt idx="120">
                  <c:v>2.0102457130471998</c:v>
                </c:pt>
                <c:pt idx="121">
                  <c:v>1.9978061872416799</c:v>
                </c:pt>
                <c:pt idx="122">
                  <c:v>1.9783172712891901</c:v>
                </c:pt>
                <c:pt idx="123">
                  <c:v>1.89569711817463</c:v>
                </c:pt>
                <c:pt idx="124">
                  <c:v>1.84009610476329</c:v>
                </c:pt>
                <c:pt idx="125">
                  <c:v>1.82019262574004</c:v>
                </c:pt>
                <c:pt idx="126">
                  <c:v>1.8310239612136801</c:v>
                </c:pt>
                <c:pt idx="127">
                  <c:v>1.8343117605241299</c:v>
                </c:pt>
                <c:pt idx="128">
                  <c:v>1.8292312674587199</c:v>
                </c:pt>
                <c:pt idx="129">
                  <c:v>1.7753014552365201</c:v>
                </c:pt>
                <c:pt idx="130">
                  <c:v>1.7454705309696299</c:v>
                </c:pt>
                <c:pt idx="131">
                  <c:v>1.78288774511173</c:v>
                </c:pt>
                <c:pt idx="132">
                  <c:v>1.7843139059878601</c:v>
                </c:pt>
                <c:pt idx="133">
                  <c:v>1.7426848723605599</c:v>
                </c:pt>
                <c:pt idx="134">
                  <c:v>1.68823138813998</c:v>
                </c:pt>
                <c:pt idx="135">
                  <c:v>1.6025088361544499</c:v>
                </c:pt>
                <c:pt idx="136">
                  <c:v>1.57263246012705</c:v>
                </c:pt>
                <c:pt idx="137">
                  <c:v>1.5682656124080201</c:v>
                </c:pt>
                <c:pt idx="138">
                  <c:v>1.54586726704253</c:v>
                </c:pt>
                <c:pt idx="139">
                  <c:v>1.4730564602919001</c:v>
                </c:pt>
                <c:pt idx="140">
                  <c:v>1.42179393963433</c:v>
                </c:pt>
                <c:pt idx="141">
                  <c:v>1.43475930205004</c:v>
                </c:pt>
                <c:pt idx="142">
                  <c:v>1.4259152360856</c:v>
                </c:pt>
                <c:pt idx="143">
                  <c:v>1.3945112536058</c:v>
                </c:pt>
                <c:pt idx="144">
                  <c:v>1.32661114649679</c:v>
                </c:pt>
                <c:pt idx="145">
                  <c:v>1.2215422781770799</c:v>
                </c:pt>
                <c:pt idx="146">
                  <c:v>1.22721695284017</c:v>
                </c:pt>
                <c:pt idx="147">
                  <c:v>1.2068325679709899</c:v>
                </c:pt>
                <c:pt idx="148">
                  <c:v>1.1668270502273701</c:v>
                </c:pt>
                <c:pt idx="149">
                  <c:v>1.0872410557841099</c:v>
                </c:pt>
                <c:pt idx="150">
                  <c:v>0.88415395911567696</c:v>
                </c:pt>
                <c:pt idx="151">
                  <c:v>0.916415680695289</c:v>
                </c:pt>
                <c:pt idx="152">
                  <c:v>0.91416837645141702</c:v>
                </c:pt>
                <c:pt idx="153">
                  <c:v>0.89493486676982004</c:v>
                </c:pt>
                <c:pt idx="154">
                  <c:v>0.782568116377652</c:v>
                </c:pt>
                <c:pt idx="155">
                  <c:v>0.60924429453223705</c:v>
                </c:pt>
                <c:pt idx="156">
                  <c:v>0.58370804516520702</c:v>
                </c:pt>
                <c:pt idx="157">
                  <c:v>0.60494696284451999</c:v>
                </c:pt>
                <c:pt idx="158">
                  <c:v>0.46853553802477599</c:v>
                </c:pt>
                <c:pt idx="159">
                  <c:v>0.32002865863145802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B7-4AF1-9276-6393856C5B5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BermudanCancelHard!$P$2:$P$182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1.96897272984108</c:v>
                </c:pt>
                <c:pt idx="2">
                  <c:v>1.6391081453813801</c:v>
                </c:pt>
                <c:pt idx="3">
                  <c:v>1.55541066249329</c:v>
                </c:pt>
                <c:pt idx="4">
                  <c:v>1.5096109726493101</c:v>
                </c:pt>
                <c:pt idx="5">
                  <c:v>1.52404342144947</c:v>
                </c:pt>
                <c:pt idx="6">
                  <c:v>1.42513195240234</c:v>
                </c:pt>
                <c:pt idx="7">
                  <c:v>1.4653822954132201</c:v>
                </c:pt>
                <c:pt idx="8">
                  <c:v>1.4504949135889</c:v>
                </c:pt>
                <c:pt idx="9">
                  <c:v>1.4481881072778999</c:v>
                </c:pt>
                <c:pt idx="10">
                  <c:v>1.6642869463741099</c:v>
                </c:pt>
                <c:pt idx="11">
                  <c:v>1.48296375641281</c:v>
                </c:pt>
                <c:pt idx="12">
                  <c:v>1.58466506408189</c:v>
                </c:pt>
                <c:pt idx="13">
                  <c:v>1.5897852108786299</c:v>
                </c:pt>
                <c:pt idx="14">
                  <c:v>1.60671315022174</c:v>
                </c:pt>
                <c:pt idx="15">
                  <c:v>1.59843113628097</c:v>
                </c:pt>
                <c:pt idx="16">
                  <c:v>1.6433053688260799</c:v>
                </c:pt>
                <c:pt idx="17">
                  <c:v>1.64629136712159</c:v>
                </c:pt>
                <c:pt idx="18">
                  <c:v>1.64391214888663</c:v>
                </c:pt>
                <c:pt idx="19">
                  <c:v>1.5446502035074201</c:v>
                </c:pt>
                <c:pt idx="20">
                  <c:v>1.7955208654094801</c:v>
                </c:pt>
                <c:pt idx="21">
                  <c:v>1.7906948913765199</c:v>
                </c:pt>
                <c:pt idx="22">
                  <c:v>1.78636028907535</c:v>
                </c:pt>
                <c:pt idx="23">
                  <c:v>1.84027872104163</c:v>
                </c:pt>
                <c:pt idx="24">
                  <c:v>1.83491119107581</c:v>
                </c:pt>
                <c:pt idx="25">
                  <c:v>1.8387551871631</c:v>
                </c:pt>
                <c:pt idx="26">
                  <c:v>1.8863442285737899</c:v>
                </c:pt>
                <c:pt idx="27">
                  <c:v>1.9187894979748701</c:v>
                </c:pt>
                <c:pt idx="28">
                  <c:v>1.9238224967541699</c:v>
                </c:pt>
                <c:pt idx="29">
                  <c:v>1.92670320296472</c:v>
                </c:pt>
                <c:pt idx="30">
                  <c:v>1.8949154503871</c:v>
                </c:pt>
                <c:pt idx="31">
                  <c:v>1.8478851965123799</c:v>
                </c:pt>
                <c:pt idx="32">
                  <c:v>1.91698065125452</c:v>
                </c:pt>
                <c:pt idx="33">
                  <c:v>1.9516074099996299</c:v>
                </c:pt>
                <c:pt idx="34">
                  <c:v>1.9689686534502899</c:v>
                </c:pt>
                <c:pt idx="35">
                  <c:v>2.04720367784229</c:v>
                </c:pt>
                <c:pt idx="36">
                  <c:v>2.0911393481768199</c:v>
                </c:pt>
                <c:pt idx="37">
                  <c:v>2.1317561881165901</c:v>
                </c:pt>
                <c:pt idx="38">
                  <c:v>2.1190449746174398</c:v>
                </c:pt>
                <c:pt idx="39">
                  <c:v>2.1248924746487501</c:v>
                </c:pt>
                <c:pt idx="40">
                  <c:v>2.1775358433832102</c:v>
                </c:pt>
                <c:pt idx="41">
                  <c:v>2.1872111010331698</c:v>
                </c:pt>
                <c:pt idx="42">
                  <c:v>2.1436119603869899</c:v>
                </c:pt>
                <c:pt idx="43">
                  <c:v>2.16657264538172</c:v>
                </c:pt>
                <c:pt idx="44">
                  <c:v>2.18349064267233</c:v>
                </c:pt>
                <c:pt idx="45">
                  <c:v>2.3194012806795601</c:v>
                </c:pt>
                <c:pt idx="46">
                  <c:v>2.3307403104059099</c:v>
                </c:pt>
                <c:pt idx="47">
                  <c:v>2.3519588824253099</c:v>
                </c:pt>
                <c:pt idx="48">
                  <c:v>2.3539755108018801</c:v>
                </c:pt>
                <c:pt idx="49">
                  <c:v>2.36964755313014</c:v>
                </c:pt>
                <c:pt idx="50">
                  <c:v>2.2670066121614099</c:v>
                </c:pt>
                <c:pt idx="51">
                  <c:v>2.1777580348094299</c:v>
                </c:pt>
                <c:pt idx="52">
                  <c:v>2.1795381952206898</c:v>
                </c:pt>
                <c:pt idx="53">
                  <c:v>2.2285599973203598</c:v>
                </c:pt>
                <c:pt idx="54">
                  <c:v>2.2704488398794598</c:v>
                </c:pt>
                <c:pt idx="55">
                  <c:v>2.2004838949759402</c:v>
                </c:pt>
                <c:pt idx="56">
                  <c:v>2.1835272792143101</c:v>
                </c:pt>
                <c:pt idx="57">
                  <c:v>2.24680277985847</c:v>
                </c:pt>
                <c:pt idx="58">
                  <c:v>2.2726728298941099</c:v>
                </c:pt>
                <c:pt idx="59">
                  <c:v>2.30495709815948</c:v>
                </c:pt>
                <c:pt idx="60">
                  <c:v>1.8396775672785901</c:v>
                </c:pt>
                <c:pt idx="61">
                  <c:v>2.0017548136519099</c:v>
                </c:pt>
                <c:pt idx="62">
                  <c:v>2.01394247063048</c:v>
                </c:pt>
                <c:pt idx="63">
                  <c:v>2.0536379936263698</c:v>
                </c:pt>
                <c:pt idx="64">
                  <c:v>2.0045883154422999</c:v>
                </c:pt>
                <c:pt idx="65">
                  <c:v>1.58814998107297</c:v>
                </c:pt>
                <c:pt idx="66">
                  <c:v>1.77475897508078</c:v>
                </c:pt>
                <c:pt idx="67">
                  <c:v>1.7678845494584401</c:v>
                </c:pt>
                <c:pt idx="68">
                  <c:v>1.7938346916807499</c:v>
                </c:pt>
                <c:pt idx="69">
                  <c:v>1.73293930596476</c:v>
                </c:pt>
                <c:pt idx="70">
                  <c:v>1.7268793107285301</c:v>
                </c:pt>
                <c:pt idx="71">
                  <c:v>1.88911253195471</c:v>
                </c:pt>
                <c:pt idx="72">
                  <c:v>1.8905836543560399</c:v>
                </c:pt>
                <c:pt idx="73">
                  <c:v>1.9444041150407601</c:v>
                </c:pt>
                <c:pt idx="74">
                  <c:v>1.9635537682903099</c:v>
                </c:pt>
                <c:pt idx="75">
                  <c:v>1.6666705144582401</c:v>
                </c:pt>
                <c:pt idx="76">
                  <c:v>1.8117079850554101</c:v>
                </c:pt>
                <c:pt idx="77">
                  <c:v>1.85639658611886</c:v>
                </c:pt>
                <c:pt idx="78">
                  <c:v>1.8686331621307899</c:v>
                </c:pt>
                <c:pt idx="79">
                  <c:v>1.86793026784092</c:v>
                </c:pt>
                <c:pt idx="80">
                  <c:v>2.0074655488439901</c:v>
                </c:pt>
                <c:pt idx="81">
                  <c:v>2.1328728192350201</c:v>
                </c:pt>
                <c:pt idx="82">
                  <c:v>2.1727008212370902</c:v>
                </c:pt>
                <c:pt idx="83">
                  <c:v>2.1215942436222499</c:v>
                </c:pt>
                <c:pt idx="84">
                  <c:v>2.0302083970056901</c:v>
                </c:pt>
                <c:pt idx="85">
                  <c:v>2.0296400001277299</c:v>
                </c:pt>
                <c:pt idx="86">
                  <c:v>2.1497092629728201</c:v>
                </c:pt>
                <c:pt idx="87">
                  <c:v>2.1364393670113899</c:v>
                </c:pt>
                <c:pt idx="88">
                  <c:v>2.1200441172562501</c:v>
                </c:pt>
                <c:pt idx="89">
                  <c:v>2.0716173290525601</c:v>
                </c:pt>
                <c:pt idx="90">
                  <c:v>0.66973109080447302</c:v>
                </c:pt>
                <c:pt idx="91">
                  <c:v>0.55212100808896902</c:v>
                </c:pt>
                <c:pt idx="92">
                  <c:v>0.52017058229179503</c:v>
                </c:pt>
                <c:pt idx="93">
                  <c:v>0.540489128830555</c:v>
                </c:pt>
                <c:pt idx="94">
                  <c:v>0.47889773777286598</c:v>
                </c:pt>
                <c:pt idx="95">
                  <c:v>0.30000343101289501</c:v>
                </c:pt>
                <c:pt idx="96">
                  <c:v>0.37470245888816001</c:v>
                </c:pt>
                <c:pt idx="97">
                  <c:v>0.39644736282874599</c:v>
                </c:pt>
                <c:pt idx="98">
                  <c:v>0.26593279059769798</c:v>
                </c:pt>
                <c:pt idx="99">
                  <c:v>0.113436316217884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B7-4AF1-9276-6393856C5B5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B7-4AF1-9276-6393856C5B5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BermudanCancelHard!$Q$2:$Q$182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1.38804178449136</c:v>
                </c:pt>
                <c:pt idx="2">
                  <c:v>1.3025292718385799</c:v>
                </c:pt>
                <c:pt idx="3">
                  <c:v>1.24373756021148</c:v>
                </c:pt>
                <c:pt idx="4">
                  <c:v>1.29061336158072</c:v>
                </c:pt>
                <c:pt idx="5">
                  <c:v>1.3593762677296199</c:v>
                </c:pt>
                <c:pt idx="6">
                  <c:v>1.3654761212662401</c:v>
                </c:pt>
                <c:pt idx="7">
                  <c:v>1.35955941830023</c:v>
                </c:pt>
                <c:pt idx="8">
                  <c:v>1.3991463595497899</c:v>
                </c:pt>
                <c:pt idx="9">
                  <c:v>1.3887743890828299</c:v>
                </c:pt>
                <c:pt idx="10">
                  <c:v>1.3647066357219</c:v>
                </c:pt>
                <c:pt idx="11">
                  <c:v>1.3651408787328401</c:v>
                </c:pt>
                <c:pt idx="12">
                  <c:v>1.2756337106003</c:v>
                </c:pt>
                <c:pt idx="13">
                  <c:v>1.33382317185245</c:v>
                </c:pt>
                <c:pt idx="14">
                  <c:v>1.3521642326654499</c:v>
                </c:pt>
                <c:pt idx="15">
                  <c:v>1.44348241827577</c:v>
                </c:pt>
                <c:pt idx="16">
                  <c:v>1.3767505203582999</c:v>
                </c:pt>
                <c:pt idx="17">
                  <c:v>1.3325094804625599</c:v>
                </c:pt>
                <c:pt idx="18">
                  <c:v>1.3931681981939701</c:v>
                </c:pt>
                <c:pt idx="19">
                  <c:v>1.4443137620378801</c:v>
                </c:pt>
                <c:pt idx="20">
                  <c:v>1.4400681212916999</c:v>
                </c:pt>
                <c:pt idx="21">
                  <c:v>1.4392641618130499</c:v>
                </c:pt>
                <c:pt idx="22">
                  <c:v>1.42261347099108</c:v>
                </c:pt>
                <c:pt idx="23">
                  <c:v>1.44038172155927</c:v>
                </c:pt>
                <c:pt idx="24">
                  <c:v>1.4265574769241101</c:v>
                </c:pt>
                <c:pt idx="25">
                  <c:v>1.44720441112805</c:v>
                </c:pt>
                <c:pt idx="26">
                  <c:v>1.46027371812677</c:v>
                </c:pt>
                <c:pt idx="27">
                  <c:v>1.46410838919438</c:v>
                </c:pt>
                <c:pt idx="28">
                  <c:v>1.4414045632216199</c:v>
                </c:pt>
                <c:pt idx="29">
                  <c:v>1.4663528329184601</c:v>
                </c:pt>
                <c:pt idx="30">
                  <c:v>1.51968039615984</c:v>
                </c:pt>
                <c:pt idx="31">
                  <c:v>1.5350366902704899</c:v>
                </c:pt>
                <c:pt idx="32">
                  <c:v>1.5288011812704101</c:v>
                </c:pt>
                <c:pt idx="33">
                  <c:v>1.53307949666145</c:v>
                </c:pt>
                <c:pt idx="34">
                  <c:v>1.5473510180503001</c:v>
                </c:pt>
                <c:pt idx="35">
                  <c:v>1.29794920122113</c:v>
                </c:pt>
                <c:pt idx="36">
                  <c:v>1.2865472913698499</c:v>
                </c:pt>
                <c:pt idx="37">
                  <c:v>1.2563054174331301</c:v>
                </c:pt>
                <c:pt idx="38">
                  <c:v>1.23898219945538</c:v>
                </c:pt>
                <c:pt idx="39">
                  <c:v>1.2269687154859199</c:v>
                </c:pt>
                <c:pt idx="40">
                  <c:v>1.3586910043221301</c:v>
                </c:pt>
                <c:pt idx="41">
                  <c:v>1.3610259931161499</c:v>
                </c:pt>
                <c:pt idx="42">
                  <c:v>1.35791403924773</c:v>
                </c:pt>
                <c:pt idx="43">
                  <c:v>1.38899296311687</c:v>
                </c:pt>
                <c:pt idx="44">
                  <c:v>1.3888427386265001</c:v>
                </c:pt>
                <c:pt idx="45">
                  <c:v>1.2336046574912201</c:v>
                </c:pt>
                <c:pt idx="46">
                  <c:v>1.2248523500787101</c:v>
                </c:pt>
                <c:pt idx="47">
                  <c:v>1.2540467985502399</c:v>
                </c:pt>
                <c:pt idx="48">
                  <c:v>1.2389128992727401</c:v>
                </c:pt>
                <c:pt idx="49">
                  <c:v>1.2328970872256</c:v>
                </c:pt>
                <c:pt idx="50">
                  <c:v>1.39118142812291</c:v>
                </c:pt>
                <c:pt idx="51">
                  <c:v>1.38826846420426</c:v>
                </c:pt>
                <c:pt idx="52">
                  <c:v>1.3905234517171201</c:v>
                </c:pt>
                <c:pt idx="53">
                  <c:v>1.3910819251852</c:v>
                </c:pt>
                <c:pt idx="54">
                  <c:v>1.4122608118481299</c:v>
                </c:pt>
                <c:pt idx="55">
                  <c:v>1.0925349986517501</c:v>
                </c:pt>
                <c:pt idx="56">
                  <c:v>1.1612160472847199</c:v>
                </c:pt>
                <c:pt idx="57">
                  <c:v>1.1645490001351799</c:v>
                </c:pt>
                <c:pt idx="58">
                  <c:v>1.15507121918375</c:v>
                </c:pt>
                <c:pt idx="59">
                  <c:v>1.15122311826715</c:v>
                </c:pt>
                <c:pt idx="60">
                  <c:v>0.61312226007729997</c:v>
                </c:pt>
                <c:pt idx="61">
                  <c:v>0.70411714695507999</c:v>
                </c:pt>
                <c:pt idx="62">
                  <c:v>0.70318058106394898</c:v>
                </c:pt>
                <c:pt idx="63">
                  <c:v>0.72098596039919605</c:v>
                </c:pt>
                <c:pt idx="64">
                  <c:v>0.66912989966943703</c:v>
                </c:pt>
                <c:pt idx="65">
                  <c:v>0.85222506954142097</c:v>
                </c:pt>
                <c:pt idx="66">
                  <c:v>0.86043512508320197</c:v>
                </c:pt>
                <c:pt idx="67">
                  <c:v>0.85289094662354004</c:v>
                </c:pt>
                <c:pt idx="68">
                  <c:v>0.85059488579048903</c:v>
                </c:pt>
                <c:pt idx="69">
                  <c:v>0.85492324696654998</c:v>
                </c:pt>
                <c:pt idx="70">
                  <c:v>0.44747543501033799</c:v>
                </c:pt>
                <c:pt idx="71">
                  <c:v>0.50928682982536799</c:v>
                </c:pt>
                <c:pt idx="72">
                  <c:v>0.49155669932898999</c:v>
                </c:pt>
                <c:pt idx="73">
                  <c:v>0.48405650989139798</c:v>
                </c:pt>
                <c:pt idx="74">
                  <c:v>0.498386942289746</c:v>
                </c:pt>
                <c:pt idx="75">
                  <c:v>0.203962452759437</c:v>
                </c:pt>
                <c:pt idx="76">
                  <c:v>0.25757914187280101</c:v>
                </c:pt>
                <c:pt idx="77">
                  <c:v>0.244624394940477</c:v>
                </c:pt>
                <c:pt idx="78">
                  <c:v>0.19440065076504601</c:v>
                </c:pt>
                <c:pt idx="79">
                  <c:v>0.250199254919305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B7-4AF1-9276-6393856C5B56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BermudanCancelHard!$V$2:$V$182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1.43102829626507</c:v>
                </c:pt>
                <c:pt idx="2">
                  <c:v>1.50495911431205</c:v>
                </c:pt>
                <c:pt idx="3">
                  <c:v>1.6089495556945701</c:v>
                </c:pt>
                <c:pt idx="4">
                  <c:v>1.4877158910996999</c:v>
                </c:pt>
                <c:pt idx="5">
                  <c:v>1.5048283099294699</c:v>
                </c:pt>
                <c:pt idx="6">
                  <c:v>1.5769306805201599</c:v>
                </c:pt>
                <c:pt idx="7">
                  <c:v>1.53334902287911</c:v>
                </c:pt>
                <c:pt idx="8">
                  <c:v>1.55819194790015</c:v>
                </c:pt>
                <c:pt idx="9">
                  <c:v>1.58883107398858</c:v>
                </c:pt>
                <c:pt idx="10">
                  <c:v>1.64854716826383</c:v>
                </c:pt>
                <c:pt idx="11">
                  <c:v>1.6385198434266399</c:v>
                </c:pt>
                <c:pt idx="12">
                  <c:v>1.6445435311843</c:v>
                </c:pt>
                <c:pt idx="13">
                  <c:v>1.6080746612919199</c:v>
                </c:pt>
                <c:pt idx="14">
                  <c:v>1.6407219375631901</c:v>
                </c:pt>
                <c:pt idx="15">
                  <c:v>1.4585514271628599</c:v>
                </c:pt>
                <c:pt idx="16">
                  <c:v>1.4524433807966599</c:v>
                </c:pt>
                <c:pt idx="17">
                  <c:v>1.4568831110825899</c:v>
                </c:pt>
                <c:pt idx="18">
                  <c:v>1.4509891481219299</c:v>
                </c:pt>
                <c:pt idx="19">
                  <c:v>1.4938782708712399</c:v>
                </c:pt>
                <c:pt idx="20">
                  <c:v>1.53142513750926</c:v>
                </c:pt>
                <c:pt idx="21">
                  <c:v>1.53714971389958</c:v>
                </c:pt>
                <c:pt idx="22">
                  <c:v>1.55291651452849</c:v>
                </c:pt>
                <c:pt idx="23">
                  <c:v>1.4811871261228</c:v>
                </c:pt>
                <c:pt idx="24">
                  <c:v>1.5468245940594501</c:v>
                </c:pt>
                <c:pt idx="25">
                  <c:v>1.52654595928709</c:v>
                </c:pt>
                <c:pt idx="26">
                  <c:v>1.5128322525998801</c:v>
                </c:pt>
                <c:pt idx="27">
                  <c:v>1.4766903269754399</c:v>
                </c:pt>
                <c:pt idx="28">
                  <c:v>1.43348967743236</c:v>
                </c:pt>
                <c:pt idx="29">
                  <c:v>1.43741045618703</c:v>
                </c:pt>
                <c:pt idx="30">
                  <c:v>1.3934956007185599</c:v>
                </c:pt>
                <c:pt idx="31">
                  <c:v>1.36663540902769</c:v>
                </c:pt>
                <c:pt idx="32">
                  <c:v>1.35579545705265</c:v>
                </c:pt>
                <c:pt idx="33">
                  <c:v>1.35128973301164</c:v>
                </c:pt>
                <c:pt idx="34">
                  <c:v>1.3694465116341099</c:v>
                </c:pt>
                <c:pt idx="35">
                  <c:v>1.3013129527655201</c:v>
                </c:pt>
                <c:pt idx="36">
                  <c:v>1.27879980660603</c:v>
                </c:pt>
                <c:pt idx="37">
                  <c:v>1.2748965035661199</c:v>
                </c:pt>
                <c:pt idx="38">
                  <c:v>1.2618614987842001</c:v>
                </c:pt>
                <c:pt idx="39">
                  <c:v>1.2558978165640799</c:v>
                </c:pt>
                <c:pt idx="40">
                  <c:v>1.4181550715354101</c:v>
                </c:pt>
                <c:pt idx="41">
                  <c:v>1.41251265438657</c:v>
                </c:pt>
                <c:pt idx="42">
                  <c:v>1.4647355034395499</c:v>
                </c:pt>
                <c:pt idx="43">
                  <c:v>1.5253841110338899</c:v>
                </c:pt>
                <c:pt idx="44">
                  <c:v>1.5788650690199</c:v>
                </c:pt>
                <c:pt idx="45">
                  <c:v>1.59488335243599</c:v>
                </c:pt>
                <c:pt idx="46">
                  <c:v>1.61639484084056</c:v>
                </c:pt>
                <c:pt idx="47">
                  <c:v>1.62997185358844</c:v>
                </c:pt>
                <c:pt idx="48">
                  <c:v>1.61632066649086</c:v>
                </c:pt>
                <c:pt idx="49">
                  <c:v>1.58898102551283</c:v>
                </c:pt>
                <c:pt idx="50">
                  <c:v>1.6775145142030199</c:v>
                </c:pt>
                <c:pt idx="51">
                  <c:v>1.73888298049121</c:v>
                </c:pt>
                <c:pt idx="52">
                  <c:v>1.7156592715982799</c:v>
                </c:pt>
                <c:pt idx="53">
                  <c:v>1.7266397453864899</c:v>
                </c:pt>
                <c:pt idx="54">
                  <c:v>1.71081489625196</c:v>
                </c:pt>
                <c:pt idx="55">
                  <c:v>1.7583949983140901</c:v>
                </c:pt>
                <c:pt idx="56">
                  <c:v>1.7932219562812299</c:v>
                </c:pt>
                <c:pt idx="57">
                  <c:v>1.7538043011593301</c:v>
                </c:pt>
                <c:pt idx="58">
                  <c:v>1.77417594881861</c:v>
                </c:pt>
                <c:pt idx="59">
                  <c:v>1.7091847981323101</c:v>
                </c:pt>
                <c:pt idx="60">
                  <c:v>2.1282342669422198</c:v>
                </c:pt>
                <c:pt idx="61">
                  <c:v>1.91216426650812</c:v>
                </c:pt>
                <c:pt idx="62">
                  <c:v>1.9351015436392101</c:v>
                </c:pt>
                <c:pt idx="63">
                  <c:v>1.8789897933589499</c:v>
                </c:pt>
                <c:pt idx="64">
                  <c:v>1.9692388658656801</c:v>
                </c:pt>
                <c:pt idx="65">
                  <c:v>1.8613575005844401</c:v>
                </c:pt>
                <c:pt idx="66">
                  <c:v>1.7981735903848199</c:v>
                </c:pt>
                <c:pt idx="67">
                  <c:v>1.7742692007351699</c:v>
                </c:pt>
                <c:pt idx="68">
                  <c:v>1.77154699984252</c:v>
                </c:pt>
                <c:pt idx="69">
                  <c:v>1.8010918333086099</c:v>
                </c:pt>
                <c:pt idx="70">
                  <c:v>1.93008417592728</c:v>
                </c:pt>
                <c:pt idx="71">
                  <c:v>1.9202598231105299</c:v>
                </c:pt>
                <c:pt idx="72">
                  <c:v>1.9339191281853401</c:v>
                </c:pt>
                <c:pt idx="73">
                  <c:v>1.9927694886991401</c:v>
                </c:pt>
                <c:pt idx="74">
                  <c:v>1.9278482440900799</c:v>
                </c:pt>
                <c:pt idx="75">
                  <c:v>2.18859475589595</c:v>
                </c:pt>
                <c:pt idx="76">
                  <c:v>2.1674974822839501</c:v>
                </c:pt>
                <c:pt idx="77">
                  <c:v>2.2276046643562299</c:v>
                </c:pt>
                <c:pt idx="78">
                  <c:v>2.21062399295112</c:v>
                </c:pt>
                <c:pt idx="79">
                  <c:v>2.1684077899398502</c:v>
                </c:pt>
                <c:pt idx="80">
                  <c:v>2.6809897982156499</c:v>
                </c:pt>
                <c:pt idx="81">
                  <c:v>2.6088591458216799</c:v>
                </c:pt>
                <c:pt idx="82">
                  <c:v>2.51980373922899</c:v>
                </c:pt>
                <c:pt idx="83">
                  <c:v>2.5204322955333498</c:v>
                </c:pt>
                <c:pt idx="84">
                  <c:v>2.5025437111230602</c:v>
                </c:pt>
                <c:pt idx="85">
                  <c:v>2.4896034247999701</c:v>
                </c:pt>
                <c:pt idx="86">
                  <c:v>2.4098963393932902</c:v>
                </c:pt>
                <c:pt idx="87">
                  <c:v>2.3643008136036698</c:v>
                </c:pt>
                <c:pt idx="88">
                  <c:v>2.3583639434866801</c:v>
                </c:pt>
                <c:pt idx="89">
                  <c:v>2.36978505875889</c:v>
                </c:pt>
                <c:pt idx="90">
                  <c:v>1.9720922883633001</c:v>
                </c:pt>
                <c:pt idx="91">
                  <c:v>1.93940033952099</c:v>
                </c:pt>
                <c:pt idx="92">
                  <c:v>1.8930354655615</c:v>
                </c:pt>
                <c:pt idx="93">
                  <c:v>1.9550165137800199</c:v>
                </c:pt>
                <c:pt idx="94">
                  <c:v>1.90730195476927</c:v>
                </c:pt>
                <c:pt idx="95">
                  <c:v>1.4366570910969101</c:v>
                </c:pt>
                <c:pt idx="96">
                  <c:v>1.47180865653883</c:v>
                </c:pt>
                <c:pt idx="97">
                  <c:v>1.4290694393860499</c:v>
                </c:pt>
                <c:pt idx="98">
                  <c:v>1.3464200226331999</c:v>
                </c:pt>
                <c:pt idx="99">
                  <c:v>1.27627354723911</c:v>
                </c:pt>
                <c:pt idx="100">
                  <c:v>2.0223561618186698</c:v>
                </c:pt>
                <c:pt idx="101">
                  <c:v>2.0665897271858298</c:v>
                </c:pt>
                <c:pt idx="102">
                  <c:v>2.08945530062226</c:v>
                </c:pt>
                <c:pt idx="103">
                  <c:v>2.05169986554067</c:v>
                </c:pt>
                <c:pt idx="104">
                  <c:v>1.9922597422352699</c:v>
                </c:pt>
                <c:pt idx="105">
                  <c:v>1.6746300079685299</c:v>
                </c:pt>
                <c:pt idx="106">
                  <c:v>1.6804950945495301</c:v>
                </c:pt>
                <c:pt idx="107">
                  <c:v>1.7208803579465699</c:v>
                </c:pt>
                <c:pt idx="108">
                  <c:v>1.6512548320736999</c:v>
                </c:pt>
                <c:pt idx="109">
                  <c:v>1.56332896101341</c:v>
                </c:pt>
                <c:pt idx="110">
                  <c:v>1.4266234218595699</c:v>
                </c:pt>
                <c:pt idx="111">
                  <c:v>1.39259557856743</c:v>
                </c:pt>
                <c:pt idx="112">
                  <c:v>1.3773227415759299</c:v>
                </c:pt>
                <c:pt idx="113">
                  <c:v>1.2381012943521901</c:v>
                </c:pt>
                <c:pt idx="114">
                  <c:v>1.09842668895588</c:v>
                </c:pt>
                <c:pt idx="115">
                  <c:v>0.82203935646575399</c:v>
                </c:pt>
                <c:pt idx="116">
                  <c:v>0.75932947387194105</c:v>
                </c:pt>
                <c:pt idx="117">
                  <c:v>0.81616039847737298</c:v>
                </c:pt>
                <c:pt idx="118">
                  <c:v>0.73491585965837603</c:v>
                </c:pt>
                <c:pt idx="119">
                  <c:v>0.72748680583958603</c:v>
                </c:pt>
                <c:pt idx="120">
                  <c:v>1.45667123289831</c:v>
                </c:pt>
                <c:pt idx="121">
                  <c:v>1.5045445652186999</c:v>
                </c:pt>
                <c:pt idx="122">
                  <c:v>1.50189749006575</c:v>
                </c:pt>
                <c:pt idx="123">
                  <c:v>1.48138849845903</c:v>
                </c:pt>
                <c:pt idx="124">
                  <c:v>1.44078530306445</c:v>
                </c:pt>
                <c:pt idx="125">
                  <c:v>1.4636300690372199</c:v>
                </c:pt>
                <c:pt idx="126">
                  <c:v>1.5413673702641</c:v>
                </c:pt>
                <c:pt idx="127">
                  <c:v>1.5333620908877501</c:v>
                </c:pt>
                <c:pt idx="128">
                  <c:v>1.52341663789054</c:v>
                </c:pt>
                <c:pt idx="129">
                  <c:v>1.45234424125894</c:v>
                </c:pt>
                <c:pt idx="130">
                  <c:v>1.3262103527795499</c:v>
                </c:pt>
                <c:pt idx="131">
                  <c:v>1.3640920459589401</c:v>
                </c:pt>
                <c:pt idx="132">
                  <c:v>1.3921818410672699</c:v>
                </c:pt>
                <c:pt idx="133">
                  <c:v>1.34895077245364</c:v>
                </c:pt>
                <c:pt idx="134">
                  <c:v>1.2764305517248999</c:v>
                </c:pt>
                <c:pt idx="135">
                  <c:v>1.1997509331366101</c:v>
                </c:pt>
                <c:pt idx="136">
                  <c:v>1.1704627566675101</c:v>
                </c:pt>
                <c:pt idx="137">
                  <c:v>1.16340024299402</c:v>
                </c:pt>
                <c:pt idx="138">
                  <c:v>1.1408546606271299</c:v>
                </c:pt>
                <c:pt idx="139">
                  <c:v>1.04334441703909</c:v>
                </c:pt>
                <c:pt idx="140">
                  <c:v>1.3024975099971201</c:v>
                </c:pt>
                <c:pt idx="141">
                  <c:v>1.3098022643863101</c:v>
                </c:pt>
                <c:pt idx="142">
                  <c:v>1.2950285922851399</c:v>
                </c:pt>
                <c:pt idx="143">
                  <c:v>1.2815840013091999</c:v>
                </c:pt>
                <c:pt idx="144">
                  <c:v>1.20764161610481</c:v>
                </c:pt>
                <c:pt idx="145">
                  <c:v>1.14891189714561</c:v>
                </c:pt>
                <c:pt idx="146">
                  <c:v>1.1920262624531801</c:v>
                </c:pt>
                <c:pt idx="147">
                  <c:v>1.1774703213777999</c:v>
                </c:pt>
                <c:pt idx="148">
                  <c:v>1.1411908155458199</c:v>
                </c:pt>
                <c:pt idx="149">
                  <c:v>1.0884652194765301</c:v>
                </c:pt>
                <c:pt idx="150">
                  <c:v>0.96044225582551301</c:v>
                </c:pt>
                <c:pt idx="151">
                  <c:v>0.93742957511981295</c:v>
                </c:pt>
                <c:pt idx="152">
                  <c:v>0.90351757147839895</c:v>
                </c:pt>
                <c:pt idx="153">
                  <c:v>0.86441617906199397</c:v>
                </c:pt>
                <c:pt idx="154">
                  <c:v>0.72893449140991895</c:v>
                </c:pt>
                <c:pt idx="155">
                  <c:v>0.64747773887856896</c:v>
                </c:pt>
                <c:pt idx="156">
                  <c:v>0.64151193546464003</c:v>
                </c:pt>
                <c:pt idx="157">
                  <c:v>0.66926445932854595</c:v>
                </c:pt>
                <c:pt idx="158">
                  <c:v>0.555705761762748</c:v>
                </c:pt>
                <c:pt idx="159">
                  <c:v>0.39704192003990602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B7-4AF1-9276-6393856C5B56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BermudanCancelHard!$AA$2:$AA$182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1.37551664968888</c:v>
                </c:pt>
                <c:pt idx="2">
                  <c:v>1.33811455921881</c:v>
                </c:pt>
                <c:pt idx="3">
                  <c:v>1.2870835289172</c:v>
                </c:pt>
                <c:pt idx="4">
                  <c:v>1.3588795021345901</c:v>
                </c:pt>
                <c:pt idx="5">
                  <c:v>1.39193717109689</c:v>
                </c:pt>
                <c:pt idx="6">
                  <c:v>1.3541394893785901</c:v>
                </c:pt>
                <c:pt idx="7">
                  <c:v>1.3823610312347501</c:v>
                </c:pt>
                <c:pt idx="8">
                  <c:v>1.3816401808341201</c:v>
                </c:pt>
                <c:pt idx="9">
                  <c:v>1.4539987755047601</c:v>
                </c:pt>
                <c:pt idx="10">
                  <c:v>1.44622830520474</c:v>
                </c:pt>
                <c:pt idx="11">
                  <c:v>1.4886631119856399</c:v>
                </c:pt>
                <c:pt idx="12">
                  <c:v>1.4448962487510799</c:v>
                </c:pt>
                <c:pt idx="13">
                  <c:v>1.48160588216221</c:v>
                </c:pt>
                <c:pt idx="14">
                  <c:v>1.5046462074048399</c:v>
                </c:pt>
                <c:pt idx="15">
                  <c:v>1.5508641805109999</c:v>
                </c:pt>
                <c:pt idx="16">
                  <c:v>1.61208342549422</c:v>
                </c:pt>
                <c:pt idx="17">
                  <c:v>1.5299760748835001</c:v>
                </c:pt>
                <c:pt idx="18">
                  <c:v>1.55940734701838</c:v>
                </c:pt>
                <c:pt idx="19">
                  <c:v>1.59656163134492</c:v>
                </c:pt>
                <c:pt idx="20">
                  <c:v>1.7184455433802901</c:v>
                </c:pt>
                <c:pt idx="21">
                  <c:v>1.7233896167134299</c:v>
                </c:pt>
                <c:pt idx="22">
                  <c:v>1.7175650249038601</c:v>
                </c:pt>
                <c:pt idx="23">
                  <c:v>1.75711199992144</c:v>
                </c:pt>
                <c:pt idx="24">
                  <c:v>1.7522944938586</c:v>
                </c:pt>
                <c:pt idx="25">
                  <c:v>1.7808695060548301</c:v>
                </c:pt>
                <c:pt idx="26">
                  <c:v>1.83938791114999</c:v>
                </c:pt>
                <c:pt idx="27">
                  <c:v>1.85395213607584</c:v>
                </c:pt>
                <c:pt idx="28">
                  <c:v>1.8574903968957801</c:v>
                </c:pt>
                <c:pt idx="29">
                  <c:v>1.8852747460724</c:v>
                </c:pt>
                <c:pt idx="30">
                  <c:v>1.70254549881101</c:v>
                </c:pt>
                <c:pt idx="31">
                  <c:v>1.7194285083507499</c:v>
                </c:pt>
                <c:pt idx="32">
                  <c:v>1.7228484555247501</c:v>
                </c:pt>
                <c:pt idx="33">
                  <c:v>1.71300035436569</c:v>
                </c:pt>
                <c:pt idx="34">
                  <c:v>1.7344134802080899</c:v>
                </c:pt>
                <c:pt idx="35">
                  <c:v>1.63012134151473</c:v>
                </c:pt>
                <c:pt idx="36">
                  <c:v>1.63032029715161</c:v>
                </c:pt>
                <c:pt idx="37">
                  <c:v>1.5806362006983301</c:v>
                </c:pt>
                <c:pt idx="38">
                  <c:v>1.57786359914145</c:v>
                </c:pt>
                <c:pt idx="39">
                  <c:v>1.6114201129241299</c:v>
                </c:pt>
                <c:pt idx="40">
                  <c:v>1.4651382793365699</c:v>
                </c:pt>
                <c:pt idx="41">
                  <c:v>1.4541476626969201</c:v>
                </c:pt>
                <c:pt idx="42">
                  <c:v>1.4368455398281801</c:v>
                </c:pt>
                <c:pt idx="43">
                  <c:v>1.46042252997411</c:v>
                </c:pt>
                <c:pt idx="44">
                  <c:v>1.50172149898984</c:v>
                </c:pt>
                <c:pt idx="45">
                  <c:v>1.7657309357353499</c:v>
                </c:pt>
                <c:pt idx="46">
                  <c:v>1.8009766273876</c:v>
                </c:pt>
                <c:pt idx="47">
                  <c:v>1.84677549988512</c:v>
                </c:pt>
                <c:pt idx="48">
                  <c:v>1.85323108240779</c:v>
                </c:pt>
                <c:pt idx="49">
                  <c:v>1.86065920687848</c:v>
                </c:pt>
                <c:pt idx="50">
                  <c:v>1.71367877419572</c:v>
                </c:pt>
                <c:pt idx="51">
                  <c:v>1.7536539422854101</c:v>
                </c:pt>
                <c:pt idx="52">
                  <c:v>1.74778314567713</c:v>
                </c:pt>
                <c:pt idx="53">
                  <c:v>1.75454483991268</c:v>
                </c:pt>
                <c:pt idx="54">
                  <c:v>1.73558630378764</c:v>
                </c:pt>
                <c:pt idx="55">
                  <c:v>1.4905357255715399</c:v>
                </c:pt>
                <c:pt idx="56">
                  <c:v>1.4888374844689201</c:v>
                </c:pt>
                <c:pt idx="57">
                  <c:v>1.4413277155553701</c:v>
                </c:pt>
                <c:pt idx="58">
                  <c:v>1.47470796730787</c:v>
                </c:pt>
                <c:pt idx="59">
                  <c:v>1.5244797626481299</c:v>
                </c:pt>
                <c:pt idx="60">
                  <c:v>1.4552221355221799</c:v>
                </c:pt>
                <c:pt idx="61">
                  <c:v>1.5243362331733099</c:v>
                </c:pt>
                <c:pt idx="62">
                  <c:v>1.5100355270366399</c:v>
                </c:pt>
                <c:pt idx="63">
                  <c:v>1.5364369136870599</c:v>
                </c:pt>
                <c:pt idx="64">
                  <c:v>1.49686138471765</c:v>
                </c:pt>
                <c:pt idx="65">
                  <c:v>1.5480189694925901</c:v>
                </c:pt>
                <c:pt idx="66">
                  <c:v>1.62367849144691</c:v>
                </c:pt>
                <c:pt idx="67">
                  <c:v>1.6090967226169299</c:v>
                </c:pt>
                <c:pt idx="68">
                  <c:v>1.6170885660545</c:v>
                </c:pt>
                <c:pt idx="69">
                  <c:v>1.60005740792958</c:v>
                </c:pt>
                <c:pt idx="70">
                  <c:v>1.65944689529425</c:v>
                </c:pt>
                <c:pt idx="71">
                  <c:v>1.7405483253244001</c:v>
                </c:pt>
                <c:pt idx="72">
                  <c:v>1.72007780954027</c:v>
                </c:pt>
                <c:pt idx="73">
                  <c:v>1.71816212116421</c:v>
                </c:pt>
                <c:pt idx="74">
                  <c:v>1.72153502839915</c:v>
                </c:pt>
                <c:pt idx="75">
                  <c:v>1.73360578539414</c:v>
                </c:pt>
                <c:pt idx="76">
                  <c:v>1.77854833147742</c:v>
                </c:pt>
                <c:pt idx="77">
                  <c:v>1.8238099564037</c:v>
                </c:pt>
                <c:pt idx="78">
                  <c:v>1.7838287746977</c:v>
                </c:pt>
                <c:pt idx="79">
                  <c:v>1.74760974251458</c:v>
                </c:pt>
                <c:pt idx="80">
                  <c:v>2.0361842114099198</c:v>
                </c:pt>
                <c:pt idx="81">
                  <c:v>2.1120573382597798</c:v>
                </c:pt>
                <c:pt idx="82">
                  <c:v>2.16201095239385</c:v>
                </c:pt>
                <c:pt idx="83">
                  <c:v>2.1098365892909401</c:v>
                </c:pt>
                <c:pt idx="84">
                  <c:v>2.0371637206033801</c:v>
                </c:pt>
                <c:pt idx="85">
                  <c:v>1.46162448917041</c:v>
                </c:pt>
                <c:pt idx="86">
                  <c:v>1.7489519723590901</c:v>
                </c:pt>
                <c:pt idx="87">
                  <c:v>1.77175012384165</c:v>
                </c:pt>
                <c:pt idx="88">
                  <c:v>1.66118571733359</c:v>
                </c:pt>
                <c:pt idx="89">
                  <c:v>1.42001191409561</c:v>
                </c:pt>
                <c:pt idx="90">
                  <c:v>0.98115611587319496</c:v>
                </c:pt>
                <c:pt idx="91">
                  <c:v>1.04264844256833</c:v>
                </c:pt>
                <c:pt idx="92">
                  <c:v>1.1477706047611</c:v>
                </c:pt>
                <c:pt idx="93">
                  <c:v>1.09486052483848</c:v>
                </c:pt>
                <c:pt idx="94">
                  <c:v>0.908058445847859</c:v>
                </c:pt>
                <c:pt idx="95">
                  <c:v>1.2367857442061301</c:v>
                </c:pt>
                <c:pt idx="96">
                  <c:v>1.36940541011803</c:v>
                </c:pt>
                <c:pt idx="97">
                  <c:v>1.3553246171073201</c:v>
                </c:pt>
                <c:pt idx="98">
                  <c:v>1.2936237270817901</c:v>
                </c:pt>
                <c:pt idx="99">
                  <c:v>1.20796488886814</c:v>
                </c:pt>
                <c:pt idx="100">
                  <c:v>1.78212156451549</c:v>
                </c:pt>
                <c:pt idx="101">
                  <c:v>1.85078019241997</c:v>
                </c:pt>
                <c:pt idx="102">
                  <c:v>1.8397358936799899</c:v>
                </c:pt>
                <c:pt idx="103">
                  <c:v>1.7861662579418101</c:v>
                </c:pt>
                <c:pt idx="104">
                  <c:v>1.68468574764543</c:v>
                </c:pt>
                <c:pt idx="105">
                  <c:v>1.5862578610278499</c:v>
                </c:pt>
                <c:pt idx="106">
                  <c:v>1.6231680718653501</c:v>
                </c:pt>
                <c:pt idx="107">
                  <c:v>1.5829535370978001</c:v>
                </c:pt>
                <c:pt idx="108">
                  <c:v>1.48770132593619</c:v>
                </c:pt>
                <c:pt idx="109">
                  <c:v>1.41192382682531</c:v>
                </c:pt>
                <c:pt idx="110">
                  <c:v>1.30067732893919</c:v>
                </c:pt>
                <c:pt idx="111">
                  <c:v>1.3587223295487001</c:v>
                </c:pt>
                <c:pt idx="112">
                  <c:v>1.35162093742791</c:v>
                </c:pt>
                <c:pt idx="113">
                  <c:v>1.32129944328204</c:v>
                </c:pt>
                <c:pt idx="114">
                  <c:v>1.26437488375858</c:v>
                </c:pt>
                <c:pt idx="115">
                  <c:v>1.1327040587523001</c:v>
                </c:pt>
                <c:pt idx="116">
                  <c:v>1.28097305276791</c:v>
                </c:pt>
                <c:pt idx="117">
                  <c:v>1.2387753952104299</c:v>
                </c:pt>
                <c:pt idx="118">
                  <c:v>1.1974821163807601</c:v>
                </c:pt>
                <c:pt idx="119">
                  <c:v>1.0912371568718999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B7-4AF1-9276-6393856C5B56}"/>
            </c:ext>
          </c:extLst>
        </c:ser>
        <c:ser>
          <c:idx val="10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BermudanCancelHard!$AF$2:$AF$182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1.3762804486108</c:v>
                </c:pt>
                <c:pt idx="2">
                  <c:v>1.43185313284349</c:v>
                </c:pt>
                <c:pt idx="3">
                  <c:v>1.4729474747292699</c:v>
                </c:pt>
                <c:pt idx="4">
                  <c:v>1.34818174459385</c:v>
                </c:pt>
                <c:pt idx="5">
                  <c:v>1.3360083183809199</c:v>
                </c:pt>
                <c:pt idx="6">
                  <c:v>1.3420195155786201</c:v>
                </c:pt>
                <c:pt idx="7">
                  <c:v>1.2984742243610301</c:v>
                </c:pt>
                <c:pt idx="8">
                  <c:v>1.1931449627547901</c:v>
                </c:pt>
                <c:pt idx="9">
                  <c:v>1.18451223782662</c:v>
                </c:pt>
                <c:pt idx="10">
                  <c:v>1.1750123705536399</c:v>
                </c:pt>
                <c:pt idx="11">
                  <c:v>1.1866766798597499</c:v>
                </c:pt>
                <c:pt idx="12">
                  <c:v>1.36337624944265</c:v>
                </c:pt>
                <c:pt idx="13">
                  <c:v>1.22093271922992</c:v>
                </c:pt>
                <c:pt idx="14">
                  <c:v>1.22531246225918</c:v>
                </c:pt>
                <c:pt idx="15">
                  <c:v>1.2592325151489601</c:v>
                </c:pt>
                <c:pt idx="16">
                  <c:v>1.2324121113001401</c:v>
                </c:pt>
                <c:pt idx="17">
                  <c:v>1.16625135934771</c:v>
                </c:pt>
                <c:pt idx="18">
                  <c:v>1.20333662049472</c:v>
                </c:pt>
                <c:pt idx="19">
                  <c:v>1.25106446293837</c:v>
                </c:pt>
                <c:pt idx="20">
                  <c:v>1.26082245836201</c:v>
                </c:pt>
                <c:pt idx="21">
                  <c:v>1.2790045737015701</c:v>
                </c:pt>
                <c:pt idx="22">
                  <c:v>1.3105474871549501</c:v>
                </c:pt>
                <c:pt idx="23">
                  <c:v>1.2720153338482101</c:v>
                </c:pt>
                <c:pt idx="24">
                  <c:v>1.2416016674108801</c:v>
                </c:pt>
                <c:pt idx="25">
                  <c:v>1.0244014910261501</c:v>
                </c:pt>
                <c:pt idx="26">
                  <c:v>0.98481194171063602</c:v>
                </c:pt>
                <c:pt idx="27">
                  <c:v>0.98747022528582096</c:v>
                </c:pt>
                <c:pt idx="28">
                  <c:v>0.98507544945442704</c:v>
                </c:pt>
                <c:pt idx="29">
                  <c:v>0.99790283257350398</c:v>
                </c:pt>
                <c:pt idx="30">
                  <c:v>1.292503813563</c:v>
                </c:pt>
                <c:pt idx="31">
                  <c:v>1.32050550817293</c:v>
                </c:pt>
                <c:pt idx="32">
                  <c:v>1.3300626635417301</c:v>
                </c:pt>
                <c:pt idx="33">
                  <c:v>1.36420980097929</c:v>
                </c:pt>
                <c:pt idx="34">
                  <c:v>1.3597127775265201</c:v>
                </c:pt>
                <c:pt idx="35">
                  <c:v>1.6606251182248699</c:v>
                </c:pt>
                <c:pt idx="36">
                  <c:v>1.6916415028590901</c:v>
                </c:pt>
                <c:pt idx="37">
                  <c:v>1.7331475639474001</c:v>
                </c:pt>
                <c:pt idx="38">
                  <c:v>1.71418073733888</c:v>
                </c:pt>
                <c:pt idx="39">
                  <c:v>1.6983504625585799</c:v>
                </c:pt>
                <c:pt idx="40">
                  <c:v>1.4672291999873399</c:v>
                </c:pt>
                <c:pt idx="41">
                  <c:v>1.44577219792579</c:v>
                </c:pt>
                <c:pt idx="42">
                  <c:v>1.4082269765533899</c:v>
                </c:pt>
                <c:pt idx="43">
                  <c:v>1.36053376752469</c:v>
                </c:pt>
                <c:pt idx="44">
                  <c:v>1.30677892658791</c:v>
                </c:pt>
                <c:pt idx="45">
                  <c:v>1.1054101732769199</c:v>
                </c:pt>
                <c:pt idx="46">
                  <c:v>1.07754148284922</c:v>
                </c:pt>
                <c:pt idx="47">
                  <c:v>1.1047710127361601</c:v>
                </c:pt>
                <c:pt idx="48">
                  <c:v>1.12471136877936</c:v>
                </c:pt>
                <c:pt idx="49">
                  <c:v>1.1623174359922499</c:v>
                </c:pt>
                <c:pt idx="50">
                  <c:v>1.0514164474458001</c:v>
                </c:pt>
                <c:pt idx="51">
                  <c:v>0.98612135655683597</c:v>
                </c:pt>
                <c:pt idx="52">
                  <c:v>1.02788743327536</c:v>
                </c:pt>
                <c:pt idx="53">
                  <c:v>1.0483767309521801</c:v>
                </c:pt>
                <c:pt idx="54">
                  <c:v>1.0626965933291099</c:v>
                </c:pt>
                <c:pt idx="55">
                  <c:v>1.6629721042258301</c:v>
                </c:pt>
                <c:pt idx="56">
                  <c:v>1.6051677207327999</c:v>
                </c:pt>
                <c:pt idx="57">
                  <c:v>1.5991197052497901</c:v>
                </c:pt>
                <c:pt idx="58">
                  <c:v>1.6134688535676101</c:v>
                </c:pt>
                <c:pt idx="59">
                  <c:v>1.6525006857445299</c:v>
                </c:pt>
                <c:pt idx="60">
                  <c:v>2.0428146178048401</c:v>
                </c:pt>
                <c:pt idx="61">
                  <c:v>1.9720172830298699</c:v>
                </c:pt>
                <c:pt idx="62">
                  <c:v>1.93352539449496</c:v>
                </c:pt>
                <c:pt idx="63">
                  <c:v>1.9353005769841101</c:v>
                </c:pt>
                <c:pt idx="64">
                  <c:v>1.9967588246325001</c:v>
                </c:pt>
                <c:pt idx="65">
                  <c:v>2.2816352799688899</c:v>
                </c:pt>
                <c:pt idx="66">
                  <c:v>2.15173322021493</c:v>
                </c:pt>
                <c:pt idx="67">
                  <c:v>2.1623021310808102</c:v>
                </c:pt>
                <c:pt idx="68">
                  <c:v>2.1404165631360499</c:v>
                </c:pt>
                <c:pt idx="69">
                  <c:v>2.1689406557515398</c:v>
                </c:pt>
                <c:pt idx="70">
                  <c:v>2.6368597443444899</c:v>
                </c:pt>
                <c:pt idx="71">
                  <c:v>2.41162765809083</c:v>
                </c:pt>
                <c:pt idx="72">
                  <c:v>2.3308429570350802</c:v>
                </c:pt>
                <c:pt idx="73">
                  <c:v>2.2954776174053002</c:v>
                </c:pt>
                <c:pt idx="74">
                  <c:v>2.3652182963674</c:v>
                </c:pt>
                <c:pt idx="75">
                  <c:v>2.6997843244637498</c:v>
                </c:pt>
                <c:pt idx="76">
                  <c:v>2.5051037006192498</c:v>
                </c:pt>
                <c:pt idx="77">
                  <c:v>2.4449765842012301</c:v>
                </c:pt>
                <c:pt idx="78">
                  <c:v>2.4113677435779501</c:v>
                </c:pt>
                <c:pt idx="79">
                  <c:v>2.4140380918436501</c:v>
                </c:pt>
                <c:pt idx="80">
                  <c:v>2.8027647815349299</c:v>
                </c:pt>
                <c:pt idx="81">
                  <c:v>2.64988916009708</c:v>
                </c:pt>
                <c:pt idx="82">
                  <c:v>2.6007115411384301</c:v>
                </c:pt>
                <c:pt idx="83">
                  <c:v>2.5417866575609098</c:v>
                </c:pt>
                <c:pt idx="84">
                  <c:v>2.5156342560528602</c:v>
                </c:pt>
                <c:pt idx="85">
                  <c:v>2.6755774461266402</c:v>
                </c:pt>
                <c:pt idx="86">
                  <c:v>2.5194235450184799</c:v>
                </c:pt>
                <c:pt idx="87">
                  <c:v>2.45425603565594</c:v>
                </c:pt>
                <c:pt idx="88">
                  <c:v>2.4468592589040901</c:v>
                </c:pt>
                <c:pt idx="89">
                  <c:v>2.46183068242201</c:v>
                </c:pt>
                <c:pt idx="90">
                  <c:v>2.7365979704296501</c:v>
                </c:pt>
                <c:pt idx="91">
                  <c:v>2.6876613493324899</c:v>
                </c:pt>
                <c:pt idx="92">
                  <c:v>2.62512119203633</c:v>
                </c:pt>
                <c:pt idx="93">
                  <c:v>2.6189540313636801</c:v>
                </c:pt>
                <c:pt idx="94">
                  <c:v>2.59435392588651</c:v>
                </c:pt>
                <c:pt idx="95">
                  <c:v>2.5894839177175601</c:v>
                </c:pt>
                <c:pt idx="96">
                  <c:v>2.5894529898849301</c:v>
                </c:pt>
                <c:pt idx="97">
                  <c:v>2.5730949432944499</c:v>
                </c:pt>
                <c:pt idx="98">
                  <c:v>2.57957286701635</c:v>
                </c:pt>
                <c:pt idx="99">
                  <c:v>2.4852783361789101</c:v>
                </c:pt>
                <c:pt idx="100">
                  <c:v>2.4290408080647601</c:v>
                </c:pt>
                <c:pt idx="101">
                  <c:v>2.39829590642363</c:v>
                </c:pt>
                <c:pt idx="102">
                  <c:v>2.3912183793809101</c:v>
                </c:pt>
                <c:pt idx="103">
                  <c:v>2.3990679743257002</c:v>
                </c:pt>
                <c:pt idx="104">
                  <c:v>2.3343332915485102</c:v>
                </c:pt>
                <c:pt idx="105">
                  <c:v>2.3799758075272899</c:v>
                </c:pt>
                <c:pt idx="106">
                  <c:v>2.3661731331537799</c:v>
                </c:pt>
                <c:pt idx="107">
                  <c:v>2.3792603557879799</c:v>
                </c:pt>
                <c:pt idx="108">
                  <c:v>2.36704725241517</c:v>
                </c:pt>
                <c:pt idx="109">
                  <c:v>2.34235391103419</c:v>
                </c:pt>
                <c:pt idx="110">
                  <c:v>2.3414144821539198</c:v>
                </c:pt>
                <c:pt idx="111">
                  <c:v>2.35399865997385</c:v>
                </c:pt>
                <c:pt idx="112">
                  <c:v>2.3367763119840501</c:v>
                </c:pt>
                <c:pt idx="113">
                  <c:v>2.2982261066540501</c:v>
                </c:pt>
                <c:pt idx="114">
                  <c:v>2.2571015095532001</c:v>
                </c:pt>
                <c:pt idx="115">
                  <c:v>2.2227809111538401</c:v>
                </c:pt>
                <c:pt idx="116">
                  <c:v>2.2300430748396298</c:v>
                </c:pt>
                <c:pt idx="117">
                  <c:v>2.2192844022759202</c:v>
                </c:pt>
                <c:pt idx="118">
                  <c:v>2.1977825849216099</c:v>
                </c:pt>
                <c:pt idx="119">
                  <c:v>2.1470284931835399</c:v>
                </c:pt>
                <c:pt idx="120">
                  <c:v>2.0634457664319399</c:v>
                </c:pt>
                <c:pt idx="121">
                  <c:v>2.0717045456831999</c:v>
                </c:pt>
                <c:pt idx="122">
                  <c:v>2.0912211608961901</c:v>
                </c:pt>
                <c:pt idx="123">
                  <c:v>2.0876097710530299</c:v>
                </c:pt>
                <c:pt idx="124">
                  <c:v>2.06263732856099</c:v>
                </c:pt>
                <c:pt idx="125">
                  <c:v>1.9881688671748801</c:v>
                </c:pt>
                <c:pt idx="126">
                  <c:v>2.0257329771736501</c:v>
                </c:pt>
                <c:pt idx="127">
                  <c:v>2.0299549488998698</c:v>
                </c:pt>
                <c:pt idx="128">
                  <c:v>2.0119878579769299</c:v>
                </c:pt>
                <c:pt idx="129">
                  <c:v>1.95349729738697</c:v>
                </c:pt>
                <c:pt idx="130">
                  <c:v>1.8496792096300001</c:v>
                </c:pt>
                <c:pt idx="131">
                  <c:v>1.81091190567482</c:v>
                </c:pt>
                <c:pt idx="132">
                  <c:v>1.7796892248282901</c:v>
                </c:pt>
                <c:pt idx="133">
                  <c:v>1.6925722234451801</c:v>
                </c:pt>
                <c:pt idx="134">
                  <c:v>1.6061522608530201</c:v>
                </c:pt>
                <c:pt idx="135">
                  <c:v>1.50335728096159</c:v>
                </c:pt>
                <c:pt idx="136">
                  <c:v>1.5194265214940501</c:v>
                </c:pt>
                <c:pt idx="137">
                  <c:v>1.54275105571357</c:v>
                </c:pt>
                <c:pt idx="138">
                  <c:v>1.5205174079316599</c:v>
                </c:pt>
                <c:pt idx="139">
                  <c:v>1.47924940646817</c:v>
                </c:pt>
                <c:pt idx="140">
                  <c:v>1.46413220659716</c:v>
                </c:pt>
                <c:pt idx="141">
                  <c:v>1.4919095452877</c:v>
                </c:pt>
                <c:pt idx="142">
                  <c:v>1.5071326002195999</c:v>
                </c:pt>
                <c:pt idx="143">
                  <c:v>1.5051345657725199</c:v>
                </c:pt>
                <c:pt idx="144">
                  <c:v>1.46372748431399</c:v>
                </c:pt>
                <c:pt idx="145">
                  <c:v>1.42346714681192</c:v>
                </c:pt>
                <c:pt idx="146">
                  <c:v>1.42941633073119</c:v>
                </c:pt>
                <c:pt idx="147">
                  <c:v>1.4193760025312201</c:v>
                </c:pt>
                <c:pt idx="148">
                  <c:v>1.3730980922510001</c:v>
                </c:pt>
                <c:pt idx="149">
                  <c:v>1.3013129311873799</c:v>
                </c:pt>
                <c:pt idx="150">
                  <c:v>1.20768972033731</c:v>
                </c:pt>
                <c:pt idx="151">
                  <c:v>1.18964855499803</c:v>
                </c:pt>
                <c:pt idx="152">
                  <c:v>1.1692044073849399</c:v>
                </c:pt>
                <c:pt idx="153">
                  <c:v>1.12427801733886</c:v>
                </c:pt>
                <c:pt idx="154">
                  <c:v>1.0158979656026099</c:v>
                </c:pt>
                <c:pt idx="155">
                  <c:v>0.87728617180732804</c:v>
                </c:pt>
                <c:pt idx="156">
                  <c:v>0.90829926160697805</c:v>
                </c:pt>
                <c:pt idx="157">
                  <c:v>0.93876019808955002</c:v>
                </c:pt>
                <c:pt idx="158">
                  <c:v>0.86026804822299396</c:v>
                </c:pt>
                <c:pt idx="159">
                  <c:v>0.76171115454594296</c:v>
                </c:pt>
                <c:pt idx="160">
                  <c:v>0.891958057022327</c:v>
                </c:pt>
                <c:pt idx="161">
                  <c:v>0.91309132511887303</c:v>
                </c:pt>
                <c:pt idx="162">
                  <c:v>0.916077659850973</c:v>
                </c:pt>
                <c:pt idx="163">
                  <c:v>0.89915681011211601</c:v>
                </c:pt>
                <c:pt idx="164">
                  <c:v>0.79300178259934795</c:v>
                </c:pt>
                <c:pt idx="165">
                  <c:v>0.70433697599594103</c:v>
                </c:pt>
                <c:pt idx="166">
                  <c:v>0.74940369190554901</c:v>
                </c:pt>
                <c:pt idx="167">
                  <c:v>0.79758115812868802</c:v>
                </c:pt>
                <c:pt idx="168">
                  <c:v>0.72818148398806803</c:v>
                </c:pt>
                <c:pt idx="169">
                  <c:v>0.63719642612946603</c:v>
                </c:pt>
                <c:pt idx="170">
                  <c:v>0.52861046761096298</c:v>
                </c:pt>
                <c:pt idx="171">
                  <c:v>0.56247377401766996</c:v>
                </c:pt>
                <c:pt idx="172">
                  <c:v>0.57439142032285895</c:v>
                </c:pt>
                <c:pt idx="173">
                  <c:v>0.60830621670656704</c:v>
                </c:pt>
                <c:pt idx="174">
                  <c:v>0.437633397522046</c:v>
                </c:pt>
                <c:pt idx="175">
                  <c:v>0.29657238901158001</c:v>
                </c:pt>
                <c:pt idx="176">
                  <c:v>0.366382762731153</c:v>
                </c:pt>
                <c:pt idx="177">
                  <c:v>0.52559891300433903</c:v>
                </c:pt>
                <c:pt idx="178">
                  <c:v>0.35172517808543802</c:v>
                </c:pt>
                <c:pt idx="179">
                  <c:v>9.1478153305089002E-2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1B7-4AF1-9276-6393856C5B56}"/>
            </c:ext>
          </c:extLst>
        </c:ser>
        <c:ser>
          <c:idx val="11"/>
          <c:order val="10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BermudanCancelHard!$AG$2:$AG$182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1.37325230910495</c:v>
                </c:pt>
                <c:pt idx="2">
                  <c:v>1.40858877698642</c:v>
                </c:pt>
                <c:pt idx="3">
                  <c:v>1.3413762215557401</c:v>
                </c:pt>
                <c:pt idx="4">
                  <c:v>1.3522532444211099</c:v>
                </c:pt>
                <c:pt idx="5">
                  <c:v>1.4727796288105299</c:v>
                </c:pt>
                <c:pt idx="6">
                  <c:v>1.4490982241868999</c:v>
                </c:pt>
                <c:pt idx="7">
                  <c:v>1.52944310029469</c:v>
                </c:pt>
                <c:pt idx="8">
                  <c:v>1.4834041030406</c:v>
                </c:pt>
                <c:pt idx="9">
                  <c:v>1.51411029137831</c:v>
                </c:pt>
                <c:pt idx="10">
                  <c:v>1.5719298713451499</c:v>
                </c:pt>
                <c:pt idx="11">
                  <c:v>1.5870251639533699</c:v>
                </c:pt>
                <c:pt idx="12">
                  <c:v>1.5934570073113301</c:v>
                </c:pt>
                <c:pt idx="13">
                  <c:v>1.57909065630281</c:v>
                </c:pt>
                <c:pt idx="14">
                  <c:v>1.61988805362994</c:v>
                </c:pt>
                <c:pt idx="15">
                  <c:v>1.65688334593199</c:v>
                </c:pt>
                <c:pt idx="16">
                  <c:v>1.6661824198602</c:v>
                </c:pt>
                <c:pt idx="17">
                  <c:v>1.6580396277529399</c:v>
                </c:pt>
                <c:pt idx="18">
                  <c:v>1.6631463505978299</c:v>
                </c:pt>
                <c:pt idx="19">
                  <c:v>1.6652286849847</c:v>
                </c:pt>
                <c:pt idx="20">
                  <c:v>1.7181569144644</c:v>
                </c:pt>
                <c:pt idx="21">
                  <c:v>1.71515512908449</c:v>
                </c:pt>
                <c:pt idx="22">
                  <c:v>1.7279730944360101</c:v>
                </c:pt>
                <c:pt idx="23">
                  <c:v>1.7844284936470001</c:v>
                </c:pt>
                <c:pt idx="24">
                  <c:v>1.76755781876956</c:v>
                </c:pt>
                <c:pt idx="25">
                  <c:v>1.83700693396272</c:v>
                </c:pt>
                <c:pt idx="26">
                  <c:v>1.89262143857389</c:v>
                </c:pt>
                <c:pt idx="27">
                  <c:v>1.9353200699996</c:v>
                </c:pt>
                <c:pt idx="28">
                  <c:v>1.9157056596200499</c:v>
                </c:pt>
                <c:pt idx="29">
                  <c:v>1.90349523198203</c:v>
                </c:pt>
                <c:pt idx="30">
                  <c:v>1.87267240270327</c:v>
                </c:pt>
                <c:pt idx="31">
                  <c:v>1.77610023551444</c:v>
                </c:pt>
                <c:pt idx="32">
                  <c:v>1.8516295518658099</c:v>
                </c:pt>
                <c:pt idx="33">
                  <c:v>1.8557032259249</c:v>
                </c:pt>
                <c:pt idx="34">
                  <c:v>1.8661860914009101</c:v>
                </c:pt>
                <c:pt idx="35">
                  <c:v>1.66652039069905</c:v>
                </c:pt>
                <c:pt idx="36">
                  <c:v>1.60700196928748</c:v>
                </c:pt>
                <c:pt idx="37">
                  <c:v>1.5880698940903699</c:v>
                </c:pt>
                <c:pt idx="38">
                  <c:v>1.56477997743889</c:v>
                </c:pt>
                <c:pt idx="39">
                  <c:v>1.5850018691692001</c:v>
                </c:pt>
                <c:pt idx="40">
                  <c:v>1.40378411065547</c:v>
                </c:pt>
                <c:pt idx="41">
                  <c:v>1.41900062314404</c:v>
                </c:pt>
                <c:pt idx="42">
                  <c:v>1.46689976933095</c:v>
                </c:pt>
                <c:pt idx="43">
                  <c:v>1.5478081592077599</c:v>
                </c:pt>
                <c:pt idx="44">
                  <c:v>1.6253042058552201</c:v>
                </c:pt>
                <c:pt idx="45">
                  <c:v>1.8995405709181601</c:v>
                </c:pt>
                <c:pt idx="46">
                  <c:v>1.92486968904513</c:v>
                </c:pt>
                <c:pt idx="47">
                  <c:v>1.9303788668608499</c:v>
                </c:pt>
                <c:pt idx="48">
                  <c:v>1.9195377689676001</c:v>
                </c:pt>
                <c:pt idx="49">
                  <c:v>1.8953683219561399</c:v>
                </c:pt>
                <c:pt idx="50">
                  <c:v>2.03537484461072</c:v>
                </c:pt>
                <c:pt idx="51">
                  <c:v>2.0810642662424801</c:v>
                </c:pt>
                <c:pt idx="52">
                  <c:v>2.06403447316639</c:v>
                </c:pt>
                <c:pt idx="53">
                  <c:v>2.0691384288006698</c:v>
                </c:pt>
                <c:pt idx="54">
                  <c:v>2.0446886000483002</c:v>
                </c:pt>
                <c:pt idx="55">
                  <c:v>2.1139036585833799</c:v>
                </c:pt>
                <c:pt idx="56">
                  <c:v>2.0124638680540001</c:v>
                </c:pt>
                <c:pt idx="57">
                  <c:v>2.0992667067161901</c:v>
                </c:pt>
                <c:pt idx="58">
                  <c:v>2.0578081304367801</c:v>
                </c:pt>
                <c:pt idx="59">
                  <c:v>2.1115249367760001</c:v>
                </c:pt>
                <c:pt idx="60">
                  <c:v>2.3034800716717601</c:v>
                </c:pt>
                <c:pt idx="61">
                  <c:v>2.21077294779443</c:v>
                </c:pt>
                <c:pt idx="62">
                  <c:v>2.23387347974939</c:v>
                </c:pt>
                <c:pt idx="63">
                  <c:v>2.2534278498606799</c:v>
                </c:pt>
                <c:pt idx="64">
                  <c:v>2.2917469682028901</c:v>
                </c:pt>
                <c:pt idx="65">
                  <c:v>2.4130867673803702</c:v>
                </c:pt>
                <c:pt idx="66">
                  <c:v>2.40404674039371</c:v>
                </c:pt>
                <c:pt idx="67">
                  <c:v>2.4007313178136398</c:v>
                </c:pt>
                <c:pt idx="68">
                  <c:v>2.3620578140966302</c:v>
                </c:pt>
                <c:pt idx="69">
                  <c:v>2.39569382221099</c:v>
                </c:pt>
                <c:pt idx="70">
                  <c:v>2.37847772451997</c:v>
                </c:pt>
                <c:pt idx="71">
                  <c:v>2.3588218420769702</c:v>
                </c:pt>
                <c:pt idx="72">
                  <c:v>2.3724229255011902</c:v>
                </c:pt>
                <c:pt idx="73">
                  <c:v>2.4182060625064099</c:v>
                </c:pt>
                <c:pt idx="74">
                  <c:v>2.4479241146725199</c:v>
                </c:pt>
                <c:pt idx="75">
                  <c:v>2.6933650274157102</c:v>
                </c:pt>
                <c:pt idx="76">
                  <c:v>2.6805527519386798</c:v>
                </c:pt>
                <c:pt idx="77">
                  <c:v>2.7494253063644001</c:v>
                </c:pt>
                <c:pt idx="78">
                  <c:v>2.8030530607320401</c:v>
                </c:pt>
                <c:pt idx="79">
                  <c:v>2.7163597397950698</c:v>
                </c:pt>
                <c:pt idx="80">
                  <c:v>2.81124880834951</c:v>
                </c:pt>
                <c:pt idx="81">
                  <c:v>2.7952838482596198</c:v>
                </c:pt>
                <c:pt idx="82">
                  <c:v>2.7850704195487599</c:v>
                </c:pt>
                <c:pt idx="83">
                  <c:v>2.7856203704247302</c:v>
                </c:pt>
                <c:pt idx="84">
                  <c:v>2.7806859998482798</c:v>
                </c:pt>
                <c:pt idx="85">
                  <c:v>2.74194956168893</c:v>
                </c:pt>
                <c:pt idx="86">
                  <c:v>2.7787604520218099</c:v>
                </c:pt>
                <c:pt idx="87">
                  <c:v>2.7486015672235</c:v>
                </c:pt>
                <c:pt idx="88">
                  <c:v>2.7063607040224702</c:v>
                </c:pt>
                <c:pt idx="89">
                  <c:v>2.6802958908813901</c:v>
                </c:pt>
                <c:pt idx="90">
                  <c:v>2.6391737202225198</c:v>
                </c:pt>
                <c:pt idx="91">
                  <c:v>2.6912848466581898</c:v>
                </c:pt>
                <c:pt idx="92">
                  <c:v>2.72340504769562</c:v>
                </c:pt>
                <c:pt idx="93">
                  <c:v>2.6587024268666699</c:v>
                </c:pt>
                <c:pt idx="94">
                  <c:v>2.6025332932803402</c:v>
                </c:pt>
                <c:pt idx="95">
                  <c:v>2.5995954222146298</c:v>
                </c:pt>
                <c:pt idx="96">
                  <c:v>2.5395512706442598</c:v>
                </c:pt>
                <c:pt idx="97">
                  <c:v>2.6691882973172301</c:v>
                </c:pt>
                <c:pt idx="98">
                  <c:v>2.6638107820086798</c:v>
                </c:pt>
                <c:pt idx="99">
                  <c:v>2.5736880420418302</c:v>
                </c:pt>
                <c:pt idx="100">
                  <c:v>2.4733261461562401</c:v>
                </c:pt>
                <c:pt idx="101">
                  <c:v>2.4797740346437198</c:v>
                </c:pt>
                <c:pt idx="102">
                  <c:v>2.4596860563585299</c:v>
                </c:pt>
                <c:pt idx="103">
                  <c:v>2.34367583309038</c:v>
                </c:pt>
                <c:pt idx="104">
                  <c:v>2.4009955551252</c:v>
                </c:pt>
                <c:pt idx="105">
                  <c:v>2.3820186720591501</c:v>
                </c:pt>
                <c:pt idx="106">
                  <c:v>2.37585967506118</c:v>
                </c:pt>
                <c:pt idx="107">
                  <c:v>2.37133234737817</c:v>
                </c:pt>
                <c:pt idx="108">
                  <c:v>2.3565275072691501</c:v>
                </c:pt>
                <c:pt idx="109">
                  <c:v>2.3235906266555202</c:v>
                </c:pt>
                <c:pt idx="110">
                  <c:v>2.31348203513007</c:v>
                </c:pt>
                <c:pt idx="111">
                  <c:v>2.3171792732087</c:v>
                </c:pt>
                <c:pt idx="112">
                  <c:v>2.3093690980510599</c:v>
                </c:pt>
                <c:pt idx="113">
                  <c:v>2.2802557159985302</c:v>
                </c:pt>
                <c:pt idx="114">
                  <c:v>2.2470713701885798</c:v>
                </c:pt>
                <c:pt idx="115">
                  <c:v>2.22208774358598</c:v>
                </c:pt>
                <c:pt idx="116">
                  <c:v>2.2211797654629502</c:v>
                </c:pt>
                <c:pt idx="117">
                  <c:v>2.2120263675633498</c:v>
                </c:pt>
                <c:pt idx="118">
                  <c:v>2.1899370095436002</c:v>
                </c:pt>
                <c:pt idx="119">
                  <c:v>2.1361381524828</c:v>
                </c:pt>
                <c:pt idx="120">
                  <c:v>2.0280046149255901</c:v>
                </c:pt>
                <c:pt idx="121">
                  <c:v>2.0338717070081498</c:v>
                </c:pt>
                <c:pt idx="122">
                  <c:v>2.0296015379714101</c:v>
                </c:pt>
                <c:pt idx="123">
                  <c:v>1.98149214260256</c:v>
                </c:pt>
                <c:pt idx="124">
                  <c:v>1.9406782610845099</c:v>
                </c:pt>
                <c:pt idx="125">
                  <c:v>1.90050208812126</c:v>
                </c:pt>
                <c:pt idx="126">
                  <c:v>1.9176196665946399</c:v>
                </c:pt>
                <c:pt idx="127">
                  <c:v>1.8998634721990399</c:v>
                </c:pt>
                <c:pt idx="128">
                  <c:v>1.90316566844394</c:v>
                </c:pt>
                <c:pt idx="129">
                  <c:v>1.8697503750984199</c:v>
                </c:pt>
                <c:pt idx="130">
                  <c:v>1.83832158808736</c:v>
                </c:pt>
                <c:pt idx="131">
                  <c:v>1.8487406931008601</c:v>
                </c:pt>
                <c:pt idx="132">
                  <c:v>1.8381898120353799</c:v>
                </c:pt>
                <c:pt idx="133">
                  <c:v>1.79111030386838</c:v>
                </c:pt>
                <c:pt idx="134">
                  <c:v>1.7374225684120801</c:v>
                </c:pt>
                <c:pt idx="135">
                  <c:v>1.70683484270215</c:v>
                </c:pt>
                <c:pt idx="136">
                  <c:v>1.6997430921423</c:v>
                </c:pt>
                <c:pt idx="137">
                  <c:v>1.6717993721034801</c:v>
                </c:pt>
                <c:pt idx="138">
                  <c:v>1.64264812602458</c:v>
                </c:pt>
                <c:pt idx="139">
                  <c:v>1.58223216511913</c:v>
                </c:pt>
                <c:pt idx="140">
                  <c:v>1.5027264811154399</c:v>
                </c:pt>
                <c:pt idx="141">
                  <c:v>1.4997254026503</c:v>
                </c:pt>
                <c:pt idx="142">
                  <c:v>1.50827032955389</c:v>
                </c:pt>
                <c:pt idx="143">
                  <c:v>1.48781892699908</c:v>
                </c:pt>
                <c:pt idx="144">
                  <c:v>1.43278495589451</c:v>
                </c:pt>
                <c:pt idx="145">
                  <c:v>1.36390454281977</c:v>
                </c:pt>
                <c:pt idx="146">
                  <c:v>1.37162092915353</c:v>
                </c:pt>
                <c:pt idx="147">
                  <c:v>1.36024532698124</c:v>
                </c:pt>
                <c:pt idx="148">
                  <c:v>1.3218761261068099</c:v>
                </c:pt>
                <c:pt idx="149">
                  <c:v>1.2549853161800899</c:v>
                </c:pt>
                <c:pt idx="150">
                  <c:v>1.19586476621553</c:v>
                </c:pt>
                <c:pt idx="151">
                  <c:v>1.2102829802675199</c:v>
                </c:pt>
                <c:pt idx="152">
                  <c:v>1.2124498667471899</c:v>
                </c:pt>
                <c:pt idx="153">
                  <c:v>1.1856040966005199</c:v>
                </c:pt>
                <c:pt idx="154">
                  <c:v>1.1165898938557399</c:v>
                </c:pt>
                <c:pt idx="155">
                  <c:v>1.0358713018899099</c:v>
                </c:pt>
                <c:pt idx="156">
                  <c:v>1.0539100946829001</c:v>
                </c:pt>
                <c:pt idx="157">
                  <c:v>1.06738091866976</c:v>
                </c:pt>
                <c:pt idx="158">
                  <c:v>1.02833409950097</c:v>
                </c:pt>
                <c:pt idx="159">
                  <c:v>0.96030871592031097</c:v>
                </c:pt>
                <c:pt idx="160">
                  <c:v>0.85667983946981097</c:v>
                </c:pt>
                <c:pt idx="161">
                  <c:v>0.87398070946069195</c:v>
                </c:pt>
                <c:pt idx="162">
                  <c:v>0.87987199023544505</c:v>
                </c:pt>
                <c:pt idx="163">
                  <c:v>0.87165968019084505</c:v>
                </c:pt>
                <c:pt idx="164">
                  <c:v>0.77530345438416504</c:v>
                </c:pt>
                <c:pt idx="165">
                  <c:v>0.69577392480304001</c:v>
                </c:pt>
                <c:pt idx="166">
                  <c:v>0.73036096325563404</c:v>
                </c:pt>
                <c:pt idx="167">
                  <c:v>0.777481357551005</c:v>
                </c:pt>
                <c:pt idx="168">
                  <c:v>0.71247853350787005</c:v>
                </c:pt>
                <c:pt idx="169">
                  <c:v>0.62707721382863102</c:v>
                </c:pt>
                <c:pt idx="170">
                  <c:v>0.52674646251697999</c:v>
                </c:pt>
                <c:pt idx="171">
                  <c:v>0.55256557372995696</c:v>
                </c:pt>
                <c:pt idx="172">
                  <c:v>0.562204180404836</c:v>
                </c:pt>
                <c:pt idx="173">
                  <c:v>0.59971352939032396</c:v>
                </c:pt>
                <c:pt idx="174">
                  <c:v>0.43407060423828397</c:v>
                </c:pt>
                <c:pt idx="175">
                  <c:v>0.29545718047102498</c:v>
                </c:pt>
                <c:pt idx="176">
                  <c:v>0.358606192672627</c:v>
                </c:pt>
                <c:pt idx="177">
                  <c:v>0.516694134602387</c:v>
                </c:pt>
                <c:pt idx="178">
                  <c:v>0.34636026471604098</c:v>
                </c:pt>
                <c:pt idx="179">
                  <c:v>8.8901982093910398E-2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B7-4AF1-9276-6393856C5B56}"/>
            </c:ext>
          </c:extLst>
        </c:ser>
        <c:ser>
          <c:idx val="0"/>
          <c:order val="11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BermudanCancelHard!$K$2:$K$182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1.4807289835894399</c:v>
                </c:pt>
                <c:pt idx="2">
                  <c:v>1.46200640412837</c:v>
                </c:pt>
                <c:pt idx="3">
                  <c:v>1.4658202719836999</c:v>
                </c:pt>
                <c:pt idx="4">
                  <c:v>1.46405543513574</c:v>
                </c:pt>
                <c:pt idx="5">
                  <c:v>1.4659000783481899</c:v>
                </c:pt>
                <c:pt idx="6">
                  <c:v>1.4661191323131699</c:v>
                </c:pt>
                <c:pt idx="7">
                  <c:v>1.4700333161097801</c:v>
                </c:pt>
                <c:pt idx="8">
                  <c:v>1.4681091711215499</c:v>
                </c:pt>
                <c:pt idx="9">
                  <c:v>1.47042123799325</c:v>
                </c:pt>
                <c:pt idx="10">
                  <c:v>1.4725959204227299</c:v>
                </c:pt>
                <c:pt idx="11">
                  <c:v>1.4732227270034499</c:v>
                </c:pt>
                <c:pt idx="12">
                  <c:v>1.4754808719450401</c:v>
                </c:pt>
                <c:pt idx="13">
                  <c:v>1.4797026957180699</c:v>
                </c:pt>
                <c:pt idx="14">
                  <c:v>1.4765211340419799</c:v>
                </c:pt>
                <c:pt idx="15">
                  <c:v>1.47806161541297</c:v>
                </c:pt>
                <c:pt idx="16">
                  <c:v>1.4804110567573701</c:v>
                </c:pt>
                <c:pt idx="17">
                  <c:v>1.4833148393517599</c:v>
                </c:pt>
                <c:pt idx="18">
                  <c:v>1.47910195209995</c:v>
                </c:pt>
                <c:pt idx="19">
                  <c:v>1.48383839509835</c:v>
                </c:pt>
                <c:pt idx="20">
                  <c:v>1.48619972525295</c:v>
                </c:pt>
                <c:pt idx="21">
                  <c:v>1.4882500286607001</c:v>
                </c:pt>
                <c:pt idx="22">
                  <c:v>1.4902782767461999</c:v>
                </c:pt>
                <c:pt idx="23">
                  <c:v>1.4977098935742601</c:v>
                </c:pt>
                <c:pt idx="24">
                  <c:v>1.49173273541977</c:v>
                </c:pt>
                <c:pt idx="25">
                  <c:v>1.49317471004714</c:v>
                </c:pt>
                <c:pt idx="26">
                  <c:v>1.4937720245591799</c:v>
                </c:pt>
                <c:pt idx="27">
                  <c:v>1.4947217116720799</c:v>
                </c:pt>
                <c:pt idx="28">
                  <c:v>1.48308475155571</c:v>
                </c:pt>
                <c:pt idx="29">
                  <c:v>1.4876820985216499</c:v>
                </c:pt>
                <c:pt idx="30">
                  <c:v>1.4965632403000799</c:v>
                </c:pt>
                <c:pt idx="31">
                  <c:v>1.4972111534744701</c:v>
                </c:pt>
                <c:pt idx="32">
                  <c:v>1.49762634335013</c:v>
                </c:pt>
                <c:pt idx="33">
                  <c:v>1.51912766141445</c:v>
                </c:pt>
                <c:pt idx="34">
                  <c:v>1.52649675363943</c:v>
                </c:pt>
                <c:pt idx="35">
                  <c:v>1.5353728280311101</c:v>
                </c:pt>
                <c:pt idx="36">
                  <c:v>1.5440452848735799</c:v>
                </c:pt>
                <c:pt idx="37">
                  <c:v>1.5616423974963001</c:v>
                </c:pt>
                <c:pt idx="38">
                  <c:v>1.5595124840647501</c:v>
                </c:pt>
                <c:pt idx="39">
                  <c:v>1.5625637585182099</c:v>
                </c:pt>
                <c:pt idx="40">
                  <c:v>1.5721168808827</c:v>
                </c:pt>
                <c:pt idx="41">
                  <c:v>1.57729036548899</c:v>
                </c:pt>
                <c:pt idx="42">
                  <c:v>1.57602993181298</c:v>
                </c:pt>
                <c:pt idx="43">
                  <c:v>1.58886868798781</c:v>
                </c:pt>
                <c:pt idx="44">
                  <c:v>1.5946028862178701</c:v>
                </c:pt>
                <c:pt idx="45">
                  <c:v>1.6039172058070701</c:v>
                </c:pt>
                <c:pt idx="46">
                  <c:v>1.6102628134049</c:v>
                </c:pt>
                <c:pt idx="47">
                  <c:v>1.6225444257258801</c:v>
                </c:pt>
                <c:pt idx="48">
                  <c:v>1.6239991682007</c:v>
                </c:pt>
                <c:pt idx="49">
                  <c:v>1.6258486474336</c:v>
                </c:pt>
                <c:pt idx="50">
                  <c:v>1.63711185479312</c:v>
                </c:pt>
                <c:pt idx="51">
                  <c:v>1.6413266473930599</c:v>
                </c:pt>
                <c:pt idx="52">
                  <c:v>1.64304175741176</c:v>
                </c:pt>
                <c:pt idx="53">
                  <c:v>1.6495750430429099</c:v>
                </c:pt>
                <c:pt idx="54">
                  <c:v>1.6530454451783001</c:v>
                </c:pt>
                <c:pt idx="55">
                  <c:v>1.6722608907860701</c:v>
                </c:pt>
                <c:pt idx="56">
                  <c:v>1.6716792135296401</c:v>
                </c:pt>
                <c:pt idx="57">
                  <c:v>1.67814332061978</c:v>
                </c:pt>
                <c:pt idx="58">
                  <c:v>1.6783847392636999</c:v>
                </c:pt>
                <c:pt idx="59">
                  <c:v>1.6823857133756299</c:v>
                </c:pt>
                <c:pt idx="60">
                  <c:v>1.6966684235710801</c:v>
                </c:pt>
                <c:pt idx="61">
                  <c:v>1.6937018653692999</c:v>
                </c:pt>
                <c:pt idx="62">
                  <c:v>1.69537119018626</c:v>
                </c:pt>
                <c:pt idx="63">
                  <c:v>1.69918667206408</c:v>
                </c:pt>
                <c:pt idx="64">
                  <c:v>1.69678530521576</c:v>
                </c:pt>
                <c:pt idx="65">
                  <c:v>1.70768325097163</c:v>
                </c:pt>
                <c:pt idx="66">
                  <c:v>1.7032790223021199</c:v>
                </c:pt>
                <c:pt idx="67">
                  <c:v>1.7046081907133701</c:v>
                </c:pt>
                <c:pt idx="68">
                  <c:v>1.6984462013941199</c:v>
                </c:pt>
                <c:pt idx="69">
                  <c:v>1.70261719753445</c:v>
                </c:pt>
                <c:pt idx="70">
                  <c:v>1.7197248603287001</c:v>
                </c:pt>
                <c:pt idx="71">
                  <c:v>1.7204500911796501</c:v>
                </c:pt>
                <c:pt idx="72">
                  <c:v>1.7206904627400501</c:v>
                </c:pt>
                <c:pt idx="73">
                  <c:v>1.73704254647038</c:v>
                </c:pt>
                <c:pt idx="74">
                  <c:v>1.74554755668202</c:v>
                </c:pt>
                <c:pt idx="75">
                  <c:v>1.7710586188510899</c:v>
                </c:pt>
                <c:pt idx="76">
                  <c:v>1.7769528576610301</c:v>
                </c:pt>
                <c:pt idx="77">
                  <c:v>1.7931559259315399</c:v>
                </c:pt>
                <c:pt idx="78">
                  <c:v>1.7893211584509301</c:v>
                </c:pt>
                <c:pt idx="79">
                  <c:v>1.77607130537347</c:v>
                </c:pt>
                <c:pt idx="80">
                  <c:v>1.7473454184796899</c:v>
                </c:pt>
                <c:pt idx="81">
                  <c:v>1.74372455982105</c:v>
                </c:pt>
                <c:pt idx="82">
                  <c:v>1.7359639105870399</c:v>
                </c:pt>
                <c:pt idx="83">
                  <c:v>1.71073101095806</c:v>
                </c:pt>
                <c:pt idx="84">
                  <c:v>1.68483024960197</c:v>
                </c:pt>
                <c:pt idx="85">
                  <c:v>1.6534400324131899</c:v>
                </c:pt>
                <c:pt idx="86">
                  <c:v>1.6497422159881201</c:v>
                </c:pt>
                <c:pt idx="87">
                  <c:v>1.63988919591936</c:v>
                </c:pt>
                <c:pt idx="88">
                  <c:v>1.62210534754697</c:v>
                </c:pt>
                <c:pt idx="89">
                  <c:v>1.59362364315744</c:v>
                </c:pt>
                <c:pt idx="90">
                  <c:v>1.56376743462509</c:v>
                </c:pt>
                <c:pt idx="91">
                  <c:v>1.5585018379687099</c:v>
                </c:pt>
                <c:pt idx="92">
                  <c:v>1.54913689245916</c:v>
                </c:pt>
                <c:pt idx="93">
                  <c:v>1.5296192131766699</c:v>
                </c:pt>
                <c:pt idx="94">
                  <c:v>1.4981248446239801</c:v>
                </c:pt>
                <c:pt idx="95">
                  <c:v>1.4740578490054199</c:v>
                </c:pt>
                <c:pt idx="96">
                  <c:v>1.4637851359590699</c:v>
                </c:pt>
                <c:pt idx="97">
                  <c:v>1.45927216731475</c:v>
                </c:pt>
                <c:pt idx="98">
                  <c:v>1.43884907668352</c:v>
                </c:pt>
                <c:pt idx="99">
                  <c:v>1.4077745374926101</c:v>
                </c:pt>
                <c:pt idx="100">
                  <c:v>1.3733634732330799</c:v>
                </c:pt>
                <c:pt idx="101">
                  <c:v>1.37427954800449</c:v>
                </c:pt>
                <c:pt idx="102">
                  <c:v>1.3685118824090501</c:v>
                </c:pt>
                <c:pt idx="103">
                  <c:v>1.3522003483651699</c:v>
                </c:pt>
                <c:pt idx="104">
                  <c:v>1.3284567410747801</c:v>
                </c:pt>
                <c:pt idx="105">
                  <c:v>1.3000734952661801</c:v>
                </c:pt>
                <c:pt idx="106">
                  <c:v>1.29998596002102</c:v>
                </c:pt>
                <c:pt idx="107">
                  <c:v>1.2956965788361801</c:v>
                </c:pt>
                <c:pt idx="108">
                  <c:v>1.2830251977739999</c:v>
                </c:pt>
                <c:pt idx="109">
                  <c:v>1.2571173947146099</c:v>
                </c:pt>
                <c:pt idx="110">
                  <c:v>1.2264469320404101</c:v>
                </c:pt>
                <c:pt idx="111">
                  <c:v>1.22722583056037</c:v>
                </c:pt>
                <c:pt idx="112">
                  <c:v>1.22358739291787</c:v>
                </c:pt>
                <c:pt idx="113">
                  <c:v>1.20628871325603</c:v>
                </c:pt>
                <c:pt idx="114">
                  <c:v>1.18004381914554</c:v>
                </c:pt>
                <c:pt idx="115">
                  <c:v>1.1485167017057101</c:v>
                </c:pt>
                <c:pt idx="116">
                  <c:v>1.14984544545579</c:v>
                </c:pt>
                <c:pt idx="117">
                  <c:v>1.1486383242045499</c:v>
                </c:pt>
                <c:pt idx="118">
                  <c:v>1.13403167740824</c:v>
                </c:pt>
                <c:pt idx="119">
                  <c:v>1.1046503207791201</c:v>
                </c:pt>
                <c:pt idx="120">
                  <c:v>1.0729961047397001</c:v>
                </c:pt>
                <c:pt idx="121">
                  <c:v>1.0750620932461801</c:v>
                </c:pt>
                <c:pt idx="122">
                  <c:v>1.07155912113461</c:v>
                </c:pt>
                <c:pt idx="123">
                  <c:v>1.0523032650565101</c:v>
                </c:pt>
                <c:pt idx="124">
                  <c:v>1.0303860185053599</c:v>
                </c:pt>
                <c:pt idx="125">
                  <c:v>1.0019768446678099</c:v>
                </c:pt>
                <c:pt idx="126">
                  <c:v>1.0034919931463</c:v>
                </c:pt>
                <c:pt idx="127">
                  <c:v>1.0012250166891801</c:v>
                </c:pt>
                <c:pt idx="128">
                  <c:v>0.99437747371594698</c:v>
                </c:pt>
                <c:pt idx="129">
                  <c:v>0.96301678997447604</c:v>
                </c:pt>
                <c:pt idx="130">
                  <c:v>0.92875046187630395</c:v>
                </c:pt>
                <c:pt idx="131">
                  <c:v>0.93018229976896705</c:v>
                </c:pt>
                <c:pt idx="132">
                  <c:v>0.92723179329719196</c:v>
                </c:pt>
                <c:pt idx="133">
                  <c:v>0.90185156782155695</c:v>
                </c:pt>
                <c:pt idx="134">
                  <c:v>0.86828142882467196</c:v>
                </c:pt>
                <c:pt idx="135">
                  <c:v>0.83295319955709002</c:v>
                </c:pt>
                <c:pt idx="136">
                  <c:v>0.83062180092266202</c:v>
                </c:pt>
                <c:pt idx="137">
                  <c:v>0.82568750649921296</c:v>
                </c:pt>
                <c:pt idx="138">
                  <c:v>0.80848856406241099</c:v>
                </c:pt>
                <c:pt idx="139">
                  <c:v>0.77528496022564597</c:v>
                </c:pt>
                <c:pt idx="140">
                  <c:v>0.74037258565667996</c:v>
                </c:pt>
                <c:pt idx="141">
                  <c:v>0.74113808880613996</c:v>
                </c:pt>
                <c:pt idx="142">
                  <c:v>0.74072484130162697</c:v>
                </c:pt>
                <c:pt idx="143">
                  <c:v>0.72440213991699398</c:v>
                </c:pt>
                <c:pt idx="144">
                  <c:v>0.69204298799461905</c:v>
                </c:pt>
                <c:pt idx="145">
                  <c:v>0.65862965635320403</c:v>
                </c:pt>
                <c:pt idx="146">
                  <c:v>0.66074925723671496</c:v>
                </c:pt>
                <c:pt idx="147">
                  <c:v>0.65998379809004704</c:v>
                </c:pt>
                <c:pt idx="148">
                  <c:v>0.64218540731663198</c:v>
                </c:pt>
                <c:pt idx="149">
                  <c:v>0.61092636381166898</c:v>
                </c:pt>
                <c:pt idx="150">
                  <c:v>0.575026680986511</c:v>
                </c:pt>
                <c:pt idx="151">
                  <c:v>0.57736090162169995</c:v>
                </c:pt>
                <c:pt idx="152">
                  <c:v>0.57773978641873103</c:v>
                </c:pt>
                <c:pt idx="153">
                  <c:v>0.56629554664904602</c:v>
                </c:pt>
                <c:pt idx="154">
                  <c:v>0.52503244453734499</c:v>
                </c:pt>
                <c:pt idx="155">
                  <c:v>0.48666760612774101</c:v>
                </c:pt>
                <c:pt idx="156">
                  <c:v>0.49127508002407799</c:v>
                </c:pt>
                <c:pt idx="157">
                  <c:v>0.50003266256120205</c:v>
                </c:pt>
                <c:pt idx="158">
                  <c:v>0.473725851206242</c:v>
                </c:pt>
                <c:pt idx="159">
                  <c:v>0.43528758690803199</c:v>
                </c:pt>
                <c:pt idx="160">
                  <c:v>0.39906742079895402</c:v>
                </c:pt>
                <c:pt idx="161">
                  <c:v>0.40343538197040202</c:v>
                </c:pt>
                <c:pt idx="162">
                  <c:v>0.40642251474302699</c:v>
                </c:pt>
                <c:pt idx="163">
                  <c:v>0.40455383097578101</c:v>
                </c:pt>
                <c:pt idx="164">
                  <c:v>0.36278863158479102</c:v>
                </c:pt>
                <c:pt idx="165">
                  <c:v>0.32768735533971199</c:v>
                </c:pt>
                <c:pt idx="166">
                  <c:v>0.338358641767317</c:v>
                </c:pt>
                <c:pt idx="167">
                  <c:v>0.35976754374815401</c:v>
                </c:pt>
                <c:pt idx="168">
                  <c:v>0.33310393414165101</c:v>
                </c:pt>
                <c:pt idx="169">
                  <c:v>0.29411591147979499</c:v>
                </c:pt>
                <c:pt idx="170">
                  <c:v>0.24757878636969499</c:v>
                </c:pt>
                <c:pt idx="171">
                  <c:v>0.25428655662984501</c:v>
                </c:pt>
                <c:pt idx="172">
                  <c:v>0.25744424019133999</c:v>
                </c:pt>
                <c:pt idx="173">
                  <c:v>0.27600590861867802</c:v>
                </c:pt>
                <c:pt idx="174">
                  <c:v>0.20236071589776999</c:v>
                </c:pt>
                <c:pt idx="175">
                  <c:v>0.13937679666535899</c:v>
                </c:pt>
                <c:pt idx="176">
                  <c:v>0.162003618650534</c:v>
                </c:pt>
                <c:pt idx="177">
                  <c:v>0.23326786926888399</c:v>
                </c:pt>
                <c:pt idx="178">
                  <c:v>0.15612089036895199</c:v>
                </c:pt>
                <c:pt idx="179">
                  <c:v>4.0134849569124303E-2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08496"/>
        <c:axId val="265509056"/>
      </c:lineChart>
      <c:catAx>
        <c:axId val="26550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509056"/>
        <c:crosses val="autoZero"/>
        <c:auto val="1"/>
        <c:lblAlgn val="ctr"/>
        <c:lblOffset val="100"/>
        <c:noMultiLvlLbl val="0"/>
      </c:catAx>
      <c:valAx>
        <c:axId val="265509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50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Multi-Callable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BermudanCallHard!$L$2:$L$182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1.89214443649465</c:v>
                </c:pt>
                <c:pt idx="2">
                  <c:v>1.8314308193175199</c:v>
                </c:pt>
                <c:pt idx="3">
                  <c:v>1.63878814044637</c:v>
                </c:pt>
                <c:pt idx="4">
                  <c:v>1.63366249495978</c:v>
                </c:pt>
                <c:pt idx="5">
                  <c:v>1.6722106602850699</c:v>
                </c:pt>
                <c:pt idx="6">
                  <c:v>1.6812390836758799</c:v>
                </c:pt>
                <c:pt idx="7">
                  <c:v>1.78435764490343</c:v>
                </c:pt>
                <c:pt idx="8">
                  <c:v>1.8774260747314999</c:v>
                </c:pt>
                <c:pt idx="9">
                  <c:v>1.84679209344523</c:v>
                </c:pt>
                <c:pt idx="10">
                  <c:v>1.8219805849494499</c:v>
                </c:pt>
                <c:pt idx="11">
                  <c:v>1.82734699369027</c:v>
                </c:pt>
                <c:pt idx="12">
                  <c:v>1.80977818152811</c:v>
                </c:pt>
                <c:pt idx="13">
                  <c:v>1.7939486145971899</c:v>
                </c:pt>
                <c:pt idx="14">
                  <c:v>1.7962490216904501</c:v>
                </c:pt>
                <c:pt idx="15">
                  <c:v>1.8740946311072799</c:v>
                </c:pt>
                <c:pt idx="16">
                  <c:v>1.7928074125553699</c:v>
                </c:pt>
                <c:pt idx="17">
                  <c:v>1.8196774094937</c:v>
                </c:pt>
                <c:pt idx="18">
                  <c:v>1.83457033674572</c:v>
                </c:pt>
                <c:pt idx="19">
                  <c:v>1.82738976104178</c:v>
                </c:pt>
                <c:pt idx="20">
                  <c:v>1.7696641397475299</c:v>
                </c:pt>
                <c:pt idx="21">
                  <c:v>1.8291724588207201</c:v>
                </c:pt>
                <c:pt idx="22">
                  <c:v>1.8404731604581199</c:v>
                </c:pt>
                <c:pt idx="23">
                  <c:v>1.8683051812526901</c:v>
                </c:pt>
                <c:pt idx="24">
                  <c:v>1.78914769728694</c:v>
                </c:pt>
                <c:pt idx="25">
                  <c:v>1.9041178269543699</c:v>
                </c:pt>
                <c:pt idx="26">
                  <c:v>1.94000584298889</c:v>
                </c:pt>
                <c:pt idx="27">
                  <c:v>1.9544356558901901</c:v>
                </c:pt>
                <c:pt idx="28">
                  <c:v>1.9139205029436801</c:v>
                </c:pt>
                <c:pt idx="29">
                  <c:v>1.9038079094518501</c:v>
                </c:pt>
                <c:pt idx="30">
                  <c:v>1.9591416122504901</c:v>
                </c:pt>
                <c:pt idx="31">
                  <c:v>1.9690955563544901</c:v>
                </c:pt>
                <c:pt idx="32">
                  <c:v>1.97814775421845</c:v>
                </c:pt>
                <c:pt idx="33">
                  <c:v>2.0178071224565901</c:v>
                </c:pt>
                <c:pt idx="34">
                  <c:v>2.0461198294097702</c:v>
                </c:pt>
                <c:pt idx="35">
                  <c:v>2.1088286007643799</c:v>
                </c:pt>
                <c:pt idx="36">
                  <c:v>2.12164244885683</c:v>
                </c:pt>
                <c:pt idx="37">
                  <c:v>2.1442359092702499</c:v>
                </c:pt>
                <c:pt idx="38">
                  <c:v>2.1367039929698199</c:v>
                </c:pt>
                <c:pt idx="39">
                  <c:v>2.1641460373804402</c:v>
                </c:pt>
                <c:pt idx="40">
                  <c:v>2.22641336468071</c:v>
                </c:pt>
                <c:pt idx="41">
                  <c:v>2.2351686746510699</c:v>
                </c:pt>
                <c:pt idx="42">
                  <c:v>2.2370629096665202</c:v>
                </c:pt>
                <c:pt idx="43">
                  <c:v>2.2705498581019001</c:v>
                </c:pt>
                <c:pt idx="44">
                  <c:v>2.2719645685416401</c:v>
                </c:pt>
                <c:pt idx="45">
                  <c:v>2.3559463853279801</c:v>
                </c:pt>
                <c:pt idx="46">
                  <c:v>2.3878712387951899</c:v>
                </c:pt>
                <c:pt idx="47">
                  <c:v>2.4255549071744</c:v>
                </c:pt>
                <c:pt idx="48">
                  <c:v>2.4271375197550502</c:v>
                </c:pt>
                <c:pt idx="49">
                  <c:v>2.4288680610382398</c:v>
                </c:pt>
                <c:pt idx="50">
                  <c:v>2.4964242447856599</c:v>
                </c:pt>
                <c:pt idx="51">
                  <c:v>2.4923546060008399</c:v>
                </c:pt>
                <c:pt idx="52">
                  <c:v>2.4994677420362801</c:v>
                </c:pt>
                <c:pt idx="53">
                  <c:v>2.5214507792480298</c:v>
                </c:pt>
                <c:pt idx="54">
                  <c:v>2.5182389342767801</c:v>
                </c:pt>
                <c:pt idx="55">
                  <c:v>2.5524988976977299</c:v>
                </c:pt>
                <c:pt idx="56">
                  <c:v>2.5750093232862898</c:v>
                </c:pt>
                <c:pt idx="57">
                  <c:v>2.6144497751303399</c:v>
                </c:pt>
                <c:pt idx="58">
                  <c:v>2.6147366873443501</c:v>
                </c:pt>
                <c:pt idx="59">
                  <c:v>2.5965044592880702</c:v>
                </c:pt>
                <c:pt idx="60">
                  <c:v>2.6432536525883901</c:v>
                </c:pt>
                <c:pt idx="61">
                  <c:v>2.63657666173909</c:v>
                </c:pt>
                <c:pt idx="62">
                  <c:v>2.6772398964858199</c:v>
                </c:pt>
                <c:pt idx="63">
                  <c:v>2.7258032930134801</c:v>
                </c:pt>
                <c:pt idx="64">
                  <c:v>2.6801030460087398</c:v>
                </c:pt>
                <c:pt idx="65">
                  <c:v>2.8344231645612199</c:v>
                </c:pt>
                <c:pt idx="66">
                  <c:v>2.8169317653428201</c:v>
                </c:pt>
                <c:pt idx="67">
                  <c:v>2.8579988100749798</c:v>
                </c:pt>
                <c:pt idx="68">
                  <c:v>2.8662231067275901</c:v>
                </c:pt>
                <c:pt idx="69">
                  <c:v>2.8504734413530501</c:v>
                </c:pt>
                <c:pt idx="70">
                  <c:v>2.9860225582858999</c:v>
                </c:pt>
                <c:pt idx="71">
                  <c:v>2.9298189941778499</c:v>
                </c:pt>
                <c:pt idx="72">
                  <c:v>2.94334961085542</c:v>
                </c:pt>
                <c:pt idx="73">
                  <c:v>2.9742934482638201</c:v>
                </c:pt>
                <c:pt idx="74">
                  <c:v>3.0222755358370299</c:v>
                </c:pt>
                <c:pt idx="75">
                  <c:v>3.1361967042510601</c:v>
                </c:pt>
                <c:pt idx="76">
                  <c:v>3.0618655720036001</c:v>
                </c:pt>
                <c:pt idx="77">
                  <c:v>3.08608779761976</c:v>
                </c:pt>
                <c:pt idx="78">
                  <c:v>3.0769390813256101</c:v>
                </c:pt>
                <c:pt idx="79">
                  <c:v>3.0587709077231899</c:v>
                </c:pt>
                <c:pt idx="80">
                  <c:v>3.7140981093965499</c:v>
                </c:pt>
                <c:pt idx="81">
                  <c:v>3.70928006976487</c:v>
                </c:pt>
                <c:pt idx="82">
                  <c:v>3.73915427430321</c:v>
                </c:pt>
                <c:pt idx="83">
                  <c:v>3.7261202502765198</c:v>
                </c:pt>
                <c:pt idx="84">
                  <c:v>3.69096152967502</c:v>
                </c:pt>
                <c:pt idx="85">
                  <c:v>3.6469742387457198</c:v>
                </c:pt>
                <c:pt idx="86">
                  <c:v>3.6449418876122701</c:v>
                </c:pt>
                <c:pt idx="87">
                  <c:v>3.6170175586498501</c:v>
                </c:pt>
                <c:pt idx="88">
                  <c:v>3.6080783349460601</c:v>
                </c:pt>
                <c:pt idx="89">
                  <c:v>3.58063931061836</c:v>
                </c:pt>
                <c:pt idx="90">
                  <c:v>3.5257242666202799</c:v>
                </c:pt>
                <c:pt idx="91">
                  <c:v>3.5387314995888102</c:v>
                </c:pt>
                <c:pt idx="92">
                  <c:v>3.5019463526479502</c:v>
                </c:pt>
                <c:pt idx="93">
                  <c:v>3.4976120126885002</c:v>
                </c:pt>
                <c:pt idx="94">
                  <c:v>3.5000323029625902</c:v>
                </c:pt>
                <c:pt idx="95">
                  <c:v>3.4340126509393101</c:v>
                </c:pt>
                <c:pt idx="96">
                  <c:v>3.4327505719676199</c:v>
                </c:pt>
                <c:pt idx="97">
                  <c:v>3.3941486064017701</c:v>
                </c:pt>
                <c:pt idx="98">
                  <c:v>3.3842820389974002</c:v>
                </c:pt>
                <c:pt idx="99">
                  <c:v>3.3515412152124</c:v>
                </c:pt>
                <c:pt idx="100">
                  <c:v>3.2800192710146399</c:v>
                </c:pt>
                <c:pt idx="101">
                  <c:v>3.2748936326008802</c:v>
                </c:pt>
                <c:pt idx="102">
                  <c:v>3.26428516819003</c:v>
                </c:pt>
                <c:pt idx="103">
                  <c:v>3.2276843303411198</c:v>
                </c:pt>
                <c:pt idx="104">
                  <c:v>3.1864753238289398</c:v>
                </c:pt>
                <c:pt idx="105">
                  <c:v>3.1332584470057299</c:v>
                </c:pt>
                <c:pt idx="106">
                  <c:v>3.1259037764188502</c:v>
                </c:pt>
                <c:pt idx="107">
                  <c:v>3.1085329889628901</c:v>
                </c:pt>
                <c:pt idx="108">
                  <c:v>3.0841833202369</c:v>
                </c:pt>
                <c:pt idx="109">
                  <c:v>3.0380606498657099</c:v>
                </c:pt>
                <c:pt idx="110">
                  <c:v>2.9740393312199598</c:v>
                </c:pt>
                <c:pt idx="111">
                  <c:v>2.97120070851707</c:v>
                </c:pt>
                <c:pt idx="112">
                  <c:v>2.96330644363421</c:v>
                </c:pt>
                <c:pt idx="113">
                  <c:v>2.9410400058842301</c:v>
                </c:pt>
                <c:pt idx="114">
                  <c:v>2.8854371409998398</c:v>
                </c:pt>
                <c:pt idx="115">
                  <c:v>2.8250736599774702</c:v>
                </c:pt>
                <c:pt idx="116">
                  <c:v>2.8213952744191602</c:v>
                </c:pt>
                <c:pt idx="117">
                  <c:v>2.79507779069634</c:v>
                </c:pt>
                <c:pt idx="118">
                  <c:v>2.7888642102867101</c:v>
                </c:pt>
                <c:pt idx="119">
                  <c:v>2.7297844296813998</c:v>
                </c:pt>
                <c:pt idx="120">
                  <c:v>2.64067736539165</c:v>
                </c:pt>
                <c:pt idx="121">
                  <c:v>2.6370396392597502</c:v>
                </c:pt>
                <c:pt idx="122">
                  <c:v>2.6375485615174199</c:v>
                </c:pt>
                <c:pt idx="123">
                  <c:v>2.5873571161053501</c:v>
                </c:pt>
                <c:pt idx="124">
                  <c:v>2.53021634018724</c:v>
                </c:pt>
                <c:pt idx="125">
                  <c:v>2.4617996218736402</c:v>
                </c:pt>
                <c:pt idx="126">
                  <c:v>2.4799312147314598</c:v>
                </c:pt>
                <c:pt idx="127">
                  <c:v>2.4589312045761602</c:v>
                </c:pt>
                <c:pt idx="128">
                  <c:v>2.4373644808645198</c:v>
                </c:pt>
                <c:pt idx="129">
                  <c:v>2.36212016691035</c:v>
                </c:pt>
                <c:pt idx="130">
                  <c:v>2.28921948842906</c:v>
                </c:pt>
                <c:pt idx="131">
                  <c:v>2.2939130274393902</c:v>
                </c:pt>
                <c:pt idx="132">
                  <c:v>2.2748013713226301</c:v>
                </c:pt>
                <c:pt idx="133">
                  <c:v>2.20940294937418</c:v>
                </c:pt>
                <c:pt idx="134">
                  <c:v>2.1522460416684401</c:v>
                </c:pt>
                <c:pt idx="135">
                  <c:v>2.0630807977971899</c:v>
                </c:pt>
                <c:pt idx="136">
                  <c:v>2.0469801324166901</c:v>
                </c:pt>
                <c:pt idx="137">
                  <c:v>2.03015083319363</c:v>
                </c:pt>
                <c:pt idx="138">
                  <c:v>1.9926530689815301</c:v>
                </c:pt>
                <c:pt idx="139">
                  <c:v>1.9312427820367</c:v>
                </c:pt>
                <c:pt idx="140">
                  <c:v>1.82625977800703</c:v>
                </c:pt>
                <c:pt idx="141">
                  <c:v>1.82407368372134</c:v>
                </c:pt>
                <c:pt idx="142">
                  <c:v>1.8156794277006501</c:v>
                </c:pt>
                <c:pt idx="143">
                  <c:v>1.76505863068314</c:v>
                </c:pt>
                <c:pt idx="144">
                  <c:v>1.6946067342545701</c:v>
                </c:pt>
                <c:pt idx="145">
                  <c:v>1.60962621909768</c:v>
                </c:pt>
                <c:pt idx="146">
                  <c:v>1.6056876112609499</c:v>
                </c:pt>
                <c:pt idx="147">
                  <c:v>1.59273241921647</c:v>
                </c:pt>
                <c:pt idx="148">
                  <c:v>1.5447204574220901</c:v>
                </c:pt>
                <c:pt idx="149">
                  <c:v>1.4834319978386801</c:v>
                </c:pt>
                <c:pt idx="150">
                  <c:v>1.40476340425656</c:v>
                </c:pt>
                <c:pt idx="151">
                  <c:v>1.40231935824079</c:v>
                </c:pt>
                <c:pt idx="152">
                  <c:v>1.39587473463751</c:v>
                </c:pt>
                <c:pt idx="153">
                  <c:v>1.3648667870976501</c:v>
                </c:pt>
                <c:pt idx="154">
                  <c:v>1.2787221765454599</c:v>
                </c:pt>
                <c:pt idx="155">
                  <c:v>1.19448406208346</c:v>
                </c:pt>
                <c:pt idx="156">
                  <c:v>1.1991569644778901</c:v>
                </c:pt>
                <c:pt idx="157">
                  <c:v>1.20062294522296</c:v>
                </c:pt>
                <c:pt idx="158">
                  <c:v>1.14842693781009</c:v>
                </c:pt>
                <c:pt idx="159">
                  <c:v>1.0739965403071601</c:v>
                </c:pt>
                <c:pt idx="160">
                  <c:v>0.98617123628338199</c:v>
                </c:pt>
                <c:pt idx="161">
                  <c:v>0.99104719757040605</c:v>
                </c:pt>
                <c:pt idx="162">
                  <c:v>0.99075201430154503</c:v>
                </c:pt>
                <c:pt idx="163">
                  <c:v>0.98091356231871896</c:v>
                </c:pt>
                <c:pt idx="164">
                  <c:v>0.88332351993562297</c:v>
                </c:pt>
                <c:pt idx="165">
                  <c:v>0.79435658959970201</c:v>
                </c:pt>
                <c:pt idx="166">
                  <c:v>0.81400392606329697</c:v>
                </c:pt>
                <c:pt idx="167">
                  <c:v>0.85643654160240901</c:v>
                </c:pt>
                <c:pt idx="168">
                  <c:v>0.79258108869462196</c:v>
                </c:pt>
                <c:pt idx="169">
                  <c:v>0.70114316824352096</c:v>
                </c:pt>
                <c:pt idx="170">
                  <c:v>0.58768607098542902</c:v>
                </c:pt>
                <c:pt idx="171">
                  <c:v>0.59852540118008501</c:v>
                </c:pt>
                <c:pt idx="172">
                  <c:v>0.60080159244878295</c:v>
                </c:pt>
                <c:pt idx="173">
                  <c:v>0.63697576900119701</c:v>
                </c:pt>
                <c:pt idx="174">
                  <c:v>0.470799393921148</c:v>
                </c:pt>
                <c:pt idx="175">
                  <c:v>0.32160780419700902</c:v>
                </c:pt>
                <c:pt idx="176">
                  <c:v>0.36858469918202502</c:v>
                </c:pt>
                <c:pt idx="177">
                  <c:v>0.52152877178691603</c:v>
                </c:pt>
                <c:pt idx="178">
                  <c:v>0.34986503694895998</c:v>
                </c:pt>
                <c:pt idx="179">
                  <c:v>9.4540008817669399E-2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D-4DB6-B430-0A3DE7FA4F44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BermudanCallHard!$M$2:$M$182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1.38158956870185</c:v>
                </c:pt>
                <c:pt idx="2">
                  <c:v>1.31821517560359</c:v>
                </c:pt>
                <c:pt idx="3">
                  <c:v>1.1237688461226001</c:v>
                </c:pt>
                <c:pt idx="4">
                  <c:v>1.09494268409758</c:v>
                </c:pt>
                <c:pt idx="5">
                  <c:v>1.01761554242295</c:v>
                </c:pt>
                <c:pt idx="6">
                  <c:v>1.0082573832742301</c:v>
                </c:pt>
                <c:pt idx="7">
                  <c:v>0.98240004756949495</c:v>
                </c:pt>
                <c:pt idx="8">
                  <c:v>0.96569396689240705</c:v>
                </c:pt>
                <c:pt idx="9">
                  <c:v>0.94777424006701905</c:v>
                </c:pt>
                <c:pt idx="10">
                  <c:v>1.0197876179794001</c:v>
                </c:pt>
                <c:pt idx="11">
                  <c:v>0.94428248015530303</c:v>
                </c:pt>
                <c:pt idx="12">
                  <c:v>0.89565194471621401</c:v>
                </c:pt>
                <c:pt idx="13">
                  <c:v>0.95366544778891604</c:v>
                </c:pt>
                <c:pt idx="14">
                  <c:v>0.95472054188229205</c:v>
                </c:pt>
                <c:pt idx="15">
                  <c:v>0.97325231178784999</c:v>
                </c:pt>
                <c:pt idx="16">
                  <c:v>0.99856244967477104</c:v>
                </c:pt>
                <c:pt idx="17">
                  <c:v>0.99340446640472102</c:v>
                </c:pt>
                <c:pt idx="18">
                  <c:v>1.0077340138333799</c:v>
                </c:pt>
                <c:pt idx="19">
                  <c:v>1.0119361441303401</c:v>
                </c:pt>
                <c:pt idx="20">
                  <c:v>0.96218110829964498</c:v>
                </c:pt>
                <c:pt idx="21">
                  <c:v>0.93357356043040995</c:v>
                </c:pt>
                <c:pt idx="22">
                  <c:v>0.92041831805346397</c:v>
                </c:pt>
                <c:pt idx="23">
                  <c:v>0.92225887170191001</c:v>
                </c:pt>
                <c:pt idx="24">
                  <c:v>0.92230483215569103</c:v>
                </c:pt>
                <c:pt idx="25">
                  <c:v>0.76760158506111198</c:v>
                </c:pt>
                <c:pt idx="26">
                  <c:v>0.76621645075345501</c:v>
                </c:pt>
                <c:pt idx="27">
                  <c:v>0.770308140796369</c:v>
                </c:pt>
                <c:pt idx="28">
                  <c:v>0.77793266391930505</c:v>
                </c:pt>
                <c:pt idx="29">
                  <c:v>0.78556537661040104</c:v>
                </c:pt>
                <c:pt idx="30">
                  <c:v>0.73422891870749896</c:v>
                </c:pt>
                <c:pt idx="31">
                  <c:v>0.72988591630185895</c:v>
                </c:pt>
                <c:pt idx="32">
                  <c:v>0.73573865795531102</c:v>
                </c:pt>
                <c:pt idx="33">
                  <c:v>0.73168388706777998</c:v>
                </c:pt>
                <c:pt idx="34">
                  <c:v>0.72407653641328795</c:v>
                </c:pt>
                <c:pt idx="35">
                  <c:v>0.62575766307502201</c:v>
                </c:pt>
                <c:pt idx="36">
                  <c:v>0.63354013996130998</c:v>
                </c:pt>
                <c:pt idx="37">
                  <c:v>0.64789787348133898</c:v>
                </c:pt>
                <c:pt idx="38">
                  <c:v>0.64365191802156396</c:v>
                </c:pt>
                <c:pt idx="39">
                  <c:v>0.64659769245995502</c:v>
                </c:pt>
                <c:pt idx="40">
                  <c:v>0.53993322829544099</c:v>
                </c:pt>
                <c:pt idx="41">
                  <c:v>0.53951580452844405</c:v>
                </c:pt>
                <c:pt idx="42">
                  <c:v>0.545198192213731</c:v>
                </c:pt>
                <c:pt idx="43">
                  <c:v>0.55805206088710602</c:v>
                </c:pt>
                <c:pt idx="44">
                  <c:v>0.55491272564399996</c:v>
                </c:pt>
                <c:pt idx="45">
                  <c:v>0.45233298861889198</c:v>
                </c:pt>
                <c:pt idx="46">
                  <c:v>0.47662434503738799</c:v>
                </c:pt>
                <c:pt idx="47">
                  <c:v>0.47469127528955002</c:v>
                </c:pt>
                <c:pt idx="48">
                  <c:v>0.47469835699464602</c:v>
                </c:pt>
                <c:pt idx="49">
                  <c:v>0.46695608361046698</c:v>
                </c:pt>
                <c:pt idx="50">
                  <c:v>0.30347747568050099</c:v>
                </c:pt>
                <c:pt idx="51">
                  <c:v>0.31154149170241502</c:v>
                </c:pt>
                <c:pt idx="52">
                  <c:v>0.32406907388384898</c:v>
                </c:pt>
                <c:pt idx="53">
                  <c:v>0.32352552898221398</c:v>
                </c:pt>
                <c:pt idx="54">
                  <c:v>0.29290894620236602</c:v>
                </c:pt>
                <c:pt idx="55">
                  <c:v>0.30638747432388302</c:v>
                </c:pt>
                <c:pt idx="56">
                  <c:v>0.32761500298659202</c:v>
                </c:pt>
                <c:pt idx="57">
                  <c:v>0.33388961820411001</c:v>
                </c:pt>
                <c:pt idx="58">
                  <c:v>0.32646431617620503</c:v>
                </c:pt>
                <c:pt idx="59">
                  <c:v>0.31133229319836098</c:v>
                </c:pt>
                <c:pt idx="60">
                  <c:v>0.187443982562297</c:v>
                </c:pt>
                <c:pt idx="61">
                  <c:v>0.20001399294040401</c:v>
                </c:pt>
                <c:pt idx="62">
                  <c:v>0.216841517480381</c:v>
                </c:pt>
                <c:pt idx="63">
                  <c:v>0.21719070963006301</c:v>
                </c:pt>
                <c:pt idx="64">
                  <c:v>0.20496374735150699</c:v>
                </c:pt>
                <c:pt idx="65">
                  <c:v>0.200385896017751</c:v>
                </c:pt>
                <c:pt idx="66">
                  <c:v>0.20612838599782199</c:v>
                </c:pt>
                <c:pt idx="67">
                  <c:v>0.237631957859855</c:v>
                </c:pt>
                <c:pt idx="68">
                  <c:v>0.23865931073657901</c:v>
                </c:pt>
                <c:pt idx="69">
                  <c:v>0.22452941554299199</c:v>
                </c:pt>
                <c:pt idx="70">
                  <c:v>0.134686316858081</c:v>
                </c:pt>
                <c:pt idx="71">
                  <c:v>0.16662500255290799</c:v>
                </c:pt>
                <c:pt idx="72">
                  <c:v>0.17327717184180999</c:v>
                </c:pt>
                <c:pt idx="73">
                  <c:v>0.167754423286499</c:v>
                </c:pt>
                <c:pt idx="74">
                  <c:v>0.16398022316234701</c:v>
                </c:pt>
                <c:pt idx="75">
                  <c:v>0.1348278278876</c:v>
                </c:pt>
                <c:pt idx="76">
                  <c:v>0.18719318362902401</c:v>
                </c:pt>
                <c:pt idx="77">
                  <c:v>0.18984213377985401</c:v>
                </c:pt>
                <c:pt idx="78">
                  <c:v>0.20252857458293899</c:v>
                </c:pt>
                <c:pt idx="79">
                  <c:v>0.18304647124744899</c:v>
                </c:pt>
                <c:pt idx="80">
                  <c:v>0.15302468128067001</c:v>
                </c:pt>
                <c:pt idx="81">
                  <c:v>0.13777387404298599</c:v>
                </c:pt>
                <c:pt idx="82">
                  <c:v>0.11135286961256</c:v>
                </c:pt>
                <c:pt idx="83">
                  <c:v>0.113921361185325</c:v>
                </c:pt>
                <c:pt idx="84">
                  <c:v>0.13289985806525501</c:v>
                </c:pt>
                <c:pt idx="85">
                  <c:v>6.4411126723597903E-2</c:v>
                </c:pt>
                <c:pt idx="86">
                  <c:v>8.5352147327618005E-2</c:v>
                </c:pt>
                <c:pt idx="87">
                  <c:v>9.7606517368619E-2</c:v>
                </c:pt>
                <c:pt idx="88">
                  <c:v>9.0672503341175895E-2</c:v>
                </c:pt>
                <c:pt idx="89">
                  <c:v>6.9446467067878506E-2</c:v>
                </c:pt>
                <c:pt idx="90">
                  <c:v>8.5724768213792393E-2</c:v>
                </c:pt>
                <c:pt idx="91">
                  <c:v>8.0110810334493507E-2</c:v>
                </c:pt>
                <c:pt idx="92">
                  <c:v>9.5411757494848801E-2</c:v>
                </c:pt>
                <c:pt idx="93">
                  <c:v>7.8752456683909497E-2</c:v>
                </c:pt>
                <c:pt idx="94">
                  <c:v>7.8702698847613703E-2</c:v>
                </c:pt>
                <c:pt idx="95">
                  <c:v>0.104716000164906</c:v>
                </c:pt>
                <c:pt idx="96">
                  <c:v>0.104282170429885</c:v>
                </c:pt>
                <c:pt idx="97">
                  <c:v>0.11442838253276499</c:v>
                </c:pt>
                <c:pt idx="98">
                  <c:v>0.113684321372895</c:v>
                </c:pt>
                <c:pt idx="99">
                  <c:v>0.113442162201959</c:v>
                </c:pt>
                <c:pt idx="100">
                  <c:v>3.4911899725084801E-2</c:v>
                </c:pt>
                <c:pt idx="101">
                  <c:v>2.191128016403E-2</c:v>
                </c:pt>
                <c:pt idx="102">
                  <c:v>2.71418044789624E-2</c:v>
                </c:pt>
                <c:pt idx="103">
                  <c:v>2.4239353118793501E-2</c:v>
                </c:pt>
                <c:pt idx="104">
                  <c:v>2.1163256864827899E-2</c:v>
                </c:pt>
                <c:pt idx="105">
                  <c:v>3.0624449544766699E-2</c:v>
                </c:pt>
                <c:pt idx="106">
                  <c:v>3.0726806794614401E-2</c:v>
                </c:pt>
                <c:pt idx="107">
                  <c:v>3.3844460591991303E-2</c:v>
                </c:pt>
                <c:pt idx="108">
                  <c:v>3.1782803422846902E-2</c:v>
                </c:pt>
                <c:pt idx="109">
                  <c:v>3.0200291662804399E-2</c:v>
                </c:pt>
                <c:pt idx="110">
                  <c:v>3.9752070612342198E-2</c:v>
                </c:pt>
                <c:pt idx="111">
                  <c:v>3.9776518955845899E-2</c:v>
                </c:pt>
                <c:pt idx="112">
                  <c:v>3.9924390391790701E-2</c:v>
                </c:pt>
                <c:pt idx="113">
                  <c:v>4.1147830306748498E-2</c:v>
                </c:pt>
                <c:pt idx="114">
                  <c:v>4.3241657646177198E-2</c:v>
                </c:pt>
                <c:pt idx="115">
                  <c:v>5.0318728334076801E-2</c:v>
                </c:pt>
                <c:pt idx="116">
                  <c:v>5.0221120486312602E-2</c:v>
                </c:pt>
                <c:pt idx="117">
                  <c:v>5.44721906874839E-2</c:v>
                </c:pt>
                <c:pt idx="118">
                  <c:v>5.47581571366502E-2</c:v>
                </c:pt>
                <c:pt idx="119">
                  <c:v>5.6577689512480399E-2</c:v>
                </c:pt>
                <c:pt idx="120">
                  <c:v>2.2078539000191699E-2</c:v>
                </c:pt>
                <c:pt idx="121">
                  <c:v>2.0727165613230299E-2</c:v>
                </c:pt>
                <c:pt idx="122">
                  <c:v>2.3333182392620399E-2</c:v>
                </c:pt>
                <c:pt idx="123">
                  <c:v>1.9846144692915301E-2</c:v>
                </c:pt>
                <c:pt idx="124">
                  <c:v>1.67464828157959E-2</c:v>
                </c:pt>
                <c:pt idx="125">
                  <c:v>2.1253022829648902E-2</c:v>
                </c:pt>
                <c:pt idx="126">
                  <c:v>2.55732421411606E-2</c:v>
                </c:pt>
                <c:pt idx="127">
                  <c:v>2.6165733347138401E-2</c:v>
                </c:pt>
                <c:pt idx="128">
                  <c:v>2.54951165928935E-2</c:v>
                </c:pt>
                <c:pt idx="129">
                  <c:v>2.2018988023690102E-2</c:v>
                </c:pt>
                <c:pt idx="130">
                  <c:v>2.6108568578893401E-2</c:v>
                </c:pt>
                <c:pt idx="131">
                  <c:v>2.71276062581082E-2</c:v>
                </c:pt>
                <c:pt idx="132">
                  <c:v>2.7310010936232702E-2</c:v>
                </c:pt>
                <c:pt idx="133">
                  <c:v>2.54563670532248E-2</c:v>
                </c:pt>
                <c:pt idx="134">
                  <c:v>2.4738955383376299E-2</c:v>
                </c:pt>
                <c:pt idx="135">
                  <c:v>2.69936976530432E-2</c:v>
                </c:pt>
                <c:pt idx="136">
                  <c:v>2.96522286119872E-2</c:v>
                </c:pt>
                <c:pt idx="137">
                  <c:v>3.2728530520498199E-2</c:v>
                </c:pt>
                <c:pt idx="138">
                  <c:v>3.28075813844853E-2</c:v>
                </c:pt>
                <c:pt idx="139">
                  <c:v>3.0875311370114601E-2</c:v>
                </c:pt>
                <c:pt idx="140">
                  <c:v>8.5460532486538194E-3</c:v>
                </c:pt>
                <c:pt idx="141">
                  <c:v>1.19330271423547E-2</c:v>
                </c:pt>
                <c:pt idx="142">
                  <c:v>1.34518894768274E-2</c:v>
                </c:pt>
                <c:pt idx="143">
                  <c:v>1.2728950448524101E-2</c:v>
                </c:pt>
                <c:pt idx="144">
                  <c:v>9.6173103518465194E-3</c:v>
                </c:pt>
                <c:pt idx="145">
                  <c:v>8.0198316542067407E-3</c:v>
                </c:pt>
                <c:pt idx="146">
                  <c:v>1.36770904668002E-2</c:v>
                </c:pt>
                <c:pt idx="147">
                  <c:v>1.6168865379623299E-2</c:v>
                </c:pt>
                <c:pt idx="148">
                  <c:v>1.3029047696723599E-2</c:v>
                </c:pt>
                <c:pt idx="149">
                  <c:v>8.7783466567479106E-3</c:v>
                </c:pt>
                <c:pt idx="150">
                  <c:v>9.0053340775163599E-3</c:v>
                </c:pt>
                <c:pt idx="151">
                  <c:v>1.51070876304606E-2</c:v>
                </c:pt>
                <c:pt idx="152">
                  <c:v>1.6654167530486302E-2</c:v>
                </c:pt>
                <c:pt idx="153">
                  <c:v>1.4809416843607801E-2</c:v>
                </c:pt>
                <c:pt idx="154">
                  <c:v>1.0989286638409E-2</c:v>
                </c:pt>
                <c:pt idx="155">
                  <c:v>9.3685106503916607E-3</c:v>
                </c:pt>
                <c:pt idx="156">
                  <c:v>1.14682672111696E-2</c:v>
                </c:pt>
                <c:pt idx="157">
                  <c:v>1.1968701618421999E-2</c:v>
                </c:pt>
                <c:pt idx="158">
                  <c:v>1.14039896069658E-2</c:v>
                </c:pt>
                <c:pt idx="159">
                  <c:v>8.8902412562034006E-3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419184"/>
        <c:axId val="266419744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BermudanCallHard!$N$2:$N$182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1.4230548794540101</c:v>
                </c:pt>
                <c:pt idx="2">
                  <c:v>1.4457668689854799</c:v>
                </c:pt>
                <c:pt idx="3">
                  <c:v>1.4488321484942599</c:v>
                </c:pt>
                <c:pt idx="4">
                  <c:v>1.5087877952761299</c:v>
                </c:pt>
                <c:pt idx="5">
                  <c:v>1.43022167291487</c:v>
                </c:pt>
                <c:pt idx="6">
                  <c:v>1.5118507242596499</c:v>
                </c:pt>
                <c:pt idx="7">
                  <c:v>1.5035400432675099</c:v>
                </c:pt>
                <c:pt idx="8">
                  <c:v>1.52388436253168</c:v>
                </c:pt>
                <c:pt idx="9">
                  <c:v>1.4731292905164799</c:v>
                </c:pt>
                <c:pt idx="10">
                  <c:v>1.4226852280750899</c:v>
                </c:pt>
                <c:pt idx="11">
                  <c:v>1.4015401492697801</c:v>
                </c:pt>
                <c:pt idx="12">
                  <c:v>1.58019482531754</c:v>
                </c:pt>
                <c:pt idx="13">
                  <c:v>1.5202240577248101</c:v>
                </c:pt>
                <c:pt idx="14">
                  <c:v>1.4780102859986399</c:v>
                </c:pt>
                <c:pt idx="15">
                  <c:v>1.47552068478442</c:v>
                </c:pt>
                <c:pt idx="16">
                  <c:v>1.5194470647703899</c:v>
                </c:pt>
                <c:pt idx="17">
                  <c:v>1.54779364386774</c:v>
                </c:pt>
                <c:pt idx="18">
                  <c:v>1.55112144080452</c:v>
                </c:pt>
                <c:pt idx="19">
                  <c:v>1.5217457061250701</c:v>
                </c:pt>
                <c:pt idx="20">
                  <c:v>1.38711459377971</c:v>
                </c:pt>
                <c:pt idx="21">
                  <c:v>1.3404655449931999</c:v>
                </c:pt>
                <c:pt idx="22">
                  <c:v>1.34719789532851</c:v>
                </c:pt>
                <c:pt idx="23">
                  <c:v>1.3640898733781199</c:v>
                </c:pt>
                <c:pt idx="24">
                  <c:v>1.3968292304168199</c:v>
                </c:pt>
                <c:pt idx="25">
                  <c:v>1.33016525080681</c:v>
                </c:pt>
                <c:pt idx="26">
                  <c:v>1.34801092827347</c:v>
                </c:pt>
                <c:pt idx="27">
                  <c:v>1.28672015141466</c:v>
                </c:pt>
                <c:pt idx="28">
                  <c:v>1.27690812955944</c:v>
                </c:pt>
                <c:pt idx="29">
                  <c:v>1.28430078881615</c:v>
                </c:pt>
                <c:pt idx="30">
                  <c:v>1.10018620602428</c:v>
                </c:pt>
                <c:pt idx="31">
                  <c:v>1.0945854378488999</c:v>
                </c:pt>
                <c:pt idx="32">
                  <c:v>1.1211504086488699</c:v>
                </c:pt>
                <c:pt idx="33">
                  <c:v>1.1478140510592201</c:v>
                </c:pt>
                <c:pt idx="34">
                  <c:v>1.1840955810040801</c:v>
                </c:pt>
                <c:pt idx="35">
                  <c:v>1.14306973099806</c:v>
                </c:pt>
                <c:pt idx="36">
                  <c:v>1.1383895732798099</c:v>
                </c:pt>
                <c:pt idx="37">
                  <c:v>1.11293706876608</c:v>
                </c:pt>
                <c:pt idx="38">
                  <c:v>1.1002294393680701</c:v>
                </c:pt>
                <c:pt idx="39">
                  <c:v>1.0978068193597601</c:v>
                </c:pt>
                <c:pt idx="40">
                  <c:v>1.1074778923761499</c:v>
                </c:pt>
                <c:pt idx="41">
                  <c:v>1.12880816932845</c:v>
                </c:pt>
                <c:pt idx="42">
                  <c:v>1.14435673193126</c:v>
                </c:pt>
                <c:pt idx="43">
                  <c:v>1.1581711986681</c:v>
                </c:pt>
                <c:pt idx="44">
                  <c:v>1.1518097900858399</c:v>
                </c:pt>
                <c:pt idx="45">
                  <c:v>1.03605465013848</c:v>
                </c:pt>
                <c:pt idx="46">
                  <c:v>1.03415500252217</c:v>
                </c:pt>
                <c:pt idx="47">
                  <c:v>1.01916216895209</c:v>
                </c:pt>
                <c:pt idx="48">
                  <c:v>1.0079758934263601</c:v>
                </c:pt>
                <c:pt idx="49">
                  <c:v>1.00144736713458</c:v>
                </c:pt>
                <c:pt idx="50">
                  <c:v>1.2821312951766</c:v>
                </c:pt>
                <c:pt idx="51">
                  <c:v>1.2990738526113099</c:v>
                </c:pt>
                <c:pt idx="52">
                  <c:v>1.3089658647424101</c:v>
                </c:pt>
                <c:pt idx="53">
                  <c:v>1.3305446882268299</c:v>
                </c:pt>
                <c:pt idx="54">
                  <c:v>1.32297500281008</c:v>
                </c:pt>
                <c:pt idx="55">
                  <c:v>1.5061447146667699</c:v>
                </c:pt>
                <c:pt idx="56">
                  <c:v>1.4934965212042499</c:v>
                </c:pt>
                <c:pt idx="57">
                  <c:v>1.4407532832905201</c:v>
                </c:pt>
                <c:pt idx="58">
                  <c:v>1.3651512876241501</c:v>
                </c:pt>
                <c:pt idx="59">
                  <c:v>1.4617134561605301</c:v>
                </c:pt>
                <c:pt idx="60">
                  <c:v>1.038226721287</c:v>
                </c:pt>
                <c:pt idx="61">
                  <c:v>1.01275671960865</c:v>
                </c:pt>
                <c:pt idx="62">
                  <c:v>0.96608854735108696</c:v>
                </c:pt>
                <c:pt idx="63">
                  <c:v>0.95655124791313795</c:v>
                </c:pt>
                <c:pt idx="64">
                  <c:v>0.99988335654723504</c:v>
                </c:pt>
                <c:pt idx="65">
                  <c:v>0.67767791266858202</c:v>
                </c:pt>
                <c:pt idx="66">
                  <c:v>0.708938052200069</c:v>
                </c:pt>
                <c:pt idx="67">
                  <c:v>0.72048124331081098</c:v>
                </c:pt>
                <c:pt idx="68">
                  <c:v>0.76252140953050196</c:v>
                </c:pt>
                <c:pt idx="69">
                  <c:v>0.702863888150983</c:v>
                </c:pt>
                <c:pt idx="70">
                  <c:v>0.83772181421281999</c:v>
                </c:pt>
                <c:pt idx="71">
                  <c:v>0.87209138273639897</c:v>
                </c:pt>
                <c:pt idx="72">
                  <c:v>0.87857392512211996</c:v>
                </c:pt>
                <c:pt idx="73">
                  <c:v>0.88819920064993696</c:v>
                </c:pt>
                <c:pt idx="74">
                  <c:v>0.87798180053227004</c:v>
                </c:pt>
                <c:pt idx="75">
                  <c:v>0.73524165902837102</c:v>
                </c:pt>
                <c:pt idx="76">
                  <c:v>0.79605783875040603</c:v>
                </c:pt>
                <c:pt idx="77">
                  <c:v>0.79685293398650703</c:v>
                </c:pt>
                <c:pt idx="78">
                  <c:v>0.807704066283783</c:v>
                </c:pt>
                <c:pt idx="79">
                  <c:v>0.79487211289928805</c:v>
                </c:pt>
                <c:pt idx="80">
                  <c:v>0.418981382733427</c:v>
                </c:pt>
                <c:pt idx="81">
                  <c:v>0.450078227690275</c:v>
                </c:pt>
                <c:pt idx="82">
                  <c:v>0.47736695997011003</c:v>
                </c:pt>
                <c:pt idx="83">
                  <c:v>0.42814864852935702</c:v>
                </c:pt>
                <c:pt idx="84">
                  <c:v>0.48039310143070402</c:v>
                </c:pt>
                <c:pt idx="85">
                  <c:v>0.220783224257907</c:v>
                </c:pt>
                <c:pt idx="86">
                  <c:v>0.335276205929046</c:v>
                </c:pt>
                <c:pt idx="87">
                  <c:v>0.238058363608742</c:v>
                </c:pt>
                <c:pt idx="88">
                  <c:v>0.25770206273587398</c:v>
                </c:pt>
                <c:pt idx="89">
                  <c:v>0.24407278502101501</c:v>
                </c:pt>
                <c:pt idx="90">
                  <c:v>0.104028368546652</c:v>
                </c:pt>
                <c:pt idx="91">
                  <c:v>0.31522512432970801</c:v>
                </c:pt>
                <c:pt idx="92">
                  <c:v>0.222807461718974</c:v>
                </c:pt>
                <c:pt idx="93">
                  <c:v>0.24965723871077999</c:v>
                </c:pt>
                <c:pt idx="94">
                  <c:v>0.15085399369954899</c:v>
                </c:pt>
                <c:pt idx="95">
                  <c:v>0.104896481598241</c:v>
                </c:pt>
                <c:pt idx="96">
                  <c:v>0.10546802607662401</c:v>
                </c:pt>
                <c:pt idx="97">
                  <c:v>0.19819853881566499</c:v>
                </c:pt>
                <c:pt idx="98">
                  <c:v>0.24180129978480899</c:v>
                </c:pt>
                <c:pt idx="99">
                  <c:v>0.14674625105015701</c:v>
                </c:pt>
                <c:pt idx="100">
                  <c:v>3.1726362985884E-2</c:v>
                </c:pt>
                <c:pt idx="101">
                  <c:v>1.57517223940307E-2</c:v>
                </c:pt>
                <c:pt idx="102">
                  <c:v>2.53012347596695E-2</c:v>
                </c:pt>
                <c:pt idx="103">
                  <c:v>3.3289435115706097E-2</c:v>
                </c:pt>
                <c:pt idx="104">
                  <c:v>1.5650848188521901E-2</c:v>
                </c:pt>
                <c:pt idx="105">
                  <c:v>3.3940210826258199E-2</c:v>
                </c:pt>
                <c:pt idx="106">
                  <c:v>3.47627395576467E-2</c:v>
                </c:pt>
                <c:pt idx="107">
                  <c:v>3.6315325419517999E-2</c:v>
                </c:pt>
                <c:pt idx="108">
                  <c:v>2.6825721711538901E-2</c:v>
                </c:pt>
                <c:pt idx="109">
                  <c:v>2.3672678013307399E-2</c:v>
                </c:pt>
                <c:pt idx="110">
                  <c:v>7.3910251630232598E-2</c:v>
                </c:pt>
                <c:pt idx="111">
                  <c:v>4.1181117052042797E-2</c:v>
                </c:pt>
                <c:pt idx="112">
                  <c:v>3.9202006185126197E-2</c:v>
                </c:pt>
                <c:pt idx="113">
                  <c:v>4.8577950605953699E-2</c:v>
                </c:pt>
                <c:pt idx="114">
                  <c:v>6.6298153800443294E-2</c:v>
                </c:pt>
                <c:pt idx="115">
                  <c:v>9.3207561329261904E-2</c:v>
                </c:pt>
                <c:pt idx="116">
                  <c:v>9.1170380524890696E-2</c:v>
                </c:pt>
                <c:pt idx="117">
                  <c:v>0.101369561937017</c:v>
                </c:pt>
                <c:pt idx="118">
                  <c:v>0.11374609141363599</c:v>
                </c:pt>
                <c:pt idx="119">
                  <c:v>0.12854353851846301</c:v>
                </c:pt>
                <c:pt idx="120">
                  <c:v>0.104973447099535</c:v>
                </c:pt>
                <c:pt idx="121">
                  <c:v>8.3564677540134497E-2</c:v>
                </c:pt>
                <c:pt idx="122">
                  <c:v>6.1944716489443503E-2</c:v>
                </c:pt>
                <c:pt idx="123">
                  <c:v>5.5897811117286499E-2</c:v>
                </c:pt>
                <c:pt idx="124">
                  <c:v>5.8000073537947998E-2</c:v>
                </c:pt>
                <c:pt idx="125">
                  <c:v>7.7421877772911707E-2</c:v>
                </c:pt>
                <c:pt idx="126">
                  <c:v>6.8124439003792003E-2</c:v>
                </c:pt>
                <c:pt idx="127">
                  <c:v>6.1100538274216E-2</c:v>
                </c:pt>
                <c:pt idx="128">
                  <c:v>5.9497236476386002E-2</c:v>
                </c:pt>
                <c:pt idx="129">
                  <c:v>6.1268905425084098E-2</c:v>
                </c:pt>
                <c:pt idx="130">
                  <c:v>0.103967984502355</c:v>
                </c:pt>
                <c:pt idx="131">
                  <c:v>9.3852735053302799E-2</c:v>
                </c:pt>
                <c:pt idx="132">
                  <c:v>8.8010523492325299E-2</c:v>
                </c:pt>
                <c:pt idx="133">
                  <c:v>7.5855019967345103E-2</c:v>
                </c:pt>
                <c:pt idx="134">
                  <c:v>7.6278821694049301E-2</c:v>
                </c:pt>
                <c:pt idx="135">
                  <c:v>3.1086990016996201E-2</c:v>
                </c:pt>
                <c:pt idx="136">
                  <c:v>3.8621429307155598E-2</c:v>
                </c:pt>
                <c:pt idx="137">
                  <c:v>4.4766373822453999E-2</c:v>
                </c:pt>
                <c:pt idx="138">
                  <c:v>4.3803086217164E-2</c:v>
                </c:pt>
                <c:pt idx="139">
                  <c:v>5.0166995636822503E-2</c:v>
                </c:pt>
                <c:pt idx="140">
                  <c:v>8.7664188925934607E-3</c:v>
                </c:pt>
                <c:pt idx="141">
                  <c:v>9.7833115202092293E-3</c:v>
                </c:pt>
                <c:pt idx="142">
                  <c:v>1.2798266778455501E-2</c:v>
                </c:pt>
                <c:pt idx="143">
                  <c:v>1.0695472306262201E-2</c:v>
                </c:pt>
                <c:pt idx="144">
                  <c:v>5.63047703181378E-3</c:v>
                </c:pt>
                <c:pt idx="145">
                  <c:v>0.104296841949317</c:v>
                </c:pt>
                <c:pt idx="146">
                  <c:v>0.106727383568246</c:v>
                </c:pt>
                <c:pt idx="147">
                  <c:v>0.10839929988029701</c:v>
                </c:pt>
                <c:pt idx="148">
                  <c:v>0.107139444321701</c:v>
                </c:pt>
                <c:pt idx="149">
                  <c:v>9.6718051980064099E-2</c:v>
                </c:pt>
                <c:pt idx="150">
                  <c:v>4.5950274225203903E-2</c:v>
                </c:pt>
                <c:pt idx="151">
                  <c:v>4.3791433550957E-2</c:v>
                </c:pt>
                <c:pt idx="152">
                  <c:v>3.9130840190159E-2</c:v>
                </c:pt>
                <c:pt idx="153">
                  <c:v>2.9102211614262199E-2</c:v>
                </c:pt>
                <c:pt idx="154">
                  <c:v>1.74844943684461E-2</c:v>
                </c:pt>
                <c:pt idx="155">
                  <c:v>3.4162341676956802E-2</c:v>
                </c:pt>
                <c:pt idx="156">
                  <c:v>3.0587927742591899E-2</c:v>
                </c:pt>
                <c:pt idx="157">
                  <c:v>2.4605705928485402E-2</c:v>
                </c:pt>
                <c:pt idx="158">
                  <c:v>1.8678224052265099E-2</c:v>
                </c:pt>
                <c:pt idx="159">
                  <c:v>1.51050129988551E-2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7D-4DB6-B430-0A3DE7FA4F44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BermudanCallHard!$O$2:$O$182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1.3835988623967801</c:v>
                </c:pt>
                <c:pt idx="2">
                  <c:v>1.5050868284483401</c:v>
                </c:pt>
                <c:pt idx="3">
                  <c:v>1.63592165462132</c:v>
                </c:pt>
                <c:pt idx="4">
                  <c:v>1.5965648742815299</c:v>
                </c:pt>
                <c:pt idx="5">
                  <c:v>1.63469873789659</c:v>
                </c:pt>
                <c:pt idx="6">
                  <c:v>1.63551862668045</c:v>
                </c:pt>
                <c:pt idx="7">
                  <c:v>1.6304192344189801</c:v>
                </c:pt>
                <c:pt idx="8">
                  <c:v>1.76002011536822</c:v>
                </c:pt>
                <c:pt idx="9">
                  <c:v>1.7016036483478301</c:v>
                </c:pt>
                <c:pt idx="10">
                  <c:v>1.7685931523371601</c:v>
                </c:pt>
                <c:pt idx="11">
                  <c:v>1.7270455334107999</c:v>
                </c:pt>
                <c:pt idx="12">
                  <c:v>1.7497994587155701</c:v>
                </c:pt>
                <c:pt idx="13">
                  <c:v>1.7441037571599101</c:v>
                </c:pt>
                <c:pt idx="14">
                  <c:v>1.7611448271278101</c:v>
                </c:pt>
                <c:pt idx="15">
                  <c:v>1.7613986682298699</c:v>
                </c:pt>
                <c:pt idx="16">
                  <c:v>1.69167404316185</c:v>
                </c:pt>
                <c:pt idx="17">
                  <c:v>1.7025317438889001</c:v>
                </c:pt>
                <c:pt idx="18">
                  <c:v>1.6916775521582501</c:v>
                </c:pt>
                <c:pt idx="19">
                  <c:v>1.6948565864991101</c:v>
                </c:pt>
                <c:pt idx="20">
                  <c:v>1.6401968883067199</c:v>
                </c:pt>
                <c:pt idx="21">
                  <c:v>1.65399682758269</c:v>
                </c:pt>
                <c:pt idx="22">
                  <c:v>1.6004690916912601</c:v>
                </c:pt>
                <c:pt idx="23">
                  <c:v>1.5637914617802899</c:v>
                </c:pt>
                <c:pt idx="24">
                  <c:v>1.572274705688</c:v>
                </c:pt>
                <c:pt idx="25">
                  <c:v>1.59381528607482</c:v>
                </c:pt>
                <c:pt idx="26">
                  <c:v>1.5725371061072799</c:v>
                </c:pt>
                <c:pt idx="27">
                  <c:v>1.5709016013481201</c:v>
                </c:pt>
                <c:pt idx="28">
                  <c:v>1.5527569131365599</c:v>
                </c:pt>
                <c:pt idx="29">
                  <c:v>1.5750668844449001</c:v>
                </c:pt>
                <c:pt idx="30">
                  <c:v>1.6497802042957399</c:v>
                </c:pt>
                <c:pt idx="31">
                  <c:v>1.64644912583534</c:v>
                </c:pt>
                <c:pt idx="32">
                  <c:v>1.6649255419959199</c:v>
                </c:pt>
                <c:pt idx="33">
                  <c:v>1.6817833117321901</c:v>
                </c:pt>
                <c:pt idx="34">
                  <c:v>1.6795869532913099</c:v>
                </c:pt>
                <c:pt idx="35">
                  <c:v>1.7447274314900101</c:v>
                </c:pt>
                <c:pt idx="36">
                  <c:v>1.74409841087238</c:v>
                </c:pt>
                <c:pt idx="37">
                  <c:v>1.7551610250001899</c:v>
                </c:pt>
                <c:pt idx="38">
                  <c:v>1.7475806623238199</c:v>
                </c:pt>
                <c:pt idx="39">
                  <c:v>1.74717967514046</c:v>
                </c:pt>
                <c:pt idx="40">
                  <c:v>1.8134434774871599</c:v>
                </c:pt>
                <c:pt idx="41">
                  <c:v>1.8351712067366199</c:v>
                </c:pt>
                <c:pt idx="42">
                  <c:v>1.8482850050019499</c:v>
                </c:pt>
                <c:pt idx="43">
                  <c:v>1.86922744933505</c:v>
                </c:pt>
                <c:pt idx="44">
                  <c:v>1.86034322968337</c:v>
                </c:pt>
                <c:pt idx="45">
                  <c:v>1.8436398684074899</c:v>
                </c:pt>
                <c:pt idx="46">
                  <c:v>1.8500450156092001</c:v>
                </c:pt>
                <c:pt idx="47">
                  <c:v>1.8710505151889101</c:v>
                </c:pt>
                <c:pt idx="48">
                  <c:v>1.8718776135300701</c:v>
                </c:pt>
                <c:pt idx="49">
                  <c:v>1.8838188397979401</c:v>
                </c:pt>
                <c:pt idx="50">
                  <c:v>2.1279514389190499</c:v>
                </c:pt>
                <c:pt idx="51">
                  <c:v>2.1292632430432499</c:v>
                </c:pt>
                <c:pt idx="52">
                  <c:v>2.11320063903</c:v>
                </c:pt>
                <c:pt idx="53">
                  <c:v>2.1587910280244</c:v>
                </c:pt>
                <c:pt idx="54">
                  <c:v>2.15064974977963</c:v>
                </c:pt>
                <c:pt idx="55">
                  <c:v>1.9881063626339499</c:v>
                </c:pt>
                <c:pt idx="56">
                  <c:v>2.0773265977595101</c:v>
                </c:pt>
                <c:pt idx="57">
                  <c:v>2.0987590013708601</c:v>
                </c:pt>
                <c:pt idx="58">
                  <c:v>2.0660335434979902</c:v>
                </c:pt>
                <c:pt idx="59">
                  <c:v>2.0221860353700101</c:v>
                </c:pt>
                <c:pt idx="60">
                  <c:v>2.0113769387352001</c:v>
                </c:pt>
                <c:pt idx="61">
                  <c:v>2.0098383429502502</c:v>
                </c:pt>
                <c:pt idx="62">
                  <c:v>1.98841780919364</c:v>
                </c:pt>
                <c:pt idx="63">
                  <c:v>1.9676922352145101</c:v>
                </c:pt>
                <c:pt idx="64">
                  <c:v>1.98573570440376</c:v>
                </c:pt>
                <c:pt idx="65">
                  <c:v>1.96219167685902</c:v>
                </c:pt>
                <c:pt idx="66">
                  <c:v>1.9067024361702001</c:v>
                </c:pt>
                <c:pt idx="67">
                  <c:v>1.9117284344754</c:v>
                </c:pt>
                <c:pt idx="68">
                  <c:v>1.9655609325057299</c:v>
                </c:pt>
                <c:pt idx="69">
                  <c:v>1.8999154883281999</c:v>
                </c:pt>
                <c:pt idx="70">
                  <c:v>2.07453091258302</c:v>
                </c:pt>
                <c:pt idx="71">
                  <c:v>2.08993566818573</c:v>
                </c:pt>
                <c:pt idx="72">
                  <c:v>2.1344903961442601</c:v>
                </c:pt>
                <c:pt idx="73">
                  <c:v>2.1518051090374199</c:v>
                </c:pt>
                <c:pt idx="74">
                  <c:v>2.1419474334430899</c:v>
                </c:pt>
                <c:pt idx="75">
                  <c:v>2.32326465574649</c:v>
                </c:pt>
                <c:pt idx="76">
                  <c:v>2.3786312120386599</c:v>
                </c:pt>
                <c:pt idx="77">
                  <c:v>2.37633113044763</c:v>
                </c:pt>
                <c:pt idx="78">
                  <c:v>2.3840939155960501</c:v>
                </c:pt>
                <c:pt idx="79">
                  <c:v>2.3682533114175999</c:v>
                </c:pt>
                <c:pt idx="80">
                  <c:v>3.66368231011033</c:v>
                </c:pt>
                <c:pt idx="81">
                  <c:v>3.7748650336857899</c:v>
                </c:pt>
                <c:pt idx="82">
                  <c:v>3.7417781007392499</c:v>
                </c:pt>
                <c:pt idx="83">
                  <c:v>3.6907357048988398</c:v>
                </c:pt>
                <c:pt idx="84">
                  <c:v>3.6052694572136899</c:v>
                </c:pt>
                <c:pt idx="85">
                  <c:v>3.6172286563749299</c:v>
                </c:pt>
                <c:pt idx="86">
                  <c:v>3.6449418876122701</c:v>
                </c:pt>
                <c:pt idx="87">
                  <c:v>3.6718125898138299</c:v>
                </c:pt>
                <c:pt idx="88">
                  <c:v>3.7189334599805801</c:v>
                </c:pt>
                <c:pt idx="89">
                  <c:v>3.66405116785013</c:v>
                </c:pt>
                <c:pt idx="90">
                  <c:v>3.5257242666202799</c:v>
                </c:pt>
                <c:pt idx="91">
                  <c:v>3.4840448700143898</c:v>
                </c:pt>
                <c:pt idx="92">
                  <c:v>3.4428708458477102</c:v>
                </c:pt>
                <c:pt idx="93">
                  <c:v>3.4610290170281699</c:v>
                </c:pt>
                <c:pt idx="94">
                  <c:v>3.42635729016706</c:v>
                </c:pt>
                <c:pt idx="95">
                  <c:v>3.34119167626754</c:v>
                </c:pt>
                <c:pt idx="96">
                  <c:v>3.2162637976756301</c:v>
                </c:pt>
                <c:pt idx="97">
                  <c:v>3.1615989837391498</c:v>
                </c:pt>
                <c:pt idx="98">
                  <c:v>3.10696686227435</c:v>
                </c:pt>
                <c:pt idx="99">
                  <c:v>3.1102435513565498</c:v>
                </c:pt>
                <c:pt idx="100">
                  <c:v>3.0216376996597401</c:v>
                </c:pt>
                <c:pt idx="101">
                  <c:v>3.0644298852579599</c:v>
                </c:pt>
                <c:pt idx="102">
                  <c:v>3.09018538811518</c:v>
                </c:pt>
                <c:pt idx="103">
                  <c:v>3.01249902050801</c:v>
                </c:pt>
                <c:pt idx="104">
                  <c:v>2.97497868023141</c:v>
                </c:pt>
                <c:pt idx="105">
                  <c:v>2.8619714548986401</c:v>
                </c:pt>
                <c:pt idx="106">
                  <c:v>2.77058013116975</c:v>
                </c:pt>
                <c:pt idx="107">
                  <c:v>2.7612352667033799</c:v>
                </c:pt>
                <c:pt idx="108">
                  <c:v>2.7833106019973601</c:v>
                </c:pt>
                <c:pt idx="109">
                  <c:v>2.7530973428810199</c:v>
                </c:pt>
                <c:pt idx="110">
                  <c:v>2.6670957336324999</c:v>
                </c:pt>
                <c:pt idx="111">
                  <c:v>2.6240752129084699</c:v>
                </c:pt>
                <c:pt idx="112">
                  <c:v>2.6385261908053499</c:v>
                </c:pt>
                <c:pt idx="113">
                  <c:v>2.6200512680928898</c:v>
                </c:pt>
                <c:pt idx="114">
                  <c:v>2.5508589547559302</c:v>
                </c:pt>
                <c:pt idx="115">
                  <c:v>2.4880988922163301</c:v>
                </c:pt>
                <c:pt idx="116">
                  <c:v>2.5337046831290899</c:v>
                </c:pt>
                <c:pt idx="117">
                  <c:v>2.5285644354822301</c:v>
                </c:pt>
                <c:pt idx="118">
                  <c:v>2.5168338604982501</c:v>
                </c:pt>
                <c:pt idx="119">
                  <c:v>2.4544170236681002</c:v>
                </c:pt>
                <c:pt idx="120">
                  <c:v>2.3708738604310602</c:v>
                </c:pt>
                <c:pt idx="121">
                  <c:v>2.3627305887180898</c:v>
                </c:pt>
                <c:pt idx="122">
                  <c:v>2.36314143104123</c:v>
                </c:pt>
                <c:pt idx="123">
                  <c:v>2.2747877192328998</c:v>
                </c:pt>
                <c:pt idx="124">
                  <c:v>2.22885507470613</c:v>
                </c:pt>
                <c:pt idx="125">
                  <c:v>2.1646881342237698</c:v>
                </c:pt>
                <c:pt idx="126">
                  <c:v>2.1663483547544602</c:v>
                </c:pt>
                <c:pt idx="127">
                  <c:v>2.16919642196466</c:v>
                </c:pt>
                <c:pt idx="128">
                  <c:v>2.1715828232612502</c:v>
                </c:pt>
                <c:pt idx="129">
                  <c:v>2.1041085424638299</c:v>
                </c:pt>
                <c:pt idx="130">
                  <c:v>2.0057561991766901</c:v>
                </c:pt>
                <c:pt idx="131">
                  <c:v>2.0266459670852601</c:v>
                </c:pt>
                <c:pt idx="132">
                  <c:v>2.0251374622900098</c:v>
                </c:pt>
                <c:pt idx="133">
                  <c:v>1.9777262601224801</c:v>
                </c:pt>
                <c:pt idx="134">
                  <c:v>1.9080902011510099</c:v>
                </c:pt>
                <c:pt idx="135">
                  <c:v>1.84781840443625</c:v>
                </c:pt>
                <c:pt idx="136">
                  <c:v>1.8323383471199799</c:v>
                </c:pt>
                <c:pt idx="137">
                  <c:v>1.80731541260887</c:v>
                </c:pt>
                <c:pt idx="138">
                  <c:v>1.79340786755693</c:v>
                </c:pt>
                <c:pt idx="139">
                  <c:v>1.71384285403435</c:v>
                </c:pt>
                <c:pt idx="140">
                  <c:v>1.67077283665262</c:v>
                </c:pt>
                <c:pt idx="141">
                  <c:v>1.6687890126018601</c:v>
                </c:pt>
                <c:pt idx="142">
                  <c:v>1.66100680133267</c:v>
                </c:pt>
                <c:pt idx="143">
                  <c:v>1.63388612963506</c:v>
                </c:pt>
                <c:pt idx="144">
                  <c:v>1.5712779143112601</c:v>
                </c:pt>
                <c:pt idx="145">
                  <c:v>1.51514725713301</c:v>
                </c:pt>
                <c:pt idx="146">
                  <c:v>1.5216236678731601</c:v>
                </c:pt>
                <c:pt idx="147">
                  <c:v>1.5138044157755099</c:v>
                </c:pt>
                <c:pt idx="148">
                  <c:v>1.49351527015479</c:v>
                </c:pt>
                <c:pt idx="149">
                  <c:v>1.44193613139681</c:v>
                </c:pt>
                <c:pt idx="150">
                  <c:v>1.3669200310519301</c:v>
                </c:pt>
                <c:pt idx="151">
                  <c:v>1.37802656577046</c:v>
                </c:pt>
                <c:pt idx="152">
                  <c:v>1.37406534789866</c:v>
                </c:pt>
                <c:pt idx="153">
                  <c:v>1.34517457447899</c:v>
                </c:pt>
                <c:pt idx="154">
                  <c:v>1.2628529318856201</c:v>
                </c:pt>
                <c:pt idx="155">
                  <c:v>1.1811826291358201</c:v>
                </c:pt>
                <c:pt idx="156">
                  <c:v>1.17786065863722</c:v>
                </c:pt>
                <c:pt idx="157">
                  <c:v>1.17826990113574</c:v>
                </c:pt>
                <c:pt idx="158">
                  <c:v>1.1226238522287499</c:v>
                </c:pt>
                <c:pt idx="159">
                  <c:v>1.04561597651497</c:v>
                </c:pt>
                <c:pt idx="160">
                  <c:v>0.96245228281689599</c:v>
                </c:pt>
                <c:pt idx="161">
                  <c:v>0.96284459628186503</c:v>
                </c:pt>
                <c:pt idx="162">
                  <c:v>0.96385423591236297</c:v>
                </c:pt>
                <c:pt idx="163">
                  <c:v>0.95683304388271995</c:v>
                </c:pt>
                <c:pt idx="164">
                  <c:v>0.85469965603258402</c:v>
                </c:pt>
                <c:pt idx="165">
                  <c:v>0.76897419443633297</c:v>
                </c:pt>
                <c:pt idx="166">
                  <c:v>0.78796192950032695</c:v>
                </c:pt>
                <c:pt idx="167">
                  <c:v>0.83097214478010895</c:v>
                </c:pt>
                <c:pt idx="168">
                  <c:v>0.76694553956471501</c:v>
                </c:pt>
                <c:pt idx="169">
                  <c:v>0.67595623187464904</c:v>
                </c:pt>
                <c:pt idx="170">
                  <c:v>0.56377270496696097</c:v>
                </c:pt>
                <c:pt idx="171">
                  <c:v>0.57657008016722</c:v>
                </c:pt>
                <c:pt idx="172">
                  <c:v>0.58193494410480395</c:v>
                </c:pt>
                <c:pt idx="173">
                  <c:v>0.620755239835313</c:v>
                </c:pt>
                <c:pt idx="174">
                  <c:v>0.45606118017840303</c:v>
                </c:pt>
                <c:pt idx="175">
                  <c:v>0.31234514010285502</c:v>
                </c:pt>
                <c:pt idx="176">
                  <c:v>0.36127820967121499</c:v>
                </c:pt>
                <c:pt idx="177">
                  <c:v>0.51704972628286505</c:v>
                </c:pt>
                <c:pt idx="178">
                  <c:v>0.34577282672641102</c:v>
                </c:pt>
                <c:pt idx="179">
                  <c:v>9.0629339562560099E-2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7D-4DB6-B430-0A3DE7FA4F44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BermudanCallHard!$AG$2:$AG$182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1.3812341869564499</c:v>
                </c:pt>
                <c:pt idx="2">
                  <c:v>1.41237564426048</c:v>
                </c:pt>
                <c:pt idx="3">
                  <c:v>1.35207546485943</c:v>
                </c:pt>
                <c:pt idx="4">
                  <c:v>1.37532675807241</c:v>
                </c:pt>
                <c:pt idx="5">
                  <c:v>1.52134227496561</c:v>
                </c:pt>
                <c:pt idx="6">
                  <c:v>1.4907484224121801</c:v>
                </c:pt>
                <c:pt idx="7">
                  <c:v>1.60459962747764</c:v>
                </c:pt>
                <c:pt idx="8">
                  <c:v>1.5316434964040699</c:v>
                </c:pt>
                <c:pt idx="9">
                  <c:v>1.57720447556284</c:v>
                </c:pt>
                <c:pt idx="10">
                  <c:v>1.6270449617926299</c:v>
                </c:pt>
                <c:pt idx="11">
                  <c:v>1.58854358603626</c:v>
                </c:pt>
                <c:pt idx="12">
                  <c:v>1.6212917877508299</c:v>
                </c:pt>
                <c:pt idx="13">
                  <c:v>1.6135165112407199</c:v>
                </c:pt>
                <c:pt idx="14">
                  <c:v>1.6330055735557101</c:v>
                </c:pt>
                <c:pt idx="15">
                  <c:v>1.6751807261065099</c:v>
                </c:pt>
                <c:pt idx="16">
                  <c:v>1.67123448274923</c:v>
                </c:pt>
                <c:pt idx="17">
                  <c:v>1.66356798496889</c:v>
                </c:pt>
                <c:pt idx="18">
                  <c:v>1.6551342564622</c:v>
                </c:pt>
                <c:pt idx="19">
                  <c:v>1.6569765308202999</c:v>
                </c:pt>
                <c:pt idx="20">
                  <c:v>1.6863629350612599</c:v>
                </c:pt>
                <c:pt idx="21">
                  <c:v>1.74436254069124</c:v>
                </c:pt>
                <c:pt idx="22">
                  <c:v>1.7722406664397401</c:v>
                </c:pt>
                <c:pt idx="23">
                  <c:v>1.84743278823067</c:v>
                </c:pt>
                <c:pt idx="24">
                  <c:v>1.74604860911504</c:v>
                </c:pt>
                <c:pt idx="25">
                  <c:v>1.9642581326366</c:v>
                </c:pt>
                <c:pt idx="26">
                  <c:v>1.9765837979146601</c:v>
                </c:pt>
                <c:pt idx="27">
                  <c:v>1.99847578382499</c:v>
                </c:pt>
                <c:pt idx="28">
                  <c:v>1.9247840587870899</c:v>
                </c:pt>
                <c:pt idx="29">
                  <c:v>1.8847900863817699</c:v>
                </c:pt>
                <c:pt idx="30">
                  <c:v>1.8827590159485199</c:v>
                </c:pt>
                <c:pt idx="31">
                  <c:v>1.8905035130177199</c:v>
                </c:pt>
                <c:pt idx="32">
                  <c:v>1.9105501728336201</c:v>
                </c:pt>
                <c:pt idx="33">
                  <c:v>1.96089522314292</c:v>
                </c:pt>
                <c:pt idx="34">
                  <c:v>1.9967908712401801</c:v>
                </c:pt>
                <c:pt idx="35">
                  <c:v>1.8499778894605301</c:v>
                </c:pt>
                <c:pt idx="36">
                  <c:v>1.8840430466425999</c:v>
                </c:pt>
                <c:pt idx="37">
                  <c:v>1.85408559235962</c:v>
                </c:pt>
                <c:pt idx="38">
                  <c:v>1.8329576418134199</c:v>
                </c:pt>
                <c:pt idx="39">
                  <c:v>1.8383795785291901</c:v>
                </c:pt>
                <c:pt idx="40">
                  <c:v>1.5870949075579699</c:v>
                </c:pt>
                <c:pt idx="41">
                  <c:v>1.5298621672454</c:v>
                </c:pt>
                <c:pt idx="42">
                  <c:v>1.5064208532163299</c:v>
                </c:pt>
                <c:pt idx="43">
                  <c:v>1.5126335459168401</c:v>
                </c:pt>
                <c:pt idx="44">
                  <c:v>1.5140048565996</c:v>
                </c:pt>
                <c:pt idx="45">
                  <c:v>1.7161965764998901</c:v>
                </c:pt>
                <c:pt idx="46">
                  <c:v>1.71428279847309</c:v>
                </c:pt>
                <c:pt idx="47">
                  <c:v>1.7184874093706699</c:v>
                </c:pt>
                <c:pt idx="48">
                  <c:v>1.6804244489517799</c:v>
                </c:pt>
                <c:pt idx="49">
                  <c:v>1.71683319574502</c:v>
                </c:pt>
                <c:pt idx="50">
                  <c:v>1.89632499707942</c:v>
                </c:pt>
                <c:pt idx="51">
                  <c:v>1.9536007856177899</c:v>
                </c:pt>
                <c:pt idx="52">
                  <c:v>1.96011743040414</c:v>
                </c:pt>
                <c:pt idx="53">
                  <c:v>1.9854843056876801</c:v>
                </c:pt>
                <c:pt idx="54">
                  <c:v>1.97224702449067</c:v>
                </c:pt>
                <c:pt idx="55">
                  <c:v>2.0231175620580202</c:v>
                </c:pt>
                <c:pt idx="56">
                  <c:v>2.02351980855933</c:v>
                </c:pt>
                <c:pt idx="57">
                  <c:v>2.0282538134639601</c:v>
                </c:pt>
                <c:pt idx="58">
                  <c:v>2.0044406690476602</c:v>
                </c:pt>
                <c:pt idx="59">
                  <c:v>2.0462959855290199</c:v>
                </c:pt>
                <c:pt idx="60">
                  <c:v>2.2044540986206602</c:v>
                </c:pt>
                <c:pt idx="61">
                  <c:v>2.1624791833691801</c:v>
                </c:pt>
                <c:pt idx="62">
                  <c:v>2.1396610616481402</c:v>
                </c:pt>
                <c:pt idx="63">
                  <c:v>2.1639649625354398</c:v>
                </c:pt>
                <c:pt idx="64">
                  <c:v>2.20927555953552</c:v>
                </c:pt>
                <c:pt idx="65">
                  <c:v>2.3706254511884999</c:v>
                </c:pt>
                <c:pt idx="66">
                  <c:v>2.33784395042191</c:v>
                </c:pt>
                <c:pt idx="67">
                  <c:v>2.3441513307976498</c:v>
                </c:pt>
                <c:pt idx="68">
                  <c:v>2.3190768419532199</c:v>
                </c:pt>
                <c:pt idx="69">
                  <c:v>2.3506590361472801</c:v>
                </c:pt>
                <c:pt idx="70">
                  <c:v>2.3297907651574499</c:v>
                </c:pt>
                <c:pt idx="71">
                  <c:v>2.3751749559872199</c:v>
                </c:pt>
                <c:pt idx="72">
                  <c:v>2.3419075632498498</c:v>
                </c:pt>
                <c:pt idx="73">
                  <c:v>2.3652834374271299</c:v>
                </c:pt>
                <c:pt idx="74">
                  <c:v>2.3742699999946502</c:v>
                </c:pt>
                <c:pt idx="75">
                  <c:v>2.6519758990484799</c:v>
                </c:pt>
                <c:pt idx="76">
                  <c:v>2.5377026167287799</c:v>
                </c:pt>
                <c:pt idx="77">
                  <c:v>2.6347055353383699</c:v>
                </c:pt>
                <c:pt idx="78">
                  <c:v>2.6592997135279499</c:v>
                </c:pt>
                <c:pt idx="79">
                  <c:v>2.6313754441401702</c:v>
                </c:pt>
                <c:pt idx="80">
                  <c:v>3.1485828652415102</c:v>
                </c:pt>
                <c:pt idx="81">
                  <c:v>3.3213707399194101</c:v>
                </c:pt>
                <c:pt idx="82">
                  <c:v>3.3098301350306398</c:v>
                </c:pt>
                <c:pt idx="83">
                  <c:v>3.2113534877671999</c:v>
                </c:pt>
                <c:pt idx="84">
                  <c:v>3.0823509292998001</c:v>
                </c:pt>
                <c:pt idx="85">
                  <c:v>3.0668313379014398</c:v>
                </c:pt>
                <c:pt idx="86">
                  <c:v>3.0665157351893702</c:v>
                </c:pt>
                <c:pt idx="87">
                  <c:v>3.07509920457675</c:v>
                </c:pt>
                <c:pt idx="88">
                  <c:v>3.0370400851018702</c:v>
                </c:pt>
                <c:pt idx="89">
                  <c:v>2.9944143603901399</c:v>
                </c:pt>
                <c:pt idx="90">
                  <c:v>2.9651298464617599</c:v>
                </c:pt>
                <c:pt idx="91">
                  <c:v>2.9697823301633601</c:v>
                </c:pt>
                <c:pt idx="92">
                  <c:v>2.9278030883103501</c:v>
                </c:pt>
                <c:pt idx="93">
                  <c:v>2.9406011097488598</c:v>
                </c:pt>
                <c:pt idx="94">
                  <c:v>2.9410273537015001</c:v>
                </c:pt>
                <c:pt idx="95">
                  <c:v>2.87526014898308</c:v>
                </c:pt>
                <c:pt idx="96">
                  <c:v>2.9278857638083302</c:v>
                </c:pt>
                <c:pt idx="97">
                  <c:v>2.8441437430246599</c:v>
                </c:pt>
                <c:pt idx="98">
                  <c:v>2.7860838699375901</c:v>
                </c:pt>
                <c:pt idx="99">
                  <c:v>2.7899355493759801</c:v>
                </c:pt>
                <c:pt idx="100">
                  <c:v>2.78872554067839</c:v>
                </c:pt>
                <c:pt idx="101">
                  <c:v>2.7615845611348302</c:v>
                </c:pt>
                <c:pt idx="102">
                  <c:v>2.7522351432633498</c:v>
                </c:pt>
                <c:pt idx="103">
                  <c:v>2.7555653028891101</c:v>
                </c:pt>
                <c:pt idx="104">
                  <c:v>2.6757143607351099</c:v>
                </c:pt>
                <c:pt idx="105">
                  <c:v>2.6448751266135599</c:v>
                </c:pt>
                <c:pt idx="106">
                  <c:v>2.6133586105815398</c:v>
                </c:pt>
                <c:pt idx="107">
                  <c:v>2.6492298714089499</c:v>
                </c:pt>
                <c:pt idx="108">
                  <c:v>2.67943320982139</c:v>
                </c:pt>
                <c:pt idx="109">
                  <c:v>2.5987349406831202</c:v>
                </c:pt>
                <c:pt idx="110">
                  <c:v>2.5434025869627699</c:v>
                </c:pt>
                <c:pt idx="111">
                  <c:v>2.53533797536398</c:v>
                </c:pt>
                <c:pt idx="112">
                  <c:v>2.52530050904722</c:v>
                </c:pt>
                <c:pt idx="113">
                  <c:v>2.5177690900633198</c:v>
                </c:pt>
                <c:pt idx="114">
                  <c:v>2.4516455369343602</c:v>
                </c:pt>
                <c:pt idx="115">
                  <c:v>2.3743712722912802</c:v>
                </c:pt>
                <c:pt idx="116">
                  <c:v>2.41337147869192</c:v>
                </c:pt>
                <c:pt idx="117">
                  <c:v>2.3964009175927501</c:v>
                </c:pt>
                <c:pt idx="118">
                  <c:v>2.3537368439762298</c:v>
                </c:pt>
                <c:pt idx="119">
                  <c:v>2.2899721573646801</c:v>
                </c:pt>
                <c:pt idx="120">
                  <c:v>2.2224492824804498</c:v>
                </c:pt>
                <c:pt idx="121">
                  <c:v>2.2397780179066098</c:v>
                </c:pt>
                <c:pt idx="122">
                  <c:v>2.2582364361208902</c:v>
                </c:pt>
                <c:pt idx="123">
                  <c:v>2.2000096592100702</c:v>
                </c:pt>
                <c:pt idx="124">
                  <c:v>2.1615314272147099</c:v>
                </c:pt>
                <c:pt idx="125">
                  <c:v>2.0938635706404298</c:v>
                </c:pt>
                <c:pt idx="126">
                  <c:v>2.09612671419658</c:v>
                </c:pt>
                <c:pt idx="127">
                  <c:v>2.0466315717625898</c:v>
                </c:pt>
                <c:pt idx="128">
                  <c:v>2.0181497840204101</c:v>
                </c:pt>
                <c:pt idx="129">
                  <c:v>1.9411693313080201</c:v>
                </c:pt>
                <c:pt idx="130">
                  <c:v>1.8842588686806701</c:v>
                </c:pt>
                <c:pt idx="131">
                  <c:v>1.83918338102225</c:v>
                </c:pt>
                <c:pt idx="132">
                  <c:v>1.8660389923813301</c:v>
                </c:pt>
                <c:pt idx="133">
                  <c:v>1.81353388233922</c:v>
                </c:pt>
                <c:pt idx="134">
                  <c:v>1.7641590230472499</c:v>
                </c:pt>
                <c:pt idx="135">
                  <c:v>1.71150335015352</c:v>
                </c:pt>
                <c:pt idx="136">
                  <c:v>1.7125373952340299</c:v>
                </c:pt>
                <c:pt idx="137">
                  <c:v>1.7083450989811899</c:v>
                </c:pt>
                <c:pt idx="138">
                  <c:v>1.6836394888717601</c:v>
                </c:pt>
                <c:pt idx="139">
                  <c:v>1.6353453385633101</c:v>
                </c:pt>
                <c:pt idx="140">
                  <c:v>1.5764768019629101</c:v>
                </c:pt>
                <c:pt idx="141">
                  <c:v>1.5612078004040799</c:v>
                </c:pt>
                <c:pt idx="142">
                  <c:v>1.56153908916455</c:v>
                </c:pt>
                <c:pt idx="143">
                  <c:v>1.52086032521071</c:v>
                </c:pt>
                <c:pt idx="144">
                  <c:v>1.4534607295008499</c:v>
                </c:pt>
                <c:pt idx="145">
                  <c:v>1.39776559707392</c:v>
                </c:pt>
                <c:pt idx="146">
                  <c:v>1.40938371354092</c:v>
                </c:pt>
                <c:pt idx="147">
                  <c:v>1.3936625608601101</c:v>
                </c:pt>
                <c:pt idx="148">
                  <c:v>1.3683299056634399</c:v>
                </c:pt>
                <c:pt idx="149">
                  <c:v>1.30098628856237</c:v>
                </c:pt>
                <c:pt idx="150">
                  <c:v>1.23035669922044</c:v>
                </c:pt>
                <c:pt idx="151">
                  <c:v>1.24161545269531</c:v>
                </c:pt>
                <c:pt idx="152">
                  <c:v>1.24978791500915</c:v>
                </c:pt>
                <c:pt idx="153">
                  <c:v>1.2264641422487399</c:v>
                </c:pt>
                <c:pt idx="154">
                  <c:v>1.1521048786199299</c:v>
                </c:pt>
                <c:pt idx="155">
                  <c:v>1.0724356257271099</c:v>
                </c:pt>
                <c:pt idx="156">
                  <c:v>1.0814478444241</c:v>
                </c:pt>
                <c:pt idx="157">
                  <c:v>1.0922288939074101</c:v>
                </c:pt>
                <c:pt idx="158">
                  <c:v>1.0507690511916901</c:v>
                </c:pt>
                <c:pt idx="159">
                  <c:v>0.97272364984121995</c:v>
                </c:pt>
                <c:pt idx="160">
                  <c:v>0.89959314626994202</c:v>
                </c:pt>
                <c:pt idx="161">
                  <c:v>0.91262406652321304</c:v>
                </c:pt>
                <c:pt idx="162">
                  <c:v>0.918088328027998</c:v>
                </c:pt>
                <c:pt idx="163">
                  <c:v>0.91215916259490604</c:v>
                </c:pt>
                <c:pt idx="164">
                  <c:v>0.81271162087036197</c:v>
                </c:pt>
                <c:pt idx="165">
                  <c:v>0.73478573787661705</c:v>
                </c:pt>
                <c:pt idx="166">
                  <c:v>0.75836932275727698</c:v>
                </c:pt>
                <c:pt idx="167">
                  <c:v>0.80514359624950105</c:v>
                </c:pt>
                <c:pt idx="168">
                  <c:v>0.74305542888180698</c:v>
                </c:pt>
                <c:pt idx="169">
                  <c:v>0.65538535605789505</c:v>
                </c:pt>
                <c:pt idx="170">
                  <c:v>0.551497163225523</c:v>
                </c:pt>
                <c:pt idx="171">
                  <c:v>0.56653256374897898</c:v>
                </c:pt>
                <c:pt idx="172">
                  <c:v>0.57308568458276399</c:v>
                </c:pt>
                <c:pt idx="173">
                  <c:v>0.61336520469759204</c:v>
                </c:pt>
                <c:pt idx="174">
                  <c:v>0.44861318525453198</c:v>
                </c:pt>
                <c:pt idx="175">
                  <c:v>0.307443896666661</c:v>
                </c:pt>
                <c:pt idx="176">
                  <c:v>0.35736214103220398</c:v>
                </c:pt>
                <c:pt idx="177">
                  <c:v>0.51480899191676499</c:v>
                </c:pt>
                <c:pt idx="178">
                  <c:v>0.34511774144577601</c:v>
                </c:pt>
                <c:pt idx="179">
                  <c:v>8.8624133647422207E-2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7D-4DB6-B430-0A3DE7FA4F44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BermudanCallHard!$Z$2:$Z$182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1.3842213214766901</c:v>
                </c:pt>
                <c:pt idx="2">
                  <c:v>1.3379912289971201</c:v>
                </c:pt>
                <c:pt idx="3">
                  <c:v>1.43795075933568</c:v>
                </c:pt>
                <c:pt idx="4">
                  <c:v>1.51323662636986</c:v>
                </c:pt>
                <c:pt idx="5">
                  <c:v>1.5866575491472099</c:v>
                </c:pt>
                <c:pt idx="6">
                  <c:v>1.66204264438482</c:v>
                </c:pt>
                <c:pt idx="7">
                  <c:v>1.67096580029569</c:v>
                </c:pt>
                <c:pt idx="8">
                  <c:v>1.8932410431157001</c:v>
                </c:pt>
                <c:pt idx="9">
                  <c:v>2.0004894491349199</c:v>
                </c:pt>
                <c:pt idx="10">
                  <c:v>1.7351239121883699</c:v>
                </c:pt>
                <c:pt idx="11">
                  <c:v>1.86370363428354</c:v>
                </c:pt>
                <c:pt idx="12">
                  <c:v>1.81888515644158</c:v>
                </c:pt>
                <c:pt idx="13">
                  <c:v>1.7859635258801401</c:v>
                </c:pt>
                <c:pt idx="14">
                  <c:v>1.78303416351215</c:v>
                </c:pt>
                <c:pt idx="15">
                  <c:v>1.9113098610636501</c:v>
                </c:pt>
                <c:pt idx="16">
                  <c:v>1.76313191460298</c:v>
                </c:pt>
                <c:pt idx="17">
                  <c:v>1.75520930181544</c:v>
                </c:pt>
                <c:pt idx="18">
                  <c:v>1.7339437058587399</c:v>
                </c:pt>
                <c:pt idx="19">
                  <c:v>1.7525219198556301</c:v>
                </c:pt>
                <c:pt idx="20">
                  <c:v>1.7222314424199301</c:v>
                </c:pt>
                <c:pt idx="21">
                  <c:v>1.7727091879849699</c:v>
                </c:pt>
                <c:pt idx="22">
                  <c:v>1.76711424817521</c:v>
                </c:pt>
                <c:pt idx="23">
                  <c:v>1.7714789973867999</c:v>
                </c:pt>
                <c:pt idx="24">
                  <c:v>1.6576818733054901</c:v>
                </c:pt>
                <c:pt idx="25">
                  <c:v>1.7633986524251699</c:v>
                </c:pt>
                <c:pt idx="26">
                  <c:v>1.7739411093844299</c:v>
                </c:pt>
                <c:pt idx="27">
                  <c:v>1.7635879659320599</c:v>
                </c:pt>
                <c:pt idx="28">
                  <c:v>1.73797282440854</c:v>
                </c:pt>
                <c:pt idx="29">
                  <c:v>1.7623887750184899</c:v>
                </c:pt>
                <c:pt idx="30">
                  <c:v>1.7184525144291301</c:v>
                </c:pt>
                <c:pt idx="31">
                  <c:v>1.72390338498315</c:v>
                </c:pt>
                <c:pt idx="32">
                  <c:v>1.76215009617035</c:v>
                </c:pt>
                <c:pt idx="33">
                  <c:v>1.8124478554146199</c:v>
                </c:pt>
                <c:pt idx="34">
                  <c:v>1.8539361656228499</c:v>
                </c:pt>
                <c:pt idx="35">
                  <c:v>1.7710308307959699</c:v>
                </c:pt>
                <c:pt idx="36">
                  <c:v>1.78220682665296</c:v>
                </c:pt>
                <c:pt idx="37">
                  <c:v>1.74627544432627</c:v>
                </c:pt>
                <c:pt idx="38">
                  <c:v>1.71742339510325</c:v>
                </c:pt>
                <c:pt idx="39">
                  <c:v>1.7978350089731501</c:v>
                </c:pt>
                <c:pt idx="40">
                  <c:v>1.4761280391714</c:v>
                </c:pt>
                <c:pt idx="41">
                  <c:v>1.4547478565404199</c:v>
                </c:pt>
                <c:pt idx="42">
                  <c:v>1.4346847644839</c:v>
                </c:pt>
                <c:pt idx="43">
                  <c:v>1.44549656108017</c:v>
                </c:pt>
                <c:pt idx="44">
                  <c:v>1.44937234827203</c:v>
                </c:pt>
                <c:pt idx="45">
                  <c:v>1.3186295427459001</c:v>
                </c:pt>
                <c:pt idx="46">
                  <c:v>1.30866789372393</c:v>
                </c:pt>
                <c:pt idx="47">
                  <c:v>1.3124327009929699</c:v>
                </c:pt>
                <c:pt idx="48">
                  <c:v>1.3071143008314901</c:v>
                </c:pt>
                <c:pt idx="49">
                  <c:v>1.3155027003672199</c:v>
                </c:pt>
                <c:pt idx="50">
                  <c:v>1.36034496412448</c:v>
                </c:pt>
                <c:pt idx="51">
                  <c:v>1.37771907839246</c:v>
                </c:pt>
                <c:pt idx="52">
                  <c:v>1.41036741608796</c:v>
                </c:pt>
                <c:pt idx="53">
                  <c:v>1.43585677408954</c:v>
                </c:pt>
                <c:pt idx="54">
                  <c:v>1.4159644071344699</c:v>
                </c:pt>
                <c:pt idx="55">
                  <c:v>1.4040788397717201</c:v>
                </c:pt>
                <c:pt idx="56">
                  <c:v>1.4453964497352101</c:v>
                </c:pt>
                <c:pt idx="57">
                  <c:v>1.4687202824057</c:v>
                </c:pt>
                <c:pt idx="58">
                  <c:v>1.45820096969778</c:v>
                </c:pt>
                <c:pt idx="59">
                  <c:v>1.43826371288616</c:v>
                </c:pt>
                <c:pt idx="60">
                  <c:v>1.4635131532402601</c:v>
                </c:pt>
                <c:pt idx="61">
                  <c:v>1.4448688909631</c:v>
                </c:pt>
                <c:pt idx="62">
                  <c:v>1.3564645125131001</c:v>
                </c:pt>
                <c:pt idx="63">
                  <c:v>1.34589205203268</c:v>
                </c:pt>
                <c:pt idx="64">
                  <c:v>1.4066265936456801</c:v>
                </c:pt>
                <c:pt idx="65">
                  <c:v>1.3407984597167599</c:v>
                </c:pt>
                <c:pt idx="66">
                  <c:v>1.1972433772398701</c:v>
                </c:pt>
                <c:pt idx="67">
                  <c:v>1.1348289040141499</c:v>
                </c:pt>
                <c:pt idx="68">
                  <c:v>1.1355902879872399</c:v>
                </c:pt>
                <c:pt idx="69">
                  <c:v>1.23487768292879</c:v>
                </c:pt>
                <c:pt idx="70">
                  <c:v>0.58378238355671797</c:v>
                </c:pt>
                <c:pt idx="71">
                  <c:v>0.62248863833406898</c:v>
                </c:pt>
                <c:pt idx="72">
                  <c:v>0.63806222966970405</c:v>
                </c:pt>
                <c:pt idx="73">
                  <c:v>0.64989723435037805</c:v>
                </c:pt>
                <c:pt idx="74">
                  <c:v>0.63359933740071095</c:v>
                </c:pt>
                <c:pt idx="75">
                  <c:v>0.64975727359761004</c:v>
                </c:pt>
                <c:pt idx="76">
                  <c:v>0.678651687389068</c:v>
                </c:pt>
                <c:pt idx="77">
                  <c:v>0.71130692483636104</c:v>
                </c:pt>
                <c:pt idx="78">
                  <c:v>0.74615946958636503</c:v>
                </c:pt>
                <c:pt idx="79">
                  <c:v>0.71857765675434704</c:v>
                </c:pt>
                <c:pt idx="80">
                  <c:v>0.58704598742869096</c:v>
                </c:pt>
                <c:pt idx="81">
                  <c:v>0.69969995204347202</c:v>
                </c:pt>
                <c:pt idx="82">
                  <c:v>0.82097038111502896</c:v>
                </c:pt>
                <c:pt idx="83">
                  <c:v>0.77325885983653198</c:v>
                </c:pt>
                <c:pt idx="84">
                  <c:v>0.72262655223760397</c:v>
                </c:pt>
                <c:pt idx="85">
                  <c:v>0.683855085212277</c:v>
                </c:pt>
                <c:pt idx="86">
                  <c:v>0.74043572615171505</c:v>
                </c:pt>
                <c:pt idx="87">
                  <c:v>0.60347125301080395</c:v>
                </c:pt>
                <c:pt idx="88">
                  <c:v>0.650156144352387</c:v>
                </c:pt>
                <c:pt idx="89">
                  <c:v>0.68913221247622503</c:v>
                </c:pt>
                <c:pt idx="90">
                  <c:v>0.77655292665747</c:v>
                </c:pt>
                <c:pt idx="91">
                  <c:v>0.77348838976956802</c:v>
                </c:pt>
                <c:pt idx="92">
                  <c:v>0.80543726260245996</c:v>
                </c:pt>
                <c:pt idx="93">
                  <c:v>0.72519143305855205</c:v>
                </c:pt>
                <c:pt idx="94">
                  <c:v>0.74644175109021804</c:v>
                </c:pt>
                <c:pt idx="95">
                  <c:v>0.47611497434605399</c:v>
                </c:pt>
                <c:pt idx="96">
                  <c:v>0.60883794619253095</c:v>
                </c:pt>
                <c:pt idx="97">
                  <c:v>0.61317620957017505</c:v>
                </c:pt>
                <c:pt idx="98">
                  <c:v>0.61552466248413595</c:v>
                </c:pt>
                <c:pt idx="99">
                  <c:v>0.59113133722800404</c:v>
                </c:pt>
                <c:pt idx="100">
                  <c:v>0.63481742271414399</c:v>
                </c:pt>
                <c:pt idx="101">
                  <c:v>0.66288177656047098</c:v>
                </c:pt>
                <c:pt idx="102">
                  <c:v>0.66645997953505298</c:v>
                </c:pt>
                <c:pt idx="103">
                  <c:v>0.67381409990986696</c:v>
                </c:pt>
                <c:pt idx="104">
                  <c:v>0.65999674969308397</c:v>
                </c:pt>
                <c:pt idx="105">
                  <c:v>0.39684910516962202</c:v>
                </c:pt>
                <c:pt idx="106">
                  <c:v>0.42095275455027198</c:v>
                </c:pt>
                <c:pt idx="107">
                  <c:v>0.440749901128063</c:v>
                </c:pt>
                <c:pt idx="108">
                  <c:v>0.429774920663551</c:v>
                </c:pt>
                <c:pt idx="109">
                  <c:v>0.41320955073985399</c:v>
                </c:pt>
                <c:pt idx="110">
                  <c:v>0.87603217156717295</c:v>
                </c:pt>
                <c:pt idx="111">
                  <c:v>0.91428716316472902</c:v>
                </c:pt>
                <c:pt idx="112">
                  <c:v>0.91188969132449005</c:v>
                </c:pt>
                <c:pt idx="113">
                  <c:v>0.90852389365878805</c:v>
                </c:pt>
                <c:pt idx="114">
                  <c:v>0.88323277541493805</c:v>
                </c:pt>
                <c:pt idx="115">
                  <c:v>0.98558826187896198</c:v>
                </c:pt>
                <c:pt idx="116">
                  <c:v>1.0202683319964601</c:v>
                </c:pt>
                <c:pt idx="117">
                  <c:v>1.0351496801332101</c:v>
                </c:pt>
                <c:pt idx="118">
                  <c:v>1.02174621699114</c:v>
                </c:pt>
                <c:pt idx="119">
                  <c:v>1.0163955374161899</c:v>
                </c:pt>
                <c:pt idx="120">
                  <c:v>2.5281280393554799</c:v>
                </c:pt>
                <c:pt idx="121">
                  <c:v>2.5285124248576398</c:v>
                </c:pt>
                <c:pt idx="122">
                  <c:v>2.5407426886209499</c:v>
                </c:pt>
                <c:pt idx="123">
                  <c:v>2.5134030302344899</c:v>
                </c:pt>
                <c:pt idx="124">
                  <c:v>2.4692393922810201</c:v>
                </c:pt>
                <c:pt idx="125">
                  <c:v>2.4087697759379498</c:v>
                </c:pt>
                <c:pt idx="126">
                  <c:v>2.45296848987355</c:v>
                </c:pt>
                <c:pt idx="127">
                  <c:v>2.42864122236583</c:v>
                </c:pt>
                <c:pt idx="128">
                  <c:v>2.4108948208066199</c:v>
                </c:pt>
                <c:pt idx="129">
                  <c:v>2.3388472146393</c:v>
                </c:pt>
                <c:pt idx="130">
                  <c:v>2.2253244888116801</c:v>
                </c:pt>
                <c:pt idx="131">
                  <c:v>2.2167571930995198</c:v>
                </c:pt>
                <c:pt idx="132">
                  <c:v>2.2302596293976502</c:v>
                </c:pt>
                <c:pt idx="133">
                  <c:v>2.1839106437788498</c:v>
                </c:pt>
                <c:pt idx="134">
                  <c:v>2.11426985892358</c:v>
                </c:pt>
                <c:pt idx="135">
                  <c:v>2.0305911829476799</c:v>
                </c:pt>
                <c:pt idx="136">
                  <c:v>2.0207499975255501</c:v>
                </c:pt>
                <c:pt idx="137">
                  <c:v>2.0066960417706801</c:v>
                </c:pt>
                <c:pt idx="138">
                  <c:v>1.9664159111308901</c:v>
                </c:pt>
                <c:pt idx="139">
                  <c:v>1.8926292088535701</c:v>
                </c:pt>
                <c:pt idx="140">
                  <c:v>1.81103091603275</c:v>
                </c:pt>
                <c:pt idx="141">
                  <c:v>1.8273213992308599</c:v>
                </c:pt>
                <c:pt idx="142">
                  <c:v>1.8222188738563001</c:v>
                </c:pt>
                <c:pt idx="143">
                  <c:v>1.7756087988726901</c:v>
                </c:pt>
                <c:pt idx="144">
                  <c:v>1.69867499014912</c:v>
                </c:pt>
                <c:pt idx="145">
                  <c:v>1.62631554895456</c:v>
                </c:pt>
                <c:pt idx="146">
                  <c:v>1.6215712440665599</c:v>
                </c:pt>
                <c:pt idx="147">
                  <c:v>1.60616577605487</c:v>
                </c:pt>
                <c:pt idx="148">
                  <c:v>1.5435498016501401</c:v>
                </c:pt>
                <c:pt idx="149">
                  <c:v>1.4905025461196599</c:v>
                </c:pt>
                <c:pt idx="150">
                  <c:v>1.42445130710971</c:v>
                </c:pt>
                <c:pt idx="151">
                  <c:v>1.41721049994378</c:v>
                </c:pt>
                <c:pt idx="152">
                  <c:v>1.40622099305502</c:v>
                </c:pt>
                <c:pt idx="153">
                  <c:v>1.3712106122469401</c:v>
                </c:pt>
                <c:pt idx="154">
                  <c:v>1.2875269861979299</c:v>
                </c:pt>
                <c:pt idx="155">
                  <c:v>1.19448406208346</c:v>
                </c:pt>
                <c:pt idx="156">
                  <c:v>1.1914533190582799</c:v>
                </c:pt>
                <c:pt idx="157">
                  <c:v>1.1920728266457099</c:v>
                </c:pt>
                <c:pt idx="158">
                  <c:v>1.1444806789589499</c:v>
                </c:pt>
                <c:pt idx="159">
                  <c:v>1.0558389951579801</c:v>
                </c:pt>
                <c:pt idx="160">
                  <c:v>0.97038259210092803</c:v>
                </c:pt>
                <c:pt idx="161">
                  <c:v>0.97022620613677202</c:v>
                </c:pt>
                <c:pt idx="162">
                  <c:v>0.97278425725858197</c:v>
                </c:pt>
                <c:pt idx="163">
                  <c:v>0.96040636499753296</c:v>
                </c:pt>
                <c:pt idx="164">
                  <c:v>0.85984580959840995</c:v>
                </c:pt>
                <c:pt idx="165">
                  <c:v>0.76916859117319902</c:v>
                </c:pt>
                <c:pt idx="166">
                  <c:v>0.79085493973141197</c:v>
                </c:pt>
                <c:pt idx="167">
                  <c:v>0.833423073694743</c:v>
                </c:pt>
                <c:pt idx="168">
                  <c:v>0.77106008956655903</c:v>
                </c:pt>
                <c:pt idx="169">
                  <c:v>0.67970005001587797</c:v>
                </c:pt>
                <c:pt idx="170">
                  <c:v>0.56866219722572597</c:v>
                </c:pt>
                <c:pt idx="171">
                  <c:v>0.581176597634398</c:v>
                </c:pt>
                <c:pt idx="172">
                  <c:v>0.58579348363418204</c:v>
                </c:pt>
                <c:pt idx="173">
                  <c:v>0.62339906203688</c:v>
                </c:pt>
                <c:pt idx="174">
                  <c:v>0.45817542401995598</c:v>
                </c:pt>
                <c:pt idx="175">
                  <c:v>0.314276230375862</c:v>
                </c:pt>
                <c:pt idx="176">
                  <c:v>0.36282866599492303</c:v>
                </c:pt>
                <c:pt idx="177">
                  <c:v>0.51800438647001801</c:v>
                </c:pt>
                <c:pt idx="178">
                  <c:v>0.34626475491393099</c:v>
                </c:pt>
                <c:pt idx="179">
                  <c:v>9.1353457655938899E-2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7D-4DB6-B430-0A3DE7FA4F44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BermudanCallHard!$S$2:$S$182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1.52980125556061</c:v>
                </c:pt>
                <c:pt idx="2">
                  <c:v>1.6108195718365299</c:v>
                </c:pt>
                <c:pt idx="3">
                  <c:v>1.5674875992648201</c:v>
                </c:pt>
                <c:pt idx="4">
                  <c:v>1.49922317065038</c:v>
                </c:pt>
                <c:pt idx="5">
                  <c:v>1.3675747185449401</c:v>
                </c:pt>
                <c:pt idx="6">
                  <c:v>1.3933465007077599</c:v>
                </c:pt>
                <c:pt idx="7">
                  <c:v>1.3790136587370401</c:v>
                </c:pt>
                <c:pt idx="8">
                  <c:v>1.3522408784856299</c:v>
                </c:pt>
                <c:pt idx="9">
                  <c:v>1.3602535658438599</c:v>
                </c:pt>
                <c:pt idx="10">
                  <c:v>1.67935544105198</c:v>
                </c:pt>
                <c:pt idx="11">
                  <c:v>1.5992804384828101</c:v>
                </c:pt>
                <c:pt idx="12">
                  <c:v>1.6458715815824401</c:v>
                </c:pt>
                <c:pt idx="13">
                  <c:v>1.6291070351815</c:v>
                </c:pt>
                <c:pt idx="14">
                  <c:v>1.64476855652986</c:v>
                </c:pt>
                <c:pt idx="15">
                  <c:v>1.68192151878987</c:v>
                </c:pt>
                <c:pt idx="16">
                  <c:v>1.61277590468093</c:v>
                </c:pt>
                <c:pt idx="17">
                  <c:v>1.6371748384968801</c:v>
                </c:pt>
                <c:pt idx="18">
                  <c:v>1.6320782753073899</c:v>
                </c:pt>
                <c:pt idx="19">
                  <c:v>1.61279918630747</c:v>
                </c:pt>
                <c:pt idx="20">
                  <c:v>1.40163825059591</c:v>
                </c:pt>
                <c:pt idx="21">
                  <c:v>1.43210491706883</c:v>
                </c:pt>
                <c:pt idx="22">
                  <c:v>1.45852707981644</c:v>
                </c:pt>
                <c:pt idx="23">
                  <c:v>1.4848930959269799</c:v>
                </c:pt>
                <c:pt idx="24">
                  <c:v>1.4752713887489299</c:v>
                </c:pt>
                <c:pt idx="25">
                  <c:v>1.3512578774305399</c:v>
                </c:pt>
                <c:pt idx="26">
                  <c:v>1.3445014749778701</c:v>
                </c:pt>
                <c:pt idx="27">
                  <c:v>1.33635632725957</c:v>
                </c:pt>
                <c:pt idx="28">
                  <c:v>1.30725488984867</c:v>
                </c:pt>
                <c:pt idx="29">
                  <c:v>1.29382849154977</c:v>
                </c:pt>
                <c:pt idx="30">
                  <c:v>1.5051647355881901</c:v>
                </c:pt>
                <c:pt idx="31">
                  <c:v>1.50546758936388</c:v>
                </c:pt>
                <c:pt idx="32">
                  <c:v>1.5017574278085899</c:v>
                </c:pt>
                <c:pt idx="33">
                  <c:v>1.5014307014054</c:v>
                </c:pt>
                <c:pt idx="34">
                  <c:v>1.4816190436399601</c:v>
                </c:pt>
                <c:pt idx="35">
                  <c:v>1.5452742407781199</c:v>
                </c:pt>
                <c:pt idx="36">
                  <c:v>1.5540178651199299</c:v>
                </c:pt>
                <c:pt idx="37">
                  <c:v>1.58812699397499</c:v>
                </c:pt>
                <c:pt idx="38">
                  <c:v>1.58989828898275</c:v>
                </c:pt>
                <c:pt idx="39">
                  <c:v>1.60551730275361</c:v>
                </c:pt>
                <c:pt idx="40">
                  <c:v>1.7942554699056501</c:v>
                </c:pt>
                <c:pt idx="41">
                  <c:v>1.79900121404588</c:v>
                </c:pt>
                <c:pt idx="42">
                  <c:v>1.81577116202402</c:v>
                </c:pt>
                <c:pt idx="43">
                  <c:v>1.82302217076335</c:v>
                </c:pt>
                <c:pt idx="44">
                  <c:v>1.8027074201672599</c:v>
                </c:pt>
                <c:pt idx="45">
                  <c:v>1.90125299154171</c:v>
                </c:pt>
                <c:pt idx="46">
                  <c:v>1.9004405611247299</c:v>
                </c:pt>
                <c:pt idx="47">
                  <c:v>1.92578198063477</c:v>
                </c:pt>
                <c:pt idx="48">
                  <c:v>1.9203251744990799</c:v>
                </c:pt>
                <c:pt idx="49">
                  <c:v>1.9316770285253699</c:v>
                </c:pt>
                <c:pt idx="50">
                  <c:v>2.0721961351657399</c:v>
                </c:pt>
                <c:pt idx="51">
                  <c:v>1.9787430236293999</c:v>
                </c:pt>
                <c:pt idx="52">
                  <c:v>1.97749399794908</c:v>
                </c:pt>
                <c:pt idx="53">
                  <c:v>2.0037181215535802</c:v>
                </c:pt>
                <c:pt idx="54">
                  <c:v>2.01637293957319</c:v>
                </c:pt>
                <c:pt idx="55">
                  <c:v>2.0449038249452798</c:v>
                </c:pt>
                <c:pt idx="56">
                  <c:v>2.0493333397687401</c:v>
                </c:pt>
                <c:pt idx="57">
                  <c:v>2.0646508976878302</c:v>
                </c:pt>
                <c:pt idx="58">
                  <c:v>2.0803626389206702</c:v>
                </c:pt>
                <c:pt idx="59">
                  <c:v>2.0632478001821499</c:v>
                </c:pt>
                <c:pt idx="60">
                  <c:v>2.1534267412221899</c:v>
                </c:pt>
                <c:pt idx="61">
                  <c:v>2.1044505221681402</c:v>
                </c:pt>
                <c:pt idx="62">
                  <c:v>2.1098654475771301</c:v>
                </c:pt>
                <c:pt idx="63">
                  <c:v>2.0913601955695</c:v>
                </c:pt>
                <c:pt idx="64">
                  <c:v>2.1257327151745198</c:v>
                </c:pt>
                <c:pt idx="65">
                  <c:v>2.3198342189233698</c:v>
                </c:pt>
                <c:pt idx="66">
                  <c:v>2.2027001595365499</c:v>
                </c:pt>
                <c:pt idx="67">
                  <c:v>2.2321110924184699</c:v>
                </c:pt>
                <c:pt idx="68">
                  <c:v>2.2227680344876899</c:v>
                </c:pt>
                <c:pt idx="69">
                  <c:v>2.2404984571387798</c:v>
                </c:pt>
                <c:pt idx="70">
                  <c:v>2.5903539331333301</c:v>
                </c:pt>
                <c:pt idx="71">
                  <c:v>2.5315515525024299</c:v>
                </c:pt>
                <c:pt idx="72">
                  <c:v>2.5271922186968401</c:v>
                </c:pt>
                <c:pt idx="73">
                  <c:v>2.5403248912213798</c:v>
                </c:pt>
                <c:pt idx="74">
                  <c:v>2.57320031506781</c:v>
                </c:pt>
                <c:pt idx="75">
                  <c:v>2.6231485319884298</c:v>
                </c:pt>
                <c:pt idx="76">
                  <c:v>2.5524073577282298</c:v>
                </c:pt>
                <c:pt idx="77">
                  <c:v>2.5924385038336899</c:v>
                </c:pt>
                <c:pt idx="78">
                  <c:v>2.6078774485715299</c:v>
                </c:pt>
                <c:pt idx="79">
                  <c:v>2.5907028767721099</c:v>
                </c:pt>
                <c:pt idx="80">
                  <c:v>3.23641079133465</c:v>
                </c:pt>
                <c:pt idx="81">
                  <c:v>3.1935084799868299</c:v>
                </c:pt>
                <c:pt idx="82">
                  <c:v>3.1844441713095302</c:v>
                </c:pt>
                <c:pt idx="83">
                  <c:v>3.13496504634925</c:v>
                </c:pt>
                <c:pt idx="84">
                  <c:v>3.24186885836717</c:v>
                </c:pt>
                <c:pt idx="85">
                  <c:v>3.1475752853399799</c:v>
                </c:pt>
                <c:pt idx="86">
                  <c:v>3.1058844236804402</c:v>
                </c:pt>
                <c:pt idx="87">
                  <c:v>3.1707459914001599</c:v>
                </c:pt>
                <c:pt idx="88">
                  <c:v>3.0876639259469099</c:v>
                </c:pt>
                <c:pt idx="89">
                  <c:v>3.0161649150602399</c:v>
                </c:pt>
                <c:pt idx="90">
                  <c:v>3.0604013281033402</c:v>
                </c:pt>
                <c:pt idx="91">
                  <c:v>3.01594360420897</c:v>
                </c:pt>
                <c:pt idx="92">
                  <c:v>2.9034509965184201</c:v>
                </c:pt>
                <c:pt idx="93">
                  <c:v>2.7869119878501101</c:v>
                </c:pt>
                <c:pt idx="94">
                  <c:v>2.73647364915993</c:v>
                </c:pt>
                <c:pt idx="95">
                  <c:v>2.7034734822186399</c:v>
                </c:pt>
                <c:pt idx="96">
                  <c:v>2.7427970741274699</c:v>
                </c:pt>
                <c:pt idx="97">
                  <c:v>2.6956828360995901</c:v>
                </c:pt>
                <c:pt idx="98">
                  <c:v>2.68623237899364</c:v>
                </c:pt>
                <c:pt idx="99">
                  <c:v>2.58202899854831</c:v>
                </c:pt>
                <c:pt idx="100">
                  <c:v>2.6956473204762301</c:v>
                </c:pt>
                <c:pt idx="101">
                  <c:v>2.65268274393115</c:v>
                </c:pt>
                <c:pt idx="102">
                  <c:v>2.6353948197641901</c:v>
                </c:pt>
                <c:pt idx="103">
                  <c:v>2.5963313013901099</c:v>
                </c:pt>
                <c:pt idx="104">
                  <c:v>2.5766481213761399</c:v>
                </c:pt>
                <c:pt idx="105">
                  <c:v>2.5527389271816099</c:v>
                </c:pt>
                <c:pt idx="106">
                  <c:v>2.50092718861471</c:v>
                </c:pt>
                <c:pt idx="107">
                  <c:v>2.47573032004426</c:v>
                </c:pt>
                <c:pt idx="108">
                  <c:v>2.4319118693147899</c:v>
                </c:pt>
                <c:pt idx="109">
                  <c:v>2.3174296151712901</c:v>
                </c:pt>
                <c:pt idx="110">
                  <c:v>2.2756766979298502</c:v>
                </c:pt>
                <c:pt idx="111">
                  <c:v>2.2382471752137998</c:v>
                </c:pt>
                <c:pt idx="112">
                  <c:v>2.2557961177164501</c:v>
                </c:pt>
                <c:pt idx="113">
                  <c:v>2.2360961200867102</c:v>
                </c:pt>
                <c:pt idx="114">
                  <c:v>2.1982444630000701</c:v>
                </c:pt>
                <c:pt idx="115">
                  <c:v>2.1502840401801899</c:v>
                </c:pt>
                <c:pt idx="116">
                  <c:v>2.15092768495346</c:v>
                </c:pt>
                <c:pt idx="117">
                  <c:v>2.1447722325485499</c:v>
                </c:pt>
                <c:pt idx="118">
                  <c:v>2.1391277966626001</c:v>
                </c:pt>
                <c:pt idx="119">
                  <c:v>2.06736979936742</c:v>
                </c:pt>
                <c:pt idx="120">
                  <c:v>1.9785107230597001</c:v>
                </c:pt>
                <c:pt idx="121">
                  <c:v>2.0143494129152799</c:v>
                </c:pt>
                <c:pt idx="122">
                  <c:v>2.0049339995311799</c:v>
                </c:pt>
                <c:pt idx="123">
                  <c:v>1.9568582002819399</c:v>
                </c:pt>
                <c:pt idx="124">
                  <c:v>1.9332882870810499</c:v>
                </c:pt>
                <c:pt idx="125">
                  <c:v>1.8937039621081799</c:v>
                </c:pt>
                <c:pt idx="126">
                  <c:v>1.8612489621261199</c:v>
                </c:pt>
                <c:pt idx="127">
                  <c:v>1.88962702919073</c:v>
                </c:pt>
                <c:pt idx="128">
                  <c:v>1.8679420082704501</c:v>
                </c:pt>
                <c:pt idx="129">
                  <c:v>1.8026079364608101</c:v>
                </c:pt>
                <c:pt idx="130">
                  <c:v>1.7506833071591399</c:v>
                </c:pt>
                <c:pt idx="131">
                  <c:v>1.7674570583657601</c:v>
                </c:pt>
                <c:pt idx="132">
                  <c:v>1.77342585206513</c:v>
                </c:pt>
                <c:pt idx="133">
                  <c:v>1.71970483267804</c:v>
                </c:pt>
                <c:pt idx="134">
                  <c:v>1.69845420178276</c:v>
                </c:pt>
                <c:pt idx="135">
                  <c:v>1.6359010650996899</c:v>
                </c:pt>
                <c:pt idx="136">
                  <c:v>1.6032004271806799</c:v>
                </c:pt>
                <c:pt idx="137">
                  <c:v>1.5863090369580299</c:v>
                </c:pt>
                <c:pt idx="138">
                  <c:v>1.5610359625513199</c:v>
                </c:pt>
                <c:pt idx="139">
                  <c:v>1.5121998988196199</c:v>
                </c:pt>
                <c:pt idx="140">
                  <c:v>1.4473508950818501</c:v>
                </c:pt>
                <c:pt idx="141">
                  <c:v>1.46771113376072</c:v>
                </c:pt>
                <c:pt idx="142">
                  <c:v>1.4660372954112799</c:v>
                </c:pt>
                <c:pt idx="143">
                  <c:v>1.4102809444631399</c:v>
                </c:pt>
                <c:pt idx="144">
                  <c:v>1.35544724280768</c:v>
                </c:pt>
                <c:pt idx="145">
                  <c:v>1.3043977695295701</c:v>
                </c:pt>
                <c:pt idx="146">
                  <c:v>1.3151204279430599</c:v>
                </c:pt>
                <c:pt idx="147">
                  <c:v>1.3129784821200801</c:v>
                </c:pt>
                <c:pt idx="148">
                  <c:v>1.28758454220144</c:v>
                </c:pt>
                <c:pt idx="149">
                  <c:v>1.2289208664647799</c:v>
                </c:pt>
                <c:pt idx="150">
                  <c:v>1.1444099747141701</c:v>
                </c:pt>
                <c:pt idx="151">
                  <c:v>1.1495897901266401</c:v>
                </c:pt>
                <c:pt idx="152">
                  <c:v>1.1744796650273399</c:v>
                </c:pt>
                <c:pt idx="153">
                  <c:v>1.1510511885714501</c:v>
                </c:pt>
                <c:pt idx="154">
                  <c:v>1.0804428833963999</c:v>
                </c:pt>
                <c:pt idx="155">
                  <c:v>1.00963708450533</c:v>
                </c:pt>
                <c:pt idx="156">
                  <c:v>1.0245982249001699</c:v>
                </c:pt>
                <c:pt idx="157">
                  <c:v>1.0388901735227301</c:v>
                </c:pt>
                <c:pt idx="158">
                  <c:v>0.99786733414443496</c:v>
                </c:pt>
                <c:pt idx="159">
                  <c:v>0.92584941957050104</c:v>
                </c:pt>
                <c:pt idx="160">
                  <c:v>0.85594332483361102</c:v>
                </c:pt>
                <c:pt idx="161">
                  <c:v>0.86683874126460103</c:v>
                </c:pt>
                <c:pt idx="162">
                  <c:v>0.88027685358782004</c:v>
                </c:pt>
                <c:pt idx="163">
                  <c:v>0.87626066967846294</c:v>
                </c:pt>
                <c:pt idx="164">
                  <c:v>0.78338761976512095</c:v>
                </c:pt>
                <c:pt idx="165">
                  <c:v>0.70790394848730098</c:v>
                </c:pt>
                <c:pt idx="166">
                  <c:v>0.73356691637195603</c:v>
                </c:pt>
                <c:pt idx="167">
                  <c:v>0.78163362556078997</c:v>
                </c:pt>
                <c:pt idx="168">
                  <c:v>0.72175718605251804</c:v>
                </c:pt>
                <c:pt idx="169">
                  <c:v>0.63443646757528405</c:v>
                </c:pt>
                <c:pt idx="170">
                  <c:v>0.533133703714744</c:v>
                </c:pt>
                <c:pt idx="171">
                  <c:v>0.54900057155404303</c:v>
                </c:pt>
                <c:pt idx="172">
                  <c:v>0.55895863205832397</c:v>
                </c:pt>
                <c:pt idx="173">
                  <c:v>0.60237936813192205</c:v>
                </c:pt>
                <c:pt idx="174">
                  <c:v>0.43899901632593302</c:v>
                </c:pt>
                <c:pt idx="175">
                  <c:v>0.30292201613464798</c:v>
                </c:pt>
                <c:pt idx="176">
                  <c:v>0.35372857453635498</c:v>
                </c:pt>
                <c:pt idx="177">
                  <c:v>0.51223319538130796</c:v>
                </c:pt>
                <c:pt idx="178">
                  <c:v>0.34266386588523901</c:v>
                </c:pt>
                <c:pt idx="179">
                  <c:v>8.6511424917756194E-2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7D-4DB6-B430-0A3DE7FA4F44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BermudanCallHard!$AF$2:$AF$182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1.3866867568751</c:v>
                </c:pt>
                <c:pt idx="2">
                  <c:v>1.4272801803033801</c:v>
                </c:pt>
                <c:pt idx="3">
                  <c:v>1.51657178113046</c:v>
                </c:pt>
                <c:pt idx="4">
                  <c:v>1.3659661738548501</c:v>
                </c:pt>
                <c:pt idx="5">
                  <c:v>1.3273625799557101</c:v>
                </c:pt>
                <c:pt idx="6">
                  <c:v>1.3334087490701101</c:v>
                </c:pt>
                <c:pt idx="7">
                  <c:v>1.2749438761542</c:v>
                </c:pt>
                <c:pt idx="8">
                  <c:v>1.15360542530703</c:v>
                </c:pt>
                <c:pt idx="9">
                  <c:v>1.1179103990300101</c:v>
                </c:pt>
                <c:pt idx="10">
                  <c:v>1.08904462501231</c:v>
                </c:pt>
                <c:pt idx="11">
                  <c:v>1.08342355392235</c:v>
                </c:pt>
                <c:pt idx="12">
                  <c:v>1.3008361510000599</c:v>
                </c:pt>
                <c:pt idx="13">
                  <c:v>1.13796751876362</c:v>
                </c:pt>
                <c:pt idx="14">
                  <c:v>1.11645703472164</c:v>
                </c:pt>
                <c:pt idx="15">
                  <c:v>1.1135726421330401</c:v>
                </c:pt>
                <c:pt idx="16">
                  <c:v>1.2091567033380299</c:v>
                </c:pt>
                <c:pt idx="17">
                  <c:v>1.1752933573492099</c:v>
                </c:pt>
                <c:pt idx="18">
                  <c:v>1.18885071682</c:v>
                </c:pt>
                <c:pt idx="19">
                  <c:v>1.2056115525137301</c:v>
                </c:pt>
                <c:pt idx="20">
                  <c:v>1.2710392370079</c:v>
                </c:pt>
                <c:pt idx="21">
                  <c:v>1.2608754476871999</c:v>
                </c:pt>
                <c:pt idx="22">
                  <c:v>1.2319297764958299</c:v>
                </c:pt>
                <c:pt idx="23">
                  <c:v>1.2375940587335199</c:v>
                </c:pt>
                <c:pt idx="24">
                  <c:v>1.2883212549182601</c:v>
                </c:pt>
                <c:pt idx="25">
                  <c:v>1.0054168031912001</c:v>
                </c:pt>
                <c:pt idx="26">
                  <c:v>1.01157126027081</c:v>
                </c:pt>
                <c:pt idx="27">
                  <c:v>1.0270850979497901</c:v>
                </c:pt>
                <c:pt idx="28">
                  <c:v>1.0282528066677299</c:v>
                </c:pt>
                <c:pt idx="29">
                  <c:v>1.03771140151493</c:v>
                </c:pt>
                <c:pt idx="30">
                  <c:v>1.2979510174108799</c:v>
                </c:pt>
                <c:pt idx="31">
                  <c:v>1.3009489617973899</c:v>
                </c:pt>
                <c:pt idx="32">
                  <c:v>1.2704047132498799</c:v>
                </c:pt>
                <c:pt idx="33">
                  <c:v>1.2629059594805301</c:v>
                </c:pt>
                <c:pt idx="34">
                  <c:v>1.2413000500470499</c:v>
                </c:pt>
                <c:pt idx="35">
                  <c:v>1.5029445581269001</c:v>
                </c:pt>
                <c:pt idx="36">
                  <c:v>1.51334908335842</c:v>
                </c:pt>
                <c:pt idx="37">
                  <c:v>1.5502631858984799</c:v>
                </c:pt>
                <c:pt idx="38">
                  <c:v>1.5542913489163801</c:v>
                </c:pt>
                <c:pt idx="39">
                  <c:v>1.5638955830238701</c:v>
                </c:pt>
                <c:pt idx="40">
                  <c:v>1.4293522833596799</c:v>
                </c:pt>
                <c:pt idx="41">
                  <c:v>1.42692734747437</c:v>
                </c:pt>
                <c:pt idx="42">
                  <c:v>1.4219672116606601</c:v>
                </c:pt>
                <c:pt idx="43">
                  <c:v>1.4224592139596399</c:v>
                </c:pt>
                <c:pt idx="44">
                  <c:v>1.4095821018969401</c:v>
                </c:pt>
                <c:pt idx="45">
                  <c:v>1.2109805978306101</c:v>
                </c:pt>
                <c:pt idx="46">
                  <c:v>1.2043475213471599</c:v>
                </c:pt>
                <c:pt idx="47">
                  <c:v>1.21416303387584</c:v>
                </c:pt>
                <c:pt idx="48">
                  <c:v>1.20662594709005</c:v>
                </c:pt>
                <c:pt idx="49">
                  <c:v>1.2090088565138399</c:v>
                </c:pt>
                <c:pt idx="50">
                  <c:v>1.0170630106026199</c:v>
                </c:pt>
                <c:pt idx="51">
                  <c:v>0.95485861658255999</c:v>
                </c:pt>
                <c:pt idx="52">
                  <c:v>0.98378976869615697</c:v>
                </c:pt>
                <c:pt idx="53">
                  <c:v>1.0122857860036301</c:v>
                </c:pt>
                <c:pt idx="54">
                  <c:v>1.02347498738192</c:v>
                </c:pt>
                <c:pt idx="55">
                  <c:v>1.53218517955128</c:v>
                </c:pt>
                <c:pt idx="56">
                  <c:v>1.5233596796190101</c:v>
                </c:pt>
                <c:pt idx="57">
                  <c:v>1.5285402491294899</c:v>
                </c:pt>
                <c:pt idx="58">
                  <c:v>1.5450139759942401</c:v>
                </c:pt>
                <c:pt idx="59">
                  <c:v>1.5717550465721699</c:v>
                </c:pt>
                <c:pt idx="60">
                  <c:v>1.95040584773516</c:v>
                </c:pt>
                <c:pt idx="61">
                  <c:v>1.9235596052652699</c:v>
                </c:pt>
                <c:pt idx="62">
                  <c:v>1.8563047844034599</c:v>
                </c:pt>
                <c:pt idx="63">
                  <c:v>1.86114092926007</c:v>
                </c:pt>
                <c:pt idx="64">
                  <c:v>1.9262597344597201</c:v>
                </c:pt>
                <c:pt idx="65">
                  <c:v>2.29291642534207</c:v>
                </c:pt>
                <c:pt idx="66">
                  <c:v>2.0888876664795899</c:v>
                </c:pt>
                <c:pt idx="67">
                  <c:v>2.0945769167445101</c:v>
                </c:pt>
                <c:pt idx="68">
                  <c:v>2.0852034996683901</c:v>
                </c:pt>
                <c:pt idx="69">
                  <c:v>2.1374588687626499</c:v>
                </c:pt>
                <c:pt idx="70">
                  <c:v>2.7507991834021799</c:v>
                </c:pt>
                <c:pt idx="71">
                  <c:v>2.5640808560631601</c:v>
                </c:pt>
                <c:pt idx="72">
                  <c:v>2.4565867886939801</c:v>
                </c:pt>
                <c:pt idx="73">
                  <c:v>2.45079527103873</c:v>
                </c:pt>
                <c:pt idx="74">
                  <c:v>2.56126819900657</c:v>
                </c:pt>
                <c:pt idx="75">
                  <c:v>2.72372953118649</c:v>
                </c:pt>
                <c:pt idx="76">
                  <c:v>2.5314444210601201</c:v>
                </c:pt>
                <c:pt idx="77">
                  <c:v>2.4827285899052298</c:v>
                </c:pt>
                <c:pt idx="78">
                  <c:v>2.4595783255484802</c:v>
                </c:pt>
                <c:pt idx="79">
                  <c:v>2.4859267659893201</c:v>
                </c:pt>
                <c:pt idx="80">
                  <c:v>3.4067122608561999</c:v>
                </c:pt>
                <c:pt idx="81">
                  <c:v>3.4594942998337399</c:v>
                </c:pt>
                <c:pt idx="82">
                  <c:v>3.5102836860419</c:v>
                </c:pt>
                <c:pt idx="83">
                  <c:v>3.6032527956952398</c:v>
                </c:pt>
                <c:pt idx="84">
                  <c:v>3.6853084179071001</c:v>
                </c:pt>
                <c:pt idx="85">
                  <c:v>3.4788267880241999</c:v>
                </c:pt>
                <c:pt idx="86">
                  <c:v>3.5144542641433998</c:v>
                </c:pt>
                <c:pt idx="87">
                  <c:v>3.3451217820207702</c:v>
                </c:pt>
                <c:pt idx="88">
                  <c:v>3.2311362392837202</c:v>
                </c:pt>
                <c:pt idx="89">
                  <c:v>3.1837221930640101</c:v>
                </c:pt>
                <c:pt idx="90">
                  <c:v>3.08359509032756</c:v>
                </c:pt>
                <c:pt idx="91">
                  <c:v>3.0043827900079401</c:v>
                </c:pt>
                <c:pt idx="92">
                  <c:v>3.0540173417083598</c:v>
                </c:pt>
                <c:pt idx="93">
                  <c:v>2.7562751500326002</c:v>
                </c:pt>
                <c:pt idx="94">
                  <c:v>2.8456862292162</c:v>
                </c:pt>
                <c:pt idx="95">
                  <c:v>2.8790834630747102</c:v>
                </c:pt>
                <c:pt idx="96">
                  <c:v>2.8360891849743699</c:v>
                </c:pt>
                <c:pt idx="97">
                  <c:v>2.8147882290370201</c:v>
                </c:pt>
                <c:pt idx="98">
                  <c:v>2.7354840348556602</c:v>
                </c:pt>
                <c:pt idx="99">
                  <c:v>2.7687836128526699</c:v>
                </c:pt>
                <c:pt idx="100">
                  <c:v>2.7063984410064399</c:v>
                </c:pt>
                <c:pt idx="101">
                  <c:v>2.7249423496319598</c:v>
                </c:pt>
                <c:pt idx="102">
                  <c:v>2.71442642038043</c:v>
                </c:pt>
                <c:pt idx="103">
                  <c:v>2.6557614725766201</c:v>
                </c:pt>
                <c:pt idx="104">
                  <c:v>2.6602580445504098</c:v>
                </c:pt>
                <c:pt idx="105">
                  <c:v>2.6313639437610599</c:v>
                </c:pt>
                <c:pt idx="106">
                  <c:v>2.60177724134746</c:v>
                </c:pt>
                <c:pt idx="107">
                  <c:v>2.58913780879399</c:v>
                </c:pt>
                <c:pt idx="108">
                  <c:v>2.5990780018348199</c:v>
                </c:pt>
                <c:pt idx="109">
                  <c:v>2.57480525437993</c:v>
                </c:pt>
                <c:pt idx="110">
                  <c:v>2.5321288051846</c:v>
                </c:pt>
                <c:pt idx="111">
                  <c:v>2.5175345058638401</c:v>
                </c:pt>
                <c:pt idx="112">
                  <c:v>2.51127551385304</c:v>
                </c:pt>
                <c:pt idx="113">
                  <c:v>2.4502144999238902</c:v>
                </c:pt>
                <c:pt idx="114">
                  <c:v>2.4567836725699399</c:v>
                </c:pt>
                <c:pt idx="115">
                  <c:v>2.3861508852573601</c:v>
                </c:pt>
                <c:pt idx="116">
                  <c:v>2.3949554729259099</c:v>
                </c:pt>
                <c:pt idx="117">
                  <c:v>2.4028205966208702</c:v>
                </c:pt>
                <c:pt idx="118">
                  <c:v>2.4113302488859998</c:v>
                </c:pt>
                <c:pt idx="119">
                  <c:v>2.4077523111587902</c:v>
                </c:pt>
                <c:pt idx="120">
                  <c:v>2.3485512408333298</c:v>
                </c:pt>
                <c:pt idx="121">
                  <c:v>2.2920662646205598</c:v>
                </c:pt>
                <c:pt idx="122">
                  <c:v>2.2920920295471401</c:v>
                </c:pt>
                <c:pt idx="123">
                  <c:v>2.2673324327735198</c:v>
                </c:pt>
                <c:pt idx="124">
                  <c:v>2.23648656512094</c:v>
                </c:pt>
                <c:pt idx="125">
                  <c:v>2.1819433363672101</c:v>
                </c:pt>
                <c:pt idx="126">
                  <c:v>2.2110614805368201</c:v>
                </c:pt>
                <c:pt idx="127">
                  <c:v>2.2067502796776699</c:v>
                </c:pt>
                <c:pt idx="128">
                  <c:v>2.17286422109588</c:v>
                </c:pt>
                <c:pt idx="129">
                  <c:v>2.1294066978904702</c:v>
                </c:pt>
                <c:pt idx="130">
                  <c:v>2.0729002762133701</c:v>
                </c:pt>
                <c:pt idx="131">
                  <c:v>2.0831354259483099</c:v>
                </c:pt>
                <c:pt idx="132">
                  <c:v>2.0620030924000599</c:v>
                </c:pt>
                <c:pt idx="133">
                  <c:v>1.98437920931648</c:v>
                </c:pt>
                <c:pt idx="134">
                  <c:v>1.9311879246108701</c:v>
                </c:pt>
                <c:pt idx="135">
                  <c:v>1.8569188676485999</c:v>
                </c:pt>
                <c:pt idx="136">
                  <c:v>1.8423857509189201</c:v>
                </c:pt>
                <c:pt idx="137">
                  <c:v>1.83481857454982</c:v>
                </c:pt>
                <c:pt idx="138">
                  <c:v>1.79157390257821</c:v>
                </c:pt>
                <c:pt idx="139">
                  <c:v>1.73004346188757</c:v>
                </c:pt>
                <c:pt idx="140">
                  <c:v>1.6407538326553499</c:v>
                </c:pt>
                <c:pt idx="141">
                  <c:v>1.6314664029973101</c:v>
                </c:pt>
                <c:pt idx="142">
                  <c:v>1.62762113278012</c:v>
                </c:pt>
                <c:pt idx="143">
                  <c:v>1.6023515689300101</c:v>
                </c:pt>
                <c:pt idx="144">
                  <c:v>1.5416012593200501</c:v>
                </c:pt>
                <c:pt idx="145">
                  <c:v>1.4731938411969101</c:v>
                </c:pt>
                <c:pt idx="146">
                  <c:v>1.4665515231908199</c:v>
                </c:pt>
                <c:pt idx="147">
                  <c:v>1.4677654779606899</c:v>
                </c:pt>
                <c:pt idx="148">
                  <c:v>1.4280655774854201</c:v>
                </c:pt>
                <c:pt idx="149">
                  <c:v>1.36864832229852</c:v>
                </c:pt>
                <c:pt idx="150">
                  <c:v>1.3032233459972999</c:v>
                </c:pt>
                <c:pt idx="151">
                  <c:v>1.30797374506577</c:v>
                </c:pt>
                <c:pt idx="152">
                  <c:v>1.3108825894040299</c:v>
                </c:pt>
                <c:pt idx="153">
                  <c:v>1.2932598348640501</c:v>
                </c:pt>
                <c:pt idx="154">
                  <c:v>1.2218161086018999</c:v>
                </c:pt>
                <c:pt idx="155">
                  <c:v>1.1379231736023301</c:v>
                </c:pt>
                <c:pt idx="156">
                  <c:v>1.15036174902557</c:v>
                </c:pt>
                <c:pt idx="157">
                  <c:v>1.16297372442441</c:v>
                </c:pt>
                <c:pt idx="158">
                  <c:v>1.1080612667966101</c:v>
                </c:pt>
                <c:pt idx="159">
                  <c:v>1.0242708414549</c:v>
                </c:pt>
                <c:pt idx="160">
                  <c:v>0.94704124336043005</c:v>
                </c:pt>
                <c:pt idx="161">
                  <c:v>0.95487032635992997</c:v>
                </c:pt>
                <c:pt idx="162">
                  <c:v>0.95767143417939904</c:v>
                </c:pt>
                <c:pt idx="163">
                  <c:v>0.94700817748723898</c:v>
                </c:pt>
                <c:pt idx="164">
                  <c:v>0.85010846480562996</c:v>
                </c:pt>
                <c:pt idx="165">
                  <c:v>0.76275179916810398</c:v>
                </c:pt>
                <c:pt idx="166">
                  <c:v>0.781767137801057</c:v>
                </c:pt>
                <c:pt idx="167">
                  <c:v>0.82495751553901897</c:v>
                </c:pt>
                <c:pt idx="168">
                  <c:v>0.76238904634845595</c:v>
                </c:pt>
                <c:pt idx="169">
                  <c:v>0.66976208954960903</c:v>
                </c:pt>
                <c:pt idx="170">
                  <c:v>0.56090403592001103</c:v>
                </c:pt>
                <c:pt idx="171">
                  <c:v>0.57404697661932402</c:v>
                </c:pt>
                <c:pt idx="172">
                  <c:v>0.57960527414405105</c:v>
                </c:pt>
                <c:pt idx="173">
                  <c:v>0.61923701752230198</c:v>
                </c:pt>
                <c:pt idx="174">
                  <c:v>0.45334668003812301</c:v>
                </c:pt>
                <c:pt idx="175">
                  <c:v>0.31041338742034202</c:v>
                </c:pt>
                <c:pt idx="176">
                  <c:v>0.35961493544747197</c:v>
                </c:pt>
                <c:pt idx="177">
                  <c:v>0.51603431316997295</c:v>
                </c:pt>
                <c:pt idx="178">
                  <c:v>0.345409914438567</c:v>
                </c:pt>
                <c:pt idx="179">
                  <c:v>8.9887518067533201E-2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7D-4DB6-B430-0A3DE7FA4F44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BermudanCallHard!$AA$2:$AA$182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1.39067273046638</c:v>
                </c:pt>
                <c:pt idx="2">
                  <c:v>1.32558875440865</c:v>
                </c:pt>
                <c:pt idx="3">
                  <c:v>1.2471179557494201</c:v>
                </c:pt>
                <c:pt idx="4">
                  <c:v>1.3882401470011301</c:v>
                </c:pt>
                <c:pt idx="5">
                  <c:v>1.4132588620970701</c:v>
                </c:pt>
                <c:pt idx="6">
                  <c:v>1.3890742222241901</c:v>
                </c:pt>
                <c:pt idx="7">
                  <c:v>1.39332581536481</c:v>
                </c:pt>
                <c:pt idx="8">
                  <c:v>1.4200884256566</c:v>
                </c:pt>
                <c:pt idx="9">
                  <c:v>1.5118352755422</c:v>
                </c:pt>
                <c:pt idx="10">
                  <c:v>1.45569143803682</c:v>
                </c:pt>
                <c:pt idx="11">
                  <c:v>1.4483725557481499</c:v>
                </c:pt>
                <c:pt idx="12">
                  <c:v>1.4382442247596201</c:v>
                </c:pt>
                <c:pt idx="13">
                  <c:v>1.4787874512263499</c:v>
                </c:pt>
                <c:pt idx="14">
                  <c:v>1.49242778127527</c:v>
                </c:pt>
                <c:pt idx="15">
                  <c:v>1.54085602973756</c:v>
                </c:pt>
                <c:pt idx="16">
                  <c:v>1.5792192784642101</c:v>
                </c:pt>
                <c:pt idx="17">
                  <c:v>1.52064086335382</c:v>
                </c:pt>
                <c:pt idx="18">
                  <c:v>1.5246875158464199</c:v>
                </c:pt>
                <c:pt idx="19">
                  <c:v>1.5506150734014399</c:v>
                </c:pt>
                <c:pt idx="20">
                  <c:v>1.67940142044535</c:v>
                </c:pt>
                <c:pt idx="21">
                  <c:v>1.66080085864035</c:v>
                </c:pt>
                <c:pt idx="22">
                  <c:v>1.7399676900407099</c:v>
                </c:pt>
                <c:pt idx="23">
                  <c:v>1.7861396390740101</c:v>
                </c:pt>
                <c:pt idx="24">
                  <c:v>1.7322073653714001</c:v>
                </c:pt>
                <c:pt idx="25">
                  <c:v>1.8767593714862201</c:v>
                </c:pt>
                <c:pt idx="26">
                  <c:v>1.9330572194322599</c:v>
                </c:pt>
                <c:pt idx="27">
                  <c:v>1.89268896787537</c:v>
                </c:pt>
                <c:pt idx="28">
                  <c:v>1.86369404023382</c:v>
                </c:pt>
                <c:pt idx="29">
                  <c:v>1.85218598435243</c:v>
                </c:pt>
                <c:pt idx="30">
                  <c:v>1.6786070852409201</c:v>
                </c:pt>
                <c:pt idx="31">
                  <c:v>1.68197763485688</c:v>
                </c:pt>
                <c:pt idx="32">
                  <c:v>1.6870243634797999</c:v>
                </c:pt>
                <c:pt idx="33">
                  <c:v>1.72363950200746</c:v>
                </c:pt>
                <c:pt idx="34">
                  <c:v>1.76299072534512</c:v>
                </c:pt>
                <c:pt idx="35">
                  <c:v>1.7035206320655301</c:v>
                </c:pt>
                <c:pt idx="36">
                  <c:v>1.7028448882637499</c:v>
                </c:pt>
                <c:pt idx="37">
                  <c:v>1.69389149259681</c:v>
                </c:pt>
                <c:pt idx="38">
                  <c:v>1.66914030272306</c:v>
                </c:pt>
                <c:pt idx="39">
                  <c:v>1.6634688589656199</c:v>
                </c:pt>
                <c:pt idx="40">
                  <c:v>1.49795795220349</c:v>
                </c:pt>
                <c:pt idx="41">
                  <c:v>1.4791072144631701</c:v>
                </c:pt>
                <c:pt idx="42">
                  <c:v>1.45752189049587</c:v>
                </c:pt>
                <c:pt idx="43">
                  <c:v>1.46299747326861</c:v>
                </c:pt>
                <c:pt idx="44">
                  <c:v>1.47112820619056</c:v>
                </c:pt>
                <c:pt idx="45">
                  <c:v>1.6693972083847799</c:v>
                </c:pt>
                <c:pt idx="46">
                  <c:v>1.6760796425359601</c:v>
                </c:pt>
                <c:pt idx="47">
                  <c:v>1.6834596885333499</c:v>
                </c:pt>
                <c:pt idx="48">
                  <c:v>1.6741761927429299</c:v>
                </c:pt>
                <c:pt idx="49">
                  <c:v>1.6844489860152001</c:v>
                </c:pt>
                <c:pt idx="50">
                  <c:v>1.6031499131353399</c:v>
                </c:pt>
                <c:pt idx="51">
                  <c:v>1.6457183212003299</c:v>
                </c:pt>
                <c:pt idx="52">
                  <c:v>1.6490116333934799</c:v>
                </c:pt>
                <c:pt idx="53">
                  <c:v>1.67348112368812</c:v>
                </c:pt>
                <c:pt idx="54">
                  <c:v>1.65852081767802</c:v>
                </c:pt>
                <c:pt idx="55">
                  <c:v>1.4177786605199101</c:v>
                </c:pt>
                <c:pt idx="56">
                  <c:v>1.40525800431668</c:v>
                </c:pt>
                <c:pt idx="57">
                  <c:v>1.3753307927730201</c:v>
                </c:pt>
                <c:pt idx="58">
                  <c:v>1.4124686569626801</c:v>
                </c:pt>
                <c:pt idx="59">
                  <c:v>1.4488034435153601</c:v>
                </c:pt>
                <c:pt idx="60">
                  <c:v>1.4204850687144901</c:v>
                </c:pt>
                <c:pt idx="61">
                  <c:v>1.46662020264156</c:v>
                </c:pt>
                <c:pt idx="62">
                  <c:v>1.4923828606961</c:v>
                </c:pt>
                <c:pt idx="63">
                  <c:v>1.54434603364872</c:v>
                </c:pt>
                <c:pt idx="64">
                  <c:v>1.4929103171836899</c:v>
                </c:pt>
                <c:pt idx="65">
                  <c:v>1.4544837498312699</c:v>
                </c:pt>
                <c:pt idx="66">
                  <c:v>1.57631730362497</c:v>
                </c:pt>
                <c:pt idx="67">
                  <c:v>1.5651663616671301</c:v>
                </c:pt>
                <c:pt idx="68">
                  <c:v>1.5720765356489199</c:v>
                </c:pt>
                <c:pt idx="69">
                  <c:v>1.5493637814258701</c:v>
                </c:pt>
                <c:pt idx="70">
                  <c:v>1.59302507690676</c:v>
                </c:pt>
                <c:pt idx="71">
                  <c:v>1.6466174517034899</c:v>
                </c:pt>
                <c:pt idx="72">
                  <c:v>1.66354999288351</c:v>
                </c:pt>
                <c:pt idx="73">
                  <c:v>1.66679428312447</c:v>
                </c:pt>
                <c:pt idx="74">
                  <c:v>1.67872264619419</c:v>
                </c:pt>
                <c:pt idx="75">
                  <c:v>1.6806374046821</c:v>
                </c:pt>
                <c:pt idx="76">
                  <c:v>1.69135661590723</c:v>
                </c:pt>
                <c:pt idx="77">
                  <c:v>1.73021301342384</c:v>
                </c:pt>
                <c:pt idx="78">
                  <c:v>1.7305425420974601</c:v>
                </c:pt>
                <c:pt idx="79">
                  <c:v>1.7115943540305101</c:v>
                </c:pt>
                <c:pt idx="80">
                  <c:v>1.13437138753961</c:v>
                </c:pt>
                <c:pt idx="81">
                  <c:v>1.2853066914981199</c:v>
                </c:pt>
                <c:pt idx="82">
                  <c:v>1.28966128112433</c:v>
                </c:pt>
                <c:pt idx="83">
                  <c:v>1.27079490330873</c:v>
                </c:pt>
                <c:pt idx="84">
                  <c:v>1.2277555298779499</c:v>
                </c:pt>
                <c:pt idx="85">
                  <c:v>0.86791566391290098</c:v>
                </c:pt>
                <c:pt idx="86">
                  <c:v>0.92952138127940898</c:v>
                </c:pt>
                <c:pt idx="87">
                  <c:v>0.87616398155004904</c:v>
                </c:pt>
                <c:pt idx="88">
                  <c:v>0.949580699261798</c:v>
                </c:pt>
                <c:pt idx="89">
                  <c:v>0.96461169815913195</c:v>
                </c:pt>
                <c:pt idx="90">
                  <c:v>0.74197063867049196</c:v>
                </c:pt>
                <c:pt idx="91">
                  <c:v>0.94396351319746596</c:v>
                </c:pt>
                <c:pt idx="92">
                  <c:v>1.03059197324832</c:v>
                </c:pt>
                <c:pt idx="93">
                  <c:v>1.0832477752951499</c:v>
                </c:pt>
                <c:pt idx="94">
                  <c:v>0.98489743752331405</c:v>
                </c:pt>
                <c:pt idx="95">
                  <c:v>0.96456814369093002</c:v>
                </c:pt>
                <c:pt idx="96">
                  <c:v>1.18991624840951</c:v>
                </c:pt>
                <c:pt idx="97">
                  <c:v>1.2545014650921</c:v>
                </c:pt>
                <c:pt idx="98">
                  <c:v>1.2696254916646399</c:v>
                </c:pt>
                <c:pt idx="99">
                  <c:v>1.2117466801124701</c:v>
                </c:pt>
                <c:pt idx="100">
                  <c:v>0.746521719428904</c:v>
                </c:pt>
                <c:pt idx="101">
                  <c:v>0.84618951828972699</c:v>
                </c:pt>
                <c:pt idx="102">
                  <c:v>0.86622355212415802</c:v>
                </c:pt>
                <c:pt idx="103">
                  <c:v>0.871119741918297</c:v>
                </c:pt>
                <c:pt idx="104">
                  <c:v>0.85415389195620395</c:v>
                </c:pt>
                <c:pt idx="105">
                  <c:v>0.88590706497363503</c:v>
                </c:pt>
                <c:pt idx="106">
                  <c:v>0.90422510670560197</c:v>
                </c:pt>
                <c:pt idx="107">
                  <c:v>0.92009381822846703</c:v>
                </c:pt>
                <c:pt idx="108">
                  <c:v>0.92766136973492097</c:v>
                </c:pt>
                <c:pt idx="109">
                  <c:v>0.90902023737645199</c:v>
                </c:pt>
                <c:pt idx="110">
                  <c:v>0.84160428502725604</c:v>
                </c:pt>
                <c:pt idx="111">
                  <c:v>0.84600033576742995</c:v>
                </c:pt>
                <c:pt idx="112">
                  <c:v>0.85316158177492496</c:v>
                </c:pt>
                <c:pt idx="113">
                  <c:v>0.85845080667751394</c:v>
                </c:pt>
                <c:pt idx="114">
                  <c:v>0.85725846553775498</c:v>
                </c:pt>
                <c:pt idx="115">
                  <c:v>0.64302396350549695</c:v>
                </c:pt>
                <c:pt idx="116">
                  <c:v>0.66417185452662997</c:v>
                </c:pt>
                <c:pt idx="117">
                  <c:v>0.66774628009793202</c:v>
                </c:pt>
                <c:pt idx="118">
                  <c:v>0.67323243269115096</c:v>
                </c:pt>
                <c:pt idx="119">
                  <c:v>0.66027312756914303</c:v>
                </c:pt>
                <c:pt idx="120">
                  <c:v>0.29904328488663401</c:v>
                </c:pt>
                <c:pt idx="121">
                  <c:v>0.263493752308678</c:v>
                </c:pt>
                <c:pt idx="122">
                  <c:v>0.24987018991756399</c:v>
                </c:pt>
                <c:pt idx="123">
                  <c:v>0.23730585026698101</c:v>
                </c:pt>
                <c:pt idx="124">
                  <c:v>0.22722475893742</c:v>
                </c:pt>
                <c:pt idx="125">
                  <c:v>0.27881686932338001</c:v>
                </c:pt>
                <c:pt idx="126">
                  <c:v>0.29944129710589501</c:v>
                </c:pt>
                <c:pt idx="127">
                  <c:v>0.31173435670072702</c:v>
                </c:pt>
                <c:pt idx="128">
                  <c:v>0.32358147099189699</c:v>
                </c:pt>
                <c:pt idx="129">
                  <c:v>0.32501137172731898</c:v>
                </c:pt>
                <c:pt idx="130">
                  <c:v>0.155231288299051</c:v>
                </c:pt>
                <c:pt idx="131">
                  <c:v>0.15419188589146399</c:v>
                </c:pt>
                <c:pt idx="132">
                  <c:v>0.15115448202075599</c:v>
                </c:pt>
                <c:pt idx="133">
                  <c:v>0.145349725474127</c:v>
                </c:pt>
                <c:pt idx="134">
                  <c:v>0.14662521914410501</c:v>
                </c:pt>
                <c:pt idx="135">
                  <c:v>8.3512749540377101E-2</c:v>
                </c:pt>
                <c:pt idx="136">
                  <c:v>8.5306104518164796E-2</c:v>
                </c:pt>
                <c:pt idx="137">
                  <c:v>8.8744215651882299E-2</c:v>
                </c:pt>
                <c:pt idx="138">
                  <c:v>8.9128333122808101E-2</c:v>
                </c:pt>
                <c:pt idx="139">
                  <c:v>8.5807322254363494E-2</c:v>
                </c:pt>
                <c:pt idx="140">
                  <c:v>4.25789890377914E-2</c:v>
                </c:pt>
                <c:pt idx="141">
                  <c:v>4.1844280030426E-2</c:v>
                </c:pt>
                <c:pt idx="142">
                  <c:v>3.7330219756671001E-2</c:v>
                </c:pt>
                <c:pt idx="143">
                  <c:v>3.2255740988780097E-2</c:v>
                </c:pt>
                <c:pt idx="144">
                  <c:v>2.3946721453835602E-2</c:v>
                </c:pt>
                <c:pt idx="145">
                  <c:v>2.9216659100698501E-2</c:v>
                </c:pt>
                <c:pt idx="146">
                  <c:v>3.0546703213489901E-2</c:v>
                </c:pt>
                <c:pt idx="147">
                  <c:v>3.0907200517923401E-2</c:v>
                </c:pt>
                <c:pt idx="148">
                  <c:v>3.2967105926131599E-2</c:v>
                </c:pt>
                <c:pt idx="149">
                  <c:v>3.5370252741374598E-2</c:v>
                </c:pt>
                <c:pt idx="150">
                  <c:v>4.9928177822616597E-2</c:v>
                </c:pt>
                <c:pt idx="151">
                  <c:v>4.79469217959545E-2</c:v>
                </c:pt>
                <c:pt idx="152">
                  <c:v>4.2876753030714601E-2</c:v>
                </c:pt>
                <c:pt idx="153">
                  <c:v>3.6208541730111801E-2</c:v>
                </c:pt>
                <c:pt idx="154">
                  <c:v>2.72865888049484E-2</c:v>
                </c:pt>
                <c:pt idx="155">
                  <c:v>7.9999524392155592E-3</c:v>
                </c:pt>
                <c:pt idx="156">
                  <c:v>7.39976661654253E-3</c:v>
                </c:pt>
                <c:pt idx="157">
                  <c:v>1.0949748580286901E-2</c:v>
                </c:pt>
                <c:pt idx="158">
                  <c:v>1.0076976303173901E-2</c:v>
                </c:pt>
                <c:pt idx="159">
                  <c:v>1.2952516929162E-2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7D-4DB6-B430-0A3DE7FA4F44}"/>
            </c:ext>
          </c:extLst>
        </c:ser>
        <c:ser>
          <c:idx val="11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BermudanCallHard!$AE$2:$AE$182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1.41578745127773</c:v>
                </c:pt>
                <c:pt idx="2">
                  <c:v>1.4907103607338701</c:v>
                </c:pt>
                <c:pt idx="3">
                  <c:v>1.51937338167217</c:v>
                </c:pt>
                <c:pt idx="4">
                  <c:v>1.5398240608709</c:v>
                </c:pt>
                <c:pt idx="5">
                  <c:v>1.27947957758706</c:v>
                </c:pt>
                <c:pt idx="6">
                  <c:v>1.30602366259097</c:v>
                </c:pt>
                <c:pt idx="7">
                  <c:v>1.3152150720486799</c:v>
                </c:pt>
                <c:pt idx="8">
                  <c:v>1.3435440085485499</c:v>
                </c:pt>
                <c:pt idx="9">
                  <c:v>1.3906992607692401</c:v>
                </c:pt>
                <c:pt idx="10">
                  <c:v>1.3229307807506701</c:v>
                </c:pt>
                <c:pt idx="11">
                  <c:v>1.38323309240119</c:v>
                </c:pt>
                <c:pt idx="12">
                  <c:v>1.1809123772688199</c:v>
                </c:pt>
                <c:pt idx="13">
                  <c:v>1.2723012812935399</c:v>
                </c:pt>
                <c:pt idx="14">
                  <c:v>1.28762809514485</c:v>
                </c:pt>
                <c:pt idx="15">
                  <c:v>1.2736832010641299</c:v>
                </c:pt>
                <c:pt idx="16">
                  <c:v>1.1819046286633099</c:v>
                </c:pt>
                <c:pt idx="17">
                  <c:v>1.27166672007925</c:v>
                </c:pt>
                <c:pt idx="18">
                  <c:v>1.28206289240738</c:v>
                </c:pt>
                <c:pt idx="19">
                  <c:v>1.34551147256159</c:v>
                </c:pt>
                <c:pt idx="20">
                  <c:v>1.3418860644941399</c:v>
                </c:pt>
                <c:pt idx="21">
                  <c:v>1.29561784373119</c:v>
                </c:pt>
                <c:pt idx="22">
                  <c:v>1.38318986874181</c:v>
                </c:pt>
                <c:pt idx="23">
                  <c:v>1.3382708315993099</c:v>
                </c:pt>
                <c:pt idx="24">
                  <c:v>1.3115675204945401</c:v>
                </c:pt>
                <c:pt idx="25">
                  <c:v>0.91718186864350304</c:v>
                </c:pt>
                <c:pt idx="26">
                  <c:v>0.91862958177369802</c:v>
                </c:pt>
                <c:pt idx="27">
                  <c:v>0.93054534468310102</c:v>
                </c:pt>
                <c:pt idx="28">
                  <c:v>0.95712538238214895</c:v>
                </c:pt>
                <c:pt idx="29">
                  <c:v>0.97489582629661697</c:v>
                </c:pt>
                <c:pt idx="30">
                  <c:v>0.88313539317318801</c:v>
                </c:pt>
                <c:pt idx="31">
                  <c:v>0.90032474813575203</c:v>
                </c:pt>
                <c:pt idx="32">
                  <c:v>0.86131835368062604</c:v>
                </c:pt>
                <c:pt idx="33">
                  <c:v>0.85074684785766996</c:v>
                </c:pt>
                <c:pt idx="34">
                  <c:v>0.81845314703727001</c:v>
                </c:pt>
                <c:pt idx="35">
                  <c:v>0.78689933663479505</c:v>
                </c:pt>
                <c:pt idx="36">
                  <c:v>0.79661075745945298</c:v>
                </c:pt>
                <c:pt idx="37">
                  <c:v>0.81001751061947103</c:v>
                </c:pt>
                <c:pt idx="38">
                  <c:v>0.80581631488997096</c:v>
                </c:pt>
                <c:pt idx="39">
                  <c:v>0.80635906664854795</c:v>
                </c:pt>
                <c:pt idx="40">
                  <c:v>0.74638835622323496</c:v>
                </c:pt>
                <c:pt idx="41">
                  <c:v>0.73732244024606497</c:v>
                </c:pt>
                <c:pt idx="42">
                  <c:v>0.73946979914072097</c:v>
                </c:pt>
                <c:pt idx="43">
                  <c:v>0.74837906464398196</c:v>
                </c:pt>
                <c:pt idx="44">
                  <c:v>0.75298266378162304</c:v>
                </c:pt>
                <c:pt idx="45">
                  <c:v>0.66678398031165698</c:v>
                </c:pt>
                <c:pt idx="46">
                  <c:v>0.69143172298734301</c:v>
                </c:pt>
                <c:pt idx="47">
                  <c:v>0.69970684108324899</c:v>
                </c:pt>
                <c:pt idx="48">
                  <c:v>0.71035962372453298</c:v>
                </c:pt>
                <c:pt idx="49">
                  <c:v>0.70678638048810305</c:v>
                </c:pt>
                <c:pt idx="50">
                  <c:v>0.77189191936414103</c:v>
                </c:pt>
                <c:pt idx="51">
                  <c:v>0.76394295595223805</c:v>
                </c:pt>
                <c:pt idx="52">
                  <c:v>0.74368689936321697</c:v>
                </c:pt>
                <c:pt idx="53">
                  <c:v>0.74156670897473997</c:v>
                </c:pt>
                <c:pt idx="54">
                  <c:v>0.74785711276350397</c:v>
                </c:pt>
                <c:pt idx="55">
                  <c:v>0.53073378828710704</c:v>
                </c:pt>
                <c:pt idx="56">
                  <c:v>0.51768386967749003</c:v>
                </c:pt>
                <c:pt idx="57">
                  <c:v>0.51901554200176503</c:v>
                </c:pt>
                <c:pt idx="58">
                  <c:v>0.50570513011021001</c:v>
                </c:pt>
                <c:pt idx="59">
                  <c:v>0.50836718508884504</c:v>
                </c:pt>
                <c:pt idx="60">
                  <c:v>0.40215899750552803</c:v>
                </c:pt>
                <c:pt idx="61">
                  <c:v>0.39507280840515901</c:v>
                </c:pt>
                <c:pt idx="62">
                  <c:v>0.39143492367892702</c:v>
                </c:pt>
                <c:pt idx="63">
                  <c:v>0.39109101528523599</c:v>
                </c:pt>
                <c:pt idx="64">
                  <c:v>0.40741861684976399</c:v>
                </c:pt>
                <c:pt idx="65">
                  <c:v>0.30790514424387</c:v>
                </c:pt>
                <c:pt idx="66">
                  <c:v>0.35578444865615</c:v>
                </c:pt>
                <c:pt idx="67">
                  <c:v>0.37218641396944202</c:v>
                </c:pt>
                <c:pt idx="68">
                  <c:v>0.37371032356202299</c:v>
                </c:pt>
                <c:pt idx="69">
                  <c:v>0.36911741160224998</c:v>
                </c:pt>
                <c:pt idx="70">
                  <c:v>0.13013168778211601</c:v>
                </c:pt>
                <c:pt idx="71">
                  <c:v>0.16167220503351001</c:v>
                </c:pt>
                <c:pt idx="72">
                  <c:v>0.17259424157129999</c:v>
                </c:pt>
                <c:pt idx="73">
                  <c:v>0.173285529407501</c:v>
                </c:pt>
                <c:pt idx="74">
                  <c:v>0.17305719183753701</c:v>
                </c:pt>
                <c:pt idx="75">
                  <c:v>9.7408076729350396E-2</c:v>
                </c:pt>
                <c:pt idx="76">
                  <c:v>7.4878026494376193E-2</c:v>
                </c:pt>
                <c:pt idx="77">
                  <c:v>8.1249685662135696E-2</c:v>
                </c:pt>
                <c:pt idx="78">
                  <c:v>9.6447416137836695E-2</c:v>
                </c:pt>
                <c:pt idx="79">
                  <c:v>9.6413467443826895E-2</c:v>
                </c:pt>
                <c:pt idx="80">
                  <c:v>0.140153102606247</c:v>
                </c:pt>
                <c:pt idx="81">
                  <c:v>0.19169812228605901</c:v>
                </c:pt>
                <c:pt idx="82">
                  <c:v>0.21982061713435799</c:v>
                </c:pt>
                <c:pt idx="83">
                  <c:v>0.25588090590333501</c:v>
                </c:pt>
                <c:pt idx="84">
                  <c:v>0.173440960827869</c:v>
                </c:pt>
                <c:pt idx="85">
                  <c:v>0.18037797347124301</c:v>
                </c:pt>
                <c:pt idx="86">
                  <c:v>7.6202425513202998E-2</c:v>
                </c:pt>
                <c:pt idx="87">
                  <c:v>9.7606517368619E-2</c:v>
                </c:pt>
                <c:pt idx="88">
                  <c:v>0.14429361294783499</c:v>
                </c:pt>
                <c:pt idx="89">
                  <c:v>0.18780949481228601</c:v>
                </c:pt>
                <c:pt idx="90">
                  <c:v>0.17794029073543499</c:v>
                </c:pt>
                <c:pt idx="91">
                  <c:v>0.28642840120162999</c:v>
                </c:pt>
                <c:pt idx="92">
                  <c:v>0.23070399603038699</c:v>
                </c:pt>
                <c:pt idx="93">
                  <c:v>6.52289119829908E-2</c:v>
                </c:pt>
                <c:pt idx="94">
                  <c:v>0.230488692829971</c:v>
                </c:pt>
                <c:pt idx="95">
                  <c:v>0.121039309467723</c:v>
                </c:pt>
                <c:pt idx="96">
                  <c:v>6.7212729289537101E-2</c:v>
                </c:pt>
                <c:pt idx="97">
                  <c:v>0.26126290054748103</c:v>
                </c:pt>
                <c:pt idx="98">
                  <c:v>0.345687913686271</c:v>
                </c:pt>
                <c:pt idx="99">
                  <c:v>0.32177477191428899</c:v>
                </c:pt>
                <c:pt idx="100">
                  <c:v>7.6594711109405397E-2</c:v>
                </c:pt>
                <c:pt idx="101">
                  <c:v>1.9177530002549799E-2</c:v>
                </c:pt>
                <c:pt idx="102">
                  <c:v>3.37883458625233E-2</c:v>
                </c:pt>
                <c:pt idx="103">
                  <c:v>3.02919449516314E-2</c:v>
                </c:pt>
                <c:pt idx="104">
                  <c:v>2.2961955800101401E-2</c:v>
                </c:pt>
                <c:pt idx="105">
                  <c:v>5.1397398857025801E-2</c:v>
                </c:pt>
                <c:pt idx="106">
                  <c:v>9.2653410600401401E-2</c:v>
                </c:pt>
                <c:pt idx="107">
                  <c:v>0.110789321918237</c:v>
                </c:pt>
                <c:pt idx="108">
                  <c:v>9.8572306354719502E-2</c:v>
                </c:pt>
                <c:pt idx="109">
                  <c:v>7.5771624241250599E-2</c:v>
                </c:pt>
                <c:pt idx="110">
                  <c:v>0.16643104778105799</c:v>
                </c:pt>
                <c:pt idx="111">
                  <c:v>0.17644901074734101</c:v>
                </c:pt>
                <c:pt idx="112">
                  <c:v>0.16356399963666801</c:v>
                </c:pt>
                <c:pt idx="113">
                  <c:v>0.13573307650081401</c:v>
                </c:pt>
                <c:pt idx="114">
                  <c:v>9.3078977388299497E-2</c:v>
                </c:pt>
                <c:pt idx="115">
                  <c:v>7.9472911593507695E-2</c:v>
                </c:pt>
                <c:pt idx="116">
                  <c:v>0.10553271306345299</c:v>
                </c:pt>
                <c:pt idx="117">
                  <c:v>0.105126212087332</c:v>
                </c:pt>
                <c:pt idx="118">
                  <c:v>9.5618194986124103E-2</c:v>
                </c:pt>
                <c:pt idx="119">
                  <c:v>8.4361231110306995E-2</c:v>
                </c:pt>
                <c:pt idx="120">
                  <c:v>0.13064884046186401</c:v>
                </c:pt>
                <c:pt idx="121">
                  <c:v>0.190649571084542</c:v>
                </c:pt>
                <c:pt idx="122">
                  <c:v>0.208525996156537</c:v>
                </c:pt>
                <c:pt idx="123">
                  <c:v>0.20911814029433801</c:v>
                </c:pt>
                <c:pt idx="124">
                  <c:v>0.20945177843225801</c:v>
                </c:pt>
                <c:pt idx="125">
                  <c:v>1.82404924280587E-2</c:v>
                </c:pt>
                <c:pt idx="126">
                  <c:v>3.04355695227683E-2</c:v>
                </c:pt>
                <c:pt idx="127">
                  <c:v>4.0058949585680501E-2</c:v>
                </c:pt>
                <c:pt idx="128">
                  <c:v>4.0404997836922002E-2</c:v>
                </c:pt>
                <c:pt idx="129">
                  <c:v>3.8373250316515901E-2</c:v>
                </c:pt>
                <c:pt idx="130">
                  <c:v>6.14968375543226E-2</c:v>
                </c:pt>
                <c:pt idx="131">
                  <c:v>4.3578906794424901E-2</c:v>
                </c:pt>
                <c:pt idx="132">
                  <c:v>3.7325910283646499E-2</c:v>
                </c:pt>
                <c:pt idx="133">
                  <c:v>2.6816331069193001E-2</c:v>
                </c:pt>
                <c:pt idx="134">
                  <c:v>2.08362981578426E-2</c:v>
                </c:pt>
                <c:pt idx="135">
                  <c:v>1.4668174233218799E-2</c:v>
                </c:pt>
                <c:pt idx="136">
                  <c:v>2.7674318582852301E-2</c:v>
                </c:pt>
                <c:pt idx="137">
                  <c:v>3.6204797255249298E-2</c:v>
                </c:pt>
                <c:pt idx="138">
                  <c:v>3.1667196571305602E-2</c:v>
                </c:pt>
                <c:pt idx="139">
                  <c:v>2.81096349748956E-2</c:v>
                </c:pt>
                <c:pt idx="140">
                  <c:v>1.7831567416153601E-2</c:v>
                </c:pt>
                <c:pt idx="141">
                  <c:v>2.16736224789651E-2</c:v>
                </c:pt>
                <c:pt idx="142">
                  <c:v>2.7400866742192501E-2</c:v>
                </c:pt>
                <c:pt idx="143">
                  <c:v>2.40007859791052E-2</c:v>
                </c:pt>
                <c:pt idx="144">
                  <c:v>1.7948882185081901E-2</c:v>
                </c:pt>
                <c:pt idx="145">
                  <c:v>3.2944361104609299E-2</c:v>
                </c:pt>
                <c:pt idx="146">
                  <c:v>3.2162139576719699E-2</c:v>
                </c:pt>
                <c:pt idx="147">
                  <c:v>4.0452264573261003E-2</c:v>
                </c:pt>
                <c:pt idx="148">
                  <c:v>3.8105306102186903E-2</c:v>
                </c:pt>
                <c:pt idx="149">
                  <c:v>3.8797721945323299E-2</c:v>
                </c:pt>
                <c:pt idx="150">
                  <c:v>4.0422450052501804E-3</c:v>
                </c:pt>
                <c:pt idx="151">
                  <c:v>1.61575945475247E-2</c:v>
                </c:pt>
                <c:pt idx="152">
                  <c:v>2.4113549668901699E-2</c:v>
                </c:pt>
                <c:pt idx="153">
                  <c:v>1.49939787228101E-2</c:v>
                </c:pt>
                <c:pt idx="154">
                  <c:v>4.8119421512869799E-3</c:v>
                </c:pt>
                <c:pt idx="155">
                  <c:v>2.59969253512401E-2</c:v>
                </c:pt>
                <c:pt idx="156">
                  <c:v>4.7382803883763598E-2</c:v>
                </c:pt>
                <c:pt idx="157">
                  <c:v>4.7284606946943898E-2</c:v>
                </c:pt>
                <c:pt idx="158">
                  <c:v>4.8463396804311797E-2</c:v>
                </c:pt>
                <c:pt idx="159">
                  <c:v>4.64849494559091E-2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47D-4DB6-B430-0A3DE7FA4F44}"/>
            </c:ext>
          </c:extLst>
        </c:ser>
        <c:ser>
          <c:idx val="0"/>
          <c:order val="10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92-4AC9-A3F6-AC0DEC0B9D1C}"/>
              </c:ext>
            </c:extLst>
          </c:dPt>
          <c:val>
            <c:numRef>
              <c:f>BermudanCallHard!$K$2:$K$182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1.4825558966082699</c:v>
                </c:pt>
                <c:pt idx="2">
                  <c:v>1.46288978697881</c:v>
                </c:pt>
                <c:pt idx="3">
                  <c:v>1.46565321366223</c:v>
                </c:pt>
                <c:pt idx="4">
                  <c:v>1.46213855898138</c:v>
                </c:pt>
                <c:pt idx="5">
                  <c:v>1.4632575137544099</c:v>
                </c:pt>
                <c:pt idx="6">
                  <c:v>1.4629063739172401</c:v>
                </c:pt>
                <c:pt idx="7">
                  <c:v>1.4653957405988201</c:v>
                </c:pt>
                <c:pt idx="8">
                  <c:v>1.46150863477997</c:v>
                </c:pt>
                <c:pt idx="9">
                  <c:v>1.46307758879206</c:v>
                </c:pt>
                <c:pt idx="10">
                  <c:v>1.46370566030761</c:v>
                </c:pt>
                <c:pt idx="11">
                  <c:v>1.46369159840179</c:v>
                </c:pt>
                <c:pt idx="12">
                  <c:v>1.46477054009304</c:v>
                </c:pt>
                <c:pt idx="13">
                  <c:v>1.46867775130334</c:v>
                </c:pt>
                <c:pt idx="14">
                  <c:v>1.46535040983788</c:v>
                </c:pt>
                <c:pt idx="15">
                  <c:v>1.4653414753078</c:v>
                </c:pt>
                <c:pt idx="16">
                  <c:v>1.4670690506978901</c:v>
                </c:pt>
                <c:pt idx="17">
                  <c:v>1.4695728738868199</c:v>
                </c:pt>
                <c:pt idx="18">
                  <c:v>1.4651052988592399</c:v>
                </c:pt>
                <c:pt idx="19">
                  <c:v>1.46813400483004</c:v>
                </c:pt>
                <c:pt idx="20">
                  <c:v>1.4705104514510801</c:v>
                </c:pt>
                <c:pt idx="21">
                  <c:v>1.47128459154908</c:v>
                </c:pt>
                <c:pt idx="22">
                  <c:v>1.4737807698515999</c:v>
                </c:pt>
                <c:pt idx="23">
                  <c:v>1.48220628595509</c:v>
                </c:pt>
                <c:pt idx="24">
                  <c:v>1.4767248802183901</c:v>
                </c:pt>
                <c:pt idx="25">
                  <c:v>1.4793967780500801</c:v>
                </c:pt>
                <c:pt idx="26">
                  <c:v>1.4809520990457199</c:v>
                </c:pt>
                <c:pt idx="27">
                  <c:v>1.48577747429372</c:v>
                </c:pt>
                <c:pt idx="28">
                  <c:v>1.4772519442450001</c:v>
                </c:pt>
                <c:pt idx="29">
                  <c:v>1.48093212530707</c:v>
                </c:pt>
                <c:pt idx="30">
                  <c:v>1.4866431361879999</c:v>
                </c:pt>
                <c:pt idx="31">
                  <c:v>1.48844355553629</c:v>
                </c:pt>
                <c:pt idx="32">
                  <c:v>1.4914241849097201</c:v>
                </c:pt>
                <c:pt idx="33">
                  <c:v>1.5049398856401499</c:v>
                </c:pt>
                <c:pt idx="34">
                  <c:v>1.5070493933662099</c:v>
                </c:pt>
                <c:pt idx="35">
                  <c:v>1.5126989782304701</c:v>
                </c:pt>
                <c:pt idx="36">
                  <c:v>1.5182655917335901</c:v>
                </c:pt>
                <c:pt idx="37">
                  <c:v>1.53195132099942</c:v>
                </c:pt>
                <c:pt idx="38">
                  <c:v>1.5276919703298399</c:v>
                </c:pt>
                <c:pt idx="39">
                  <c:v>1.5321684816135499</c:v>
                </c:pt>
                <c:pt idx="40">
                  <c:v>1.53940695406079</c:v>
                </c:pt>
                <c:pt idx="41">
                  <c:v>1.5441694217864299</c:v>
                </c:pt>
                <c:pt idx="42">
                  <c:v>1.5459142916019599</c:v>
                </c:pt>
                <c:pt idx="43">
                  <c:v>1.5586756930737999</c:v>
                </c:pt>
                <c:pt idx="44">
                  <c:v>1.55901937662562</c:v>
                </c:pt>
                <c:pt idx="45">
                  <c:v>1.5677468202813001</c:v>
                </c:pt>
                <c:pt idx="46">
                  <c:v>1.57226673098563</c:v>
                </c:pt>
                <c:pt idx="47">
                  <c:v>1.5832014371188401</c:v>
                </c:pt>
                <c:pt idx="48">
                  <c:v>1.5799984825984801</c:v>
                </c:pt>
                <c:pt idx="49">
                  <c:v>1.5837906423771</c:v>
                </c:pt>
                <c:pt idx="50">
                  <c:v>1.5949449413302299</c:v>
                </c:pt>
                <c:pt idx="51">
                  <c:v>1.59906594099451</c:v>
                </c:pt>
                <c:pt idx="52">
                  <c:v>1.60278851982749</c:v>
                </c:pt>
                <c:pt idx="53">
                  <c:v>1.6155684191964701</c:v>
                </c:pt>
                <c:pt idx="54">
                  <c:v>1.6202275817002001</c:v>
                </c:pt>
                <c:pt idx="55">
                  <c:v>1.62699864195105</c:v>
                </c:pt>
                <c:pt idx="56">
                  <c:v>1.63463825078708</c:v>
                </c:pt>
                <c:pt idx="57">
                  <c:v>1.6441802797576801</c:v>
                </c:pt>
                <c:pt idx="58">
                  <c:v>1.64313259310285</c:v>
                </c:pt>
                <c:pt idx="59">
                  <c:v>1.6488416102511101</c:v>
                </c:pt>
                <c:pt idx="60">
                  <c:v>1.6589110723437801</c:v>
                </c:pt>
                <c:pt idx="61">
                  <c:v>1.6637487383266201</c:v>
                </c:pt>
                <c:pt idx="62">
                  <c:v>1.6665540679656801</c:v>
                </c:pt>
                <c:pt idx="63">
                  <c:v>1.67390383092585</c:v>
                </c:pt>
                <c:pt idx="64">
                  <c:v>1.6752015569935801</c:v>
                </c:pt>
                <c:pt idx="65">
                  <c:v>1.6818692741560299</c:v>
                </c:pt>
                <c:pt idx="66">
                  <c:v>1.6862209331375999</c:v>
                </c:pt>
                <c:pt idx="67">
                  <c:v>1.6902450528519699</c:v>
                </c:pt>
                <c:pt idx="68">
                  <c:v>1.6903647629109</c:v>
                </c:pt>
                <c:pt idx="69">
                  <c:v>1.69316124900847</c:v>
                </c:pt>
                <c:pt idx="70">
                  <c:v>1.7073621033504101</c:v>
                </c:pt>
                <c:pt idx="71">
                  <c:v>1.7124775688741001</c:v>
                </c:pt>
                <c:pt idx="72">
                  <c:v>1.71544010223184</c:v>
                </c:pt>
                <c:pt idx="73">
                  <c:v>1.7280301099870301</c:v>
                </c:pt>
                <c:pt idx="74">
                  <c:v>1.7403844196259599</c:v>
                </c:pt>
                <c:pt idx="75">
                  <c:v>1.753994196309</c:v>
                </c:pt>
                <c:pt idx="76">
                  <c:v>1.76259752837823</c:v>
                </c:pt>
                <c:pt idx="77">
                  <c:v>1.7808199344580899</c:v>
                </c:pt>
                <c:pt idx="78">
                  <c:v>1.78562195659942</c:v>
                </c:pt>
                <c:pt idx="79">
                  <c:v>1.7769647634569601</c:v>
                </c:pt>
                <c:pt idx="80">
                  <c:v>1.88835874164475</c:v>
                </c:pt>
                <c:pt idx="81">
                  <c:v>1.8900994247259499</c:v>
                </c:pt>
                <c:pt idx="82">
                  <c:v>1.8893906387683099</c:v>
                </c:pt>
                <c:pt idx="83">
                  <c:v>1.87136165002432</c:v>
                </c:pt>
                <c:pt idx="84">
                  <c:v>1.8524275490376301</c:v>
                </c:pt>
                <c:pt idx="85">
                  <c:v>1.8327756734125999</c:v>
                </c:pt>
                <c:pt idx="86">
                  <c:v>1.8316626502254301</c:v>
                </c:pt>
                <c:pt idx="87">
                  <c:v>1.82367980524177</c:v>
                </c:pt>
                <c:pt idx="88">
                  <c:v>1.81505110075905</c:v>
                </c:pt>
                <c:pt idx="89">
                  <c:v>1.7928321815306201</c:v>
                </c:pt>
                <c:pt idx="90">
                  <c:v>1.7856737895766099</c:v>
                </c:pt>
                <c:pt idx="91">
                  <c:v>1.78816089453502</c:v>
                </c:pt>
                <c:pt idx="92">
                  <c:v>1.78559582833307</c:v>
                </c:pt>
                <c:pt idx="93">
                  <c:v>1.7793678904600201</c:v>
                </c:pt>
                <c:pt idx="94">
                  <c:v>1.76650037152067</c:v>
                </c:pt>
                <c:pt idx="95">
                  <c:v>1.7574296284736499</c:v>
                </c:pt>
                <c:pt idx="96">
                  <c:v>1.76912502049271</c:v>
                </c:pt>
                <c:pt idx="97">
                  <c:v>1.7713944741660199</c:v>
                </c:pt>
                <c:pt idx="98">
                  <c:v>1.75909485820155</c:v>
                </c:pt>
                <c:pt idx="99">
                  <c:v>1.7370963305282201</c:v>
                </c:pt>
                <c:pt idx="100">
                  <c:v>1.71458859795575</c:v>
                </c:pt>
                <c:pt idx="101">
                  <c:v>1.7126587819625001</c:v>
                </c:pt>
                <c:pt idx="102">
                  <c:v>1.70608750818388</c:v>
                </c:pt>
                <c:pt idx="103">
                  <c:v>1.6921970494245799</c:v>
                </c:pt>
                <c:pt idx="104">
                  <c:v>1.6675845678638099</c:v>
                </c:pt>
                <c:pt idx="105">
                  <c:v>1.64023798029673</c:v>
                </c:pt>
                <c:pt idx="106">
                  <c:v>1.6424544410245701</c:v>
                </c:pt>
                <c:pt idx="107">
                  <c:v>1.6391573864704001</c:v>
                </c:pt>
                <c:pt idx="108">
                  <c:v>1.6244122557473799</c:v>
                </c:pt>
                <c:pt idx="109">
                  <c:v>1.59929562845161</c:v>
                </c:pt>
                <c:pt idx="110">
                  <c:v>1.5859835199863801</c:v>
                </c:pt>
                <c:pt idx="111">
                  <c:v>1.5860594406655799</c:v>
                </c:pt>
                <c:pt idx="112">
                  <c:v>1.58212242454153</c:v>
                </c:pt>
                <c:pt idx="113">
                  <c:v>1.5691745716946699</c:v>
                </c:pt>
                <c:pt idx="114">
                  <c:v>1.5510847263159599</c:v>
                </c:pt>
                <c:pt idx="115">
                  <c:v>1.53077610066559</c:v>
                </c:pt>
                <c:pt idx="116">
                  <c:v>1.53273910751783</c:v>
                </c:pt>
                <c:pt idx="117">
                  <c:v>1.5334115264344701</c:v>
                </c:pt>
                <c:pt idx="118">
                  <c:v>1.5234031437522599</c:v>
                </c:pt>
                <c:pt idx="119">
                  <c:v>1.4943844685044001</c:v>
                </c:pt>
                <c:pt idx="120">
                  <c:v>1.46017259553644</c:v>
                </c:pt>
                <c:pt idx="121">
                  <c:v>1.4598743505085701</c:v>
                </c:pt>
                <c:pt idx="122">
                  <c:v>1.4532929138030299</c:v>
                </c:pt>
                <c:pt idx="123">
                  <c:v>1.4290742766831499</c:v>
                </c:pt>
                <c:pt idx="124">
                  <c:v>1.40511518370391</c:v>
                </c:pt>
                <c:pt idx="125">
                  <c:v>1.3772008662142401</c:v>
                </c:pt>
                <c:pt idx="126">
                  <c:v>1.37842127149766</c:v>
                </c:pt>
                <c:pt idx="127">
                  <c:v>1.37601929522483</c:v>
                </c:pt>
                <c:pt idx="128">
                  <c:v>1.3703291967592801</c:v>
                </c:pt>
                <c:pt idx="129">
                  <c:v>1.33356594491709</c:v>
                </c:pt>
                <c:pt idx="130">
                  <c:v>1.2984154812947599</c:v>
                </c:pt>
                <c:pt idx="131">
                  <c:v>1.30079501985081</c:v>
                </c:pt>
                <c:pt idx="132">
                  <c:v>1.29705682698942</c:v>
                </c:pt>
                <c:pt idx="133">
                  <c:v>1.2632600998077701</c:v>
                </c:pt>
                <c:pt idx="134">
                  <c:v>1.2270181849936601</c:v>
                </c:pt>
                <c:pt idx="135">
                  <c:v>1.1928702924247401</c:v>
                </c:pt>
                <c:pt idx="136">
                  <c:v>1.1900020002945599</c:v>
                </c:pt>
                <c:pt idx="137">
                  <c:v>1.18141190760278</c:v>
                </c:pt>
                <c:pt idx="138">
                  <c:v>1.1644392065840501</c:v>
                </c:pt>
                <c:pt idx="139">
                  <c:v>1.12648446306353</c:v>
                </c:pt>
                <c:pt idx="140">
                  <c:v>1.0681285810239101</c:v>
                </c:pt>
                <c:pt idx="141">
                  <c:v>1.06872835647897</c:v>
                </c:pt>
                <c:pt idx="142">
                  <c:v>1.06729140169466</c:v>
                </c:pt>
                <c:pt idx="143">
                  <c:v>1.04282378118537</c:v>
                </c:pt>
                <c:pt idx="144">
                  <c:v>0.99919780212637899</c:v>
                </c:pt>
                <c:pt idx="145">
                  <c:v>0.95602684700127205</c:v>
                </c:pt>
                <c:pt idx="146">
                  <c:v>0.95777064560073499</c:v>
                </c:pt>
                <c:pt idx="147">
                  <c:v>0.95489541343104301</c:v>
                </c:pt>
                <c:pt idx="148">
                  <c:v>0.93224433934015405</c:v>
                </c:pt>
                <c:pt idx="149">
                  <c:v>0.89001270346732997</c:v>
                </c:pt>
                <c:pt idx="150">
                  <c:v>0.84633698942926205</c:v>
                </c:pt>
                <c:pt idx="151">
                  <c:v>0.84891666472924399</c:v>
                </c:pt>
                <c:pt idx="152">
                  <c:v>0.84891393117815095</c:v>
                </c:pt>
                <c:pt idx="153">
                  <c:v>0.83296709681025705</c:v>
                </c:pt>
                <c:pt idx="154">
                  <c:v>0.78494341600889495</c:v>
                </c:pt>
                <c:pt idx="155">
                  <c:v>0.73835950842105103</c:v>
                </c:pt>
                <c:pt idx="156">
                  <c:v>0.74517697155281304</c:v>
                </c:pt>
                <c:pt idx="157">
                  <c:v>0.75442335967999996</c:v>
                </c:pt>
                <c:pt idx="158">
                  <c:v>0.72432206433381296</c:v>
                </c:pt>
                <c:pt idx="159">
                  <c:v>0.67589349683790501</c:v>
                </c:pt>
                <c:pt idx="160">
                  <c:v>0.60817767792758204</c:v>
                </c:pt>
                <c:pt idx="161">
                  <c:v>0.61420770301086003</c:v>
                </c:pt>
                <c:pt idx="162">
                  <c:v>0.61796058260217501</c:v>
                </c:pt>
                <c:pt idx="163">
                  <c:v>0.614165432420409</c:v>
                </c:pt>
                <c:pt idx="164">
                  <c:v>0.54954070503980601</c:v>
                </c:pt>
                <c:pt idx="165">
                  <c:v>0.49458158158239901</c:v>
                </c:pt>
                <c:pt idx="166">
                  <c:v>0.50979777963945005</c:v>
                </c:pt>
                <c:pt idx="167">
                  <c:v>0.54058445417275303</c:v>
                </c:pt>
                <c:pt idx="168">
                  <c:v>0.49992171159447801</c:v>
                </c:pt>
                <c:pt idx="169">
                  <c:v>0.44068662159118999</c:v>
                </c:pt>
                <c:pt idx="170">
                  <c:v>0.370052449831617</c:v>
                </c:pt>
                <c:pt idx="171">
                  <c:v>0.37924028785504499</c:v>
                </c:pt>
                <c:pt idx="172">
                  <c:v>0.38360786156716098</c:v>
                </c:pt>
                <c:pt idx="173">
                  <c:v>0.41043643862396201</c:v>
                </c:pt>
                <c:pt idx="174">
                  <c:v>0.30056573598355002</c:v>
                </c:pt>
                <c:pt idx="175">
                  <c:v>0.20636737518270101</c:v>
                </c:pt>
                <c:pt idx="176">
                  <c:v>0.23928608903704199</c:v>
                </c:pt>
                <c:pt idx="177">
                  <c:v>0.34352373668633901</c:v>
                </c:pt>
                <c:pt idx="178">
                  <c:v>0.22996853563438399</c:v>
                </c:pt>
                <c:pt idx="179">
                  <c:v>5.9654483809190001E-2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47D-4DB6-B430-0A3DE7FA4F44}"/>
            </c:ext>
          </c:extLst>
        </c:ser>
        <c:ser>
          <c:idx val="10"/>
          <c:order val="1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BermudanCallHard!$AD$2:$AD$182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1.5068541506317901</c:v>
                </c:pt>
                <c:pt idx="2">
                  <c:v>1.46575137676647</c:v>
                </c:pt>
                <c:pt idx="3">
                  <c:v>1.48690843228598</c:v>
                </c:pt>
                <c:pt idx="4">
                  <c:v>1.44422116251545</c:v>
                </c:pt>
                <c:pt idx="5">
                  <c:v>1.39738106817375</c:v>
                </c:pt>
                <c:pt idx="6">
                  <c:v>1.3834664602406599</c:v>
                </c:pt>
                <c:pt idx="7">
                  <c:v>1.31800019275951</c:v>
                </c:pt>
                <c:pt idx="8">
                  <c:v>1.2592673494942901</c:v>
                </c:pt>
                <c:pt idx="9">
                  <c:v>1.2134905187046401</c:v>
                </c:pt>
                <c:pt idx="10">
                  <c:v>1.1603550448478299</c:v>
                </c:pt>
                <c:pt idx="11">
                  <c:v>1.2137912362477199</c:v>
                </c:pt>
                <c:pt idx="12">
                  <c:v>1.0244493760251401</c:v>
                </c:pt>
                <c:pt idx="13">
                  <c:v>1.1086524164685601</c:v>
                </c:pt>
                <c:pt idx="14">
                  <c:v>1.1335672832329899</c:v>
                </c:pt>
                <c:pt idx="15">
                  <c:v>1.1634724728138801</c:v>
                </c:pt>
                <c:pt idx="16">
                  <c:v>1.1436178109553701</c:v>
                </c:pt>
                <c:pt idx="17">
                  <c:v>1.11035471993961</c:v>
                </c:pt>
                <c:pt idx="18">
                  <c:v>1.06880821350462</c:v>
                </c:pt>
                <c:pt idx="19">
                  <c:v>1.06217046902976</c:v>
                </c:pt>
                <c:pt idx="20">
                  <c:v>1.16099802265753</c:v>
                </c:pt>
                <c:pt idx="21">
                  <c:v>1.2045018158454199</c:v>
                </c:pt>
                <c:pt idx="22">
                  <c:v>1.21556492194722</c:v>
                </c:pt>
                <c:pt idx="23">
                  <c:v>1.20824419594425</c:v>
                </c:pt>
                <c:pt idx="24">
                  <c:v>1.22796072713154</c:v>
                </c:pt>
                <c:pt idx="25">
                  <c:v>0.93810082278317297</c:v>
                </c:pt>
                <c:pt idx="26">
                  <c:v>0.92849052024368195</c:v>
                </c:pt>
                <c:pt idx="27">
                  <c:v>0.88973755720428704</c:v>
                </c:pt>
                <c:pt idx="28">
                  <c:v>0.86552628165938394</c:v>
                </c:pt>
                <c:pt idx="29">
                  <c:v>0.86249299088739495</c:v>
                </c:pt>
                <c:pt idx="30">
                  <c:v>0.77303330535727399</c:v>
                </c:pt>
                <c:pt idx="31">
                  <c:v>0.76973077975752502</c:v>
                </c:pt>
                <c:pt idx="32">
                  <c:v>0.78556610745240996</c:v>
                </c:pt>
                <c:pt idx="33">
                  <c:v>0.78888934618731099</c:v>
                </c:pt>
                <c:pt idx="34">
                  <c:v>0.78800384170883697</c:v>
                </c:pt>
                <c:pt idx="35">
                  <c:v>0.78625907520085103</c:v>
                </c:pt>
                <c:pt idx="36">
                  <c:v>0.78721167757875499</c:v>
                </c:pt>
                <c:pt idx="37">
                  <c:v>0.79599967252137105</c:v>
                </c:pt>
                <c:pt idx="38">
                  <c:v>0.79187406372954605</c:v>
                </c:pt>
                <c:pt idx="39">
                  <c:v>0.79061524246128101</c:v>
                </c:pt>
                <c:pt idx="40">
                  <c:v>0.40880888711900698</c:v>
                </c:pt>
                <c:pt idx="41">
                  <c:v>0.42747544344085397</c:v>
                </c:pt>
                <c:pt idx="42">
                  <c:v>0.429350088586608</c:v>
                </c:pt>
                <c:pt idx="43">
                  <c:v>0.428008582241727</c:v>
                </c:pt>
                <c:pt idx="44">
                  <c:v>0.41895955955422198</c:v>
                </c:pt>
                <c:pt idx="45">
                  <c:v>0.18165528562521399</c:v>
                </c:pt>
                <c:pt idx="46">
                  <c:v>0.20605865879016599</c:v>
                </c:pt>
                <c:pt idx="47">
                  <c:v>0.23706159726654899</c:v>
                </c:pt>
                <c:pt idx="48">
                  <c:v>0.25147978446746599</c:v>
                </c:pt>
                <c:pt idx="49">
                  <c:v>0.26353180215648703</c:v>
                </c:pt>
                <c:pt idx="50">
                  <c:v>0.25043611110052699</c:v>
                </c:pt>
                <c:pt idx="51">
                  <c:v>0.28886130338691601</c:v>
                </c:pt>
                <c:pt idx="52">
                  <c:v>0.26168534750355399</c:v>
                </c:pt>
                <c:pt idx="53">
                  <c:v>0.281038108738286</c:v>
                </c:pt>
                <c:pt idx="54">
                  <c:v>0.22946277559209</c:v>
                </c:pt>
                <c:pt idx="55">
                  <c:v>0.361448901035196</c:v>
                </c:pt>
                <c:pt idx="56">
                  <c:v>0.38115974998417101</c:v>
                </c:pt>
                <c:pt idx="57">
                  <c:v>0.36286074783936301</c:v>
                </c:pt>
                <c:pt idx="58">
                  <c:v>0.31431590047041102</c:v>
                </c:pt>
                <c:pt idx="59">
                  <c:v>0.31962520155565499</c:v>
                </c:pt>
                <c:pt idx="60">
                  <c:v>0.160509462280889</c:v>
                </c:pt>
                <c:pt idx="61">
                  <c:v>0.15498309467721</c:v>
                </c:pt>
                <c:pt idx="62">
                  <c:v>0.151809504652893</c:v>
                </c:pt>
                <c:pt idx="63">
                  <c:v>0.157462187965765</c:v>
                </c:pt>
                <c:pt idx="64">
                  <c:v>0.169635231219911</c:v>
                </c:pt>
                <c:pt idx="65">
                  <c:v>0.365876670088565</c:v>
                </c:pt>
                <c:pt idx="66">
                  <c:v>0.29272820518536302</c:v>
                </c:pt>
                <c:pt idx="67">
                  <c:v>0.29966089972905202</c:v>
                </c:pt>
                <c:pt idx="68">
                  <c:v>0.30825079904614899</c:v>
                </c:pt>
                <c:pt idx="69">
                  <c:v>0.31902108541143498</c:v>
                </c:pt>
                <c:pt idx="70">
                  <c:v>0.34828380784836299</c:v>
                </c:pt>
                <c:pt idx="71">
                  <c:v>0.30223539496589702</c:v>
                </c:pt>
                <c:pt idx="72">
                  <c:v>0.27836087989647801</c:v>
                </c:pt>
                <c:pt idx="73">
                  <c:v>0.26438365187518298</c:v>
                </c:pt>
                <c:pt idx="74">
                  <c:v>0.29588242946944698</c:v>
                </c:pt>
                <c:pt idx="75">
                  <c:v>0.1348278278876</c:v>
                </c:pt>
                <c:pt idx="76">
                  <c:v>0.12877124538152701</c:v>
                </c:pt>
                <c:pt idx="77">
                  <c:v>0.14334655470134</c:v>
                </c:pt>
                <c:pt idx="78">
                  <c:v>0.13289637700606</c:v>
                </c:pt>
                <c:pt idx="79">
                  <c:v>0.143475881705032</c:v>
                </c:pt>
                <c:pt idx="80">
                  <c:v>0.236247398155051</c:v>
                </c:pt>
                <c:pt idx="81">
                  <c:v>0.155814801108944</c:v>
                </c:pt>
                <c:pt idx="82">
                  <c:v>0.19113546470883799</c:v>
                </c:pt>
                <c:pt idx="83">
                  <c:v>0.144061782576554</c:v>
                </c:pt>
                <c:pt idx="84">
                  <c:v>0.179940761083828</c:v>
                </c:pt>
                <c:pt idx="85">
                  <c:v>0.21431122292594201</c:v>
                </c:pt>
                <c:pt idx="86">
                  <c:v>0.25446285962610998</c:v>
                </c:pt>
                <c:pt idx="87">
                  <c:v>0.29985320594734799</c:v>
                </c:pt>
                <c:pt idx="88">
                  <c:v>0.22359868895781301</c:v>
                </c:pt>
                <c:pt idx="89">
                  <c:v>0.17368616261293601</c:v>
                </c:pt>
                <c:pt idx="90">
                  <c:v>0.13645348669510099</c:v>
                </c:pt>
                <c:pt idx="91">
                  <c:v>8.5847159904067105E-2</c:v>
                </c:pt>
                <c:pt idx="92">
                  <c:v>8.9214662840438705E-2</c:v>
                </c:pt>
                <c:pt idx="93">
                  <c:v>8.5314690486428396E-2</c:v>
                </c:pt>
                <c:pt idx="94">
                  <c:v>8.3165130532415796E-2</c:v>
                </c:pt>
                <c:pt idx="95">
                  <c:v>0.13592835799283201</c:v>
                </c:pt>
                <c:pt idx="96">
                  <c:v>0.13910965317474799</c:v>
                </c:pt>
                <c:pt idx="97">
                  <c:v>0.13710174162139799</c:v>
                </c:pt>
                <c:pt idx="98">
                  <c:v>0.121023617603465</c:v>
                </c:pt>
                <c:pt idx="99">
                  <c:v>0.115758040842296</c:v>
                </c:pt>
                <c:pt idx="100">
                  <c:v>0.16698165537488199</c:v>
                </c:pt>
                <c:pt idx="101">
                  <c:v>0.13107253856401899</c:v>
                </c:pt>
                <c:pt idx="102">
                  <c:v>0.121586840071745</c:v>
                </c:pt>
                <c:pt idx="103">
                  <c:v>0.122856338741741</c:v>
                </c:pt>
                <c:pt idx="104">
                  <c:v>0.126917461345533</c:v>
                </c:pt>
                <c:pt idx="105">
                  <c:v>0.124228057970103</c:v>
                </c:pt>
                <c:pt idx="106">
                  <c:v>0.124418218920959</c:v>
                </c:pt>
                <c:pt idx="107">
                  <c:v>0.12873407213372601</c:v>
                </c:pt>
                <c:pt idx="108">
                  <c:v>0.123553095258054</c:v>
                </c:pt>
                <c:pt idx="109">
                  <c:v>0.118033818047393</c:v>
                </c:pt>
                <c:pt idx="110">
                  <c:v>3.56228909656068E-2</c:v>
                </c:pt>
                <c:pt idx="111">
                  <c:v>3.6109759600836601E-2</c:v>
                </c:pt>
                <c:pt idx="112">
                  <c:v>3.7872648709549497E-2</c:v>
                </c:pt>
                <c:pt idx="113">
                  <c:v>3.1426844048507901E-2</c:v>
                </c:pt>
                <c:pt idx="114">
                  <c:v>3.0206519520860699E-2</c:v>
                </c:pt>
                <c:pt idx="115">
                  <c:v>4.6237598604742698E-2</c:v>
                </c:pt>
                <c:pt idx="116">
                  <c:v>5.0992006915487803E-2</c:v>
                </c:pt>
                <c:pt idx="117">
                  <c:v>5.0190452205282801E-2</c:v>
                </c:pt>
                <c:pt idx="118">
                  <c:v>5.2547007976954101E-2</c:v>
                </c:pt>
                <c:pt idx="119">
                  <c:v>5.6707756651978303E-2</c:v>
                </c:pt>
                <c:pt idx="120">
                  <c:v>4.3476456359273899E-2</c:v>
                </c:pt>
                <c:pt idx="121">
                  <c:v>6.3628553393426796E-2</c:v>
                </c:pt>
                <c:pt idx="122">
                  <c:v>7.0546611815782007E-2</c:v>
                </c:pt>
                <c:pt idx="123">
                  <c:v>8.1308704783248795E-2</c:v>
                </c:pt>
                <c:pt idx="124">
                  <c:v>9.5539042720386005E-2</c:v>
                </c:pt>
                <c:pt idx="125">
                  <c:v>0.22525007319416601</c:v>
                </c:pt>
                <c:pt idx="126">
                  <c:v>0.24372099205966599</c:v>
                </c:pt>
                <c:pt idx="127">
                  <c:v>0.25967249113132401</c:v>
                </c:pt>
                <c:pt idx="128">
                  <c:v>0.27129246707868898</c:v>
                </c:pt>
                <c:pt idx="129">
                  <c:v>0.27211947941883902</c:v>
                </c:pt>
                <c:pt idx="130">
                  <c:v>0.376654732946819</c:v>
                </c:pt>
                <c:pt idx="131">
                  <c:v>0.37159214317435402</c:v>
                </c:pt>
                <c:pt idx="132">
                  <c:v>0.36902084376301297</c:v>
                </c:pt>
                <c:pt idx="133">
                  <c:v>0.36260105077416299</c:v>
                </c:pt>
                <c:pt idx="134">
                  <c:v>0.36617782104463997</c:v>
                </c:pt>
                <c:pt idx="135">
                  <c:v>0.32760581843840703</c:v>
                </c:pt>
                <c:pt idx="136">
                  <c:v>0.32326654490991502</c:v>
                </c:pt>
                <c:pt idx="137">
                  <c:v>0.33157412834378203</c:v>
                </c:pt>
                <c:pt idx="138">
                  <c:v>0.32872474178202099</c:v>
                </c:pt>
                <c:pt idx="139">
                  <c:v>0.33321406851789298</c:v>
                </c:pt>
                <c:pt idx="140">
                  <c:v>0.14654548926774499</c:v>
                </c:pt>
                <c:pt idx="141">
                  <c:v>0.13879838737387901</c:v>
                </c:pt>
                <c:pt idx="142">
                  <c:v>0.126737069747516</c:v>
                </c:pt>
                <c:pt idx="143">
                  <c:v>0.125964446195449</c:v>
                </c:pt>
                <c:pt idx="144">
                  <c:v>0.12595627766856901</c:v>
                </c:pt>
                <c:pt idx="145">
                  <c:v>0.14963083784971701</c:v>
                </c:pt>
                <c:pt idx="146">
                  <c:v>0.14714371220404199</c:v>
                </c:pt>
                <c:pt idx="147">
                  <c:v>0.15243949762866599</c:v>
                </c:pt>
                <c:pt idx="148">
                  <c:v>0.159885676010387</c:v>
                </c:pt>
                <c:pt idx="149">
                  <c:v>0.16164148796353001</c:v>
                </c:pt>
                <c:pt idx="150">
                  <c:v>0.242799963054778</c:v>
                </c:pt>
                <c:pt idx="151">
                  <c:v>0.24308485593551199</c:v>
                </c:pt>
                <c:pt idx="152">
                  <c:v>0.24044197290746699</c:v>
                </c:pt>
                <c:pt idx="153">
                  <c:v>0.24510530387812199</c:v>
                </c:pt>
                <c:pt idx="154">
                  <c:v>0.246964521723886</c:v>
                </c:pt>
                <c:pt idx="155">
                  <c:v>0.34982654343491598</c:v>
                </c:pt>
                <c:pt idx="156">
                  <c:v>0.35808201758528002</c:v>
                </c:pt>
                <c:pt idx="157">
                  <c:v>0.37188747924583698</c:v>
                </c:pt>
                <c:pt idx="158">
                  <c:v>0.37477863262134298</c:v>
                </c:pt>
                <c:pt idx="159">
                  <c:v>0.37272173499669298</c:v>
                </c:pt>
                <c:pt idx="160">
                  <c:v>0.93500905884659102</c:v>
                </c:pt>
                <c:pt idx="161">
                  <c:v>0.94482885893438695</c:v>
                </c:pt>
                <c:pt idx="162">
                  <c:v>0.95293008762355602</c:v>
                </c:pt>
                <c:pt idx="163">
                  <c:v>0.94620907958582101</c:v>
                </c:pt>
                <c:pt idx="164">
                  <c:v>0.850385408445681</c:v>
                </c:pt>
                <c:pt idx="165">
                  <c:v>0.76370283140367201</c:v>
                </c:pt>
                <c:pt idx="166">
                  <c:v>0.78608156330196499</c:v>
                </c:pt>
                <c:pt idx="167">
                  <c:v>0.83106599549196003</c:v>
                </c:pt>
                <c:pt idx="168">
                  <c:v>0.77066707415316005</c:v>
                </c:pt>
                <c:pt idx="169">
                  <c:v>0.68111739671988203</c:v>
                </c:pt>
                <c:pt idx="170">
                  <c:v>0.57289740790295396</c:v>
                </c:pt>
                <c:pt idx="171">
                  <c:v>0.58494558602783298</c:v>
                </c:pt>
                <c:pt idx="172">
                  <c:v>0.58928871566931895</c:v>
                </c:pt>
                <c:pt idx="173">
                  <c:v>0.62695582487661095</c:v>
                </c:pt>
                <c:pt idx="174">
                  <c:v>0.46046314341800099</c:v>
                </c:pt>
                <c:pt idx="175">
                  <c:v>0.315248986281362</c:v>
                </c:pt>
                <c:pt idx="176">
                  <c:v>0.36368523900639299</c:v>
                </c:pt>
                <c:pt idx="177">
                  <c:v>0.51872448283206196</c:v>
                </c:pt>
                <c:pt idx="178">
                  <c:v>0.34735795690087401</c:v>
                </c:pt>
                <c:pt idx="179">
                  <c:v>9.1502910868850595E-2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47D-4DB6-B430-0A3DE7FA4F44}"/>
            </c:ext>
          </c:extLst>
        </c:ser>
        <c:ser>
          <c:idx val="12"/>
          <c:order val="1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BermudanCallHard!$Y$2:$Y$182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1.51384751716179</c:v>
                </c:pt>
                <c:pt idx="2">
                  <c:v>1.3165652291732599</c:v>
                </c:pt>
                <c:pt idx="3">
                  <c:v>1.3707329121195599</c:v>
                </c:pt>
                <c:pt idx="4">
                  <c:v>1.36088455160259</c:v>
                </c:pt>
                <c:pt idx="5">
                  <c:v>1.35227018557794</c:v>
                </c:pt>
                <c:pt idx="6">
                  <c:v>1.39220100024728</c:v>
                </c:pt>
                <c:pt idx="7">
                  <c:v>1.3907116410220299</c:v>
                </c:pt>
                <c:pt idx="8">
                  <c:v>1.50204924374101</c:v>
                </c:pt>
                <c:pt idx="9">
                  <c:v>1.44650970659211</c:v>
                </c:pt>
                <c:pt idx="10">
                  <c:v>1.3059685875301801</c:v>
                </c:pt>
                <c:pt idx="11">
                  <c:v>1.3630130890018399</c:v>
                </c:pt>
                <c:pt idx="12">
                  <c:v>1.2317378941767401</c:v>
                </c:pt>
                <c:pt idx="13">
                  <c:v>1.26542032857542</c:v>
                </c:pt>
                <c:pt idx="14">
                  <c:v>1.2504735072953399</c:v>
                </c:pt>
                <c:pt idx="15">
                  <c:v>1.23234630460623</c:v>
                </c:pt>
                <c:pt idx="16">
                  <c:v>1.32498547604442</c:v>
                </c:pt>
                <c:pt idx="17">
                  <c:v>1.5458623955802999</c:v>
                </c:pt>
                <c:pt idx="18">
                  <c:v>1.5740695482268301</c:v>
                </c:pt>
                <c:pt idx="19">
                  <c:v>1.5670532020960799</c:v>
                </c:pt>
                <c:pt idx="20">
                  <c:v>1.4731816479473501</c:v>
                </c:pt>
                <c:pt idx="21">
                  <c:v>1.48310842817421</c:v>
                </c:pt>
                <c:pt idx="22">
                  <c:v>1.50351703203253</c:v>
                </c:pt>
                <c:pt idx="23">
                  <c:v>1.4976805363636601</c:v>
                </c:pt>
                <c:pt idx="24">
                  <c:v>1.43053096962379</c:v>
                </c:pt>
                <c:pt idx="25">
                  <c:v>1.7526092877217301</c:v>
                </c:pt>
                <c:pt idx="26">
                  <c:v>1.7615537267594501</c:v>
                </c:pt>
                <c:pt idx="27">
                  <c:v>1.7979065922486099</c:v>
                </c:pt>
                <c:pt idx="28">
                  <c:v>1.7656117574602801</c:v>
                </c:pt>
                <c:pt idx="29">
                  <c:v>1.7458393767263001</c:v>
                </c:pt>
                <c:pt idx="30">
                  <c:v>1.5657537521446701</c:v>
                </c:pt>
                <c:pt idx="31">
                  <c:v>1.5762729970334</c:v>
                </c:pt>
                <c:pt idx="32">
                  <c:v>1.5473290248479199</c:v>
                </c:pt>
                <c:pt idx="33">
                  <c:v>1.5640800543506099</c:v>
                </c:pt>
                <c:pt idx="34">
                  <c:v>1.5809893790673299</c:v>
                </c:pt>
                <c:pt idx="35">
                  <c:v>1.6429752607152801</c:v>
                </c:pt>
                <c:pt idx="36">
                  <c:v>1.66401707609517</c:v>
                </c:pt>
                <c:pt idx="37">
                  <c:v>1.6844434911589199</c:v>
                </c:pt>
                <c:pt idx="38">
                  <c:v>1.6877485758549999</c:v>
                </c:pt>
                <c:pt idx="39">
                  <c:v>1.7116035389825699</c:v>
                </c:pt>
                <c:pt idx="40">
                  <c:v>1.64318396930313</c:v>
                </c:pt>
                <c:pt idx="41">
                  <c:v>1.61776407234359</c:v>
                </c:pt>
                <c:pt idx="42">
                  <c:v>1.5915960716476401</c:v>
                </c:pt>
                <c:pt idx="43">
                  <c:v>1.59974114798797</c:v>
                </c:pt>
                <c:pt idx="44">
                  <c:v>1.59508694104967</c:v>
                </c:pt>
                <c:pt idx="45">
                  <c:v>1.62128177842197</c:v>
                </c:pt>
                <c:pt idx="46">
                  <c:v>1.62404904969353</c:v>
                </c:pt>
                <c:pt idx="47">
                  <c:v>1.6331853643640599</c:v>
                </c:pt>
                <c:pt idx="48">
                  <c:v>1.6364838214897</c:v>
                </c:pt>
                <c:pt idx="49">
                  <c:v>1.64014787966548</c:v>
                </c:pt>
                <c:pt idx="50">
                  <c:v>1.79411863094539</c:v>
                </c:pt>
                <c:pt idx="51">
                  <c:v>1.82836212665203</c:v>
                </c:pt>
                <c:pt idx="52">
                  <c:v>1.8464154604129199</c:v>
                </c:pt>
                <c:pt idx="53">
                  <c:v>1.8693898975744001</c:v>
                </c:pt>
                <c:pt idx="54">
                  <c:v>1.8514022366654801</c:v>
                </c:pt>
                <c:pt idx="55">
                  <c:v>1.67860872350246</c:v>
                </c:pt>
                <c:pt idx="56">
                  <c:v>1.7286760260040399</c:v>
                </c:pt>
                <c:pt idx="57">
                  <c:v>1.74880027416993</c:v>
                </c:pt>
                <c:pt idx="58">
                  <c:v>1.74577527931314</c:v>
                </c:pt>
                <c:pt idx="59">
                  <c:v>1.7254885696612501</c:v>
                </c:pt>
                <c:pt idx="60">
                  <c:v>1.7695399690520599</c:v>
                </c:pt>
                <c:pt idx="61">
                  <c:v>1.7521126549110599</c:v>
                </c:pt>
                <c:pt idx="62">
                  <c:v>1.7426667083141001</c:v>
                </c:pt>
                <c:pt idx="63">
                  <c:v>1.72357980957688</c:v>
                </c:pt>
                <c:pt idx="64">
                  <c:v>1.75792093644599</c:v>
                </c:pt>
                <c:pt idx="65">
                  <c:v>1.5176857662270899</c:v>
                </c:pt>
                <c:pt idx="66">
                  <c:v>1.5138880220186</c:v>
                </c:pt>
                <c:pt idx="67">
                  <c:v>1.5145685119419301</c:v>
                </c:pt>
                <c:pt idx="68">
                  <c:v>1.5374732052670601</c:v>
                </c:pt>
                <c:pt idx="69">
                  <c:v>1.5194215295073299</c:v>
                </c:pt>
                <c:pt idx="70">
                  <c:v>1.71432762640759</c:v>
                </c:pt>
                <c:pt idx="71">
                  <c:v>1.74094876841001</c:v>
                </c:pt>
                <c:pt idx="72">
                  <c:v>1.7596917389416</c:v>
                </c:pt>
                <c:pt idx="73">
                  <c:v>1.7800850720480701</c:v>
                </c:pt>
                <c:pt idx="74">
                  <c:v>1.7677395408449901</c:v>
                </c:pt>
                <c:pt idx="75">
                  <c:v>2.17929714267957</c:v>
                </c:pt>
                <c:pt idx="76">
                  <c:v>2.1995147304300202</c:v>
                </c:pt>
                <c:pt idx="77">
                  <c:v>2.1737081491577599</c:v>
                </c:pt>
                <c:pt idx="78">
                  <c:v>2.14055465726203</c:v>
                </c:pt>
                <c:pt idx="79">
                  <c:v>2.1722893913584902</c:v>
                </c:pt>
                <c:pt idx="80">
                  <c:v>1.40143440067077</c:v>
                </c:pt>
                <c:pt idx="81">
                  <c:v>1.44900096482804</c:v>
                </c:pt>
                <c:pt idx="82">
                  <c:v>1.56840695613954</c:v>
                </c:pt>
                <c:pt idx="83">
                  <c:v>1.5184536107548301</c:v>
                </c:pt>
                <c:pt idx="84">
                  <c:v>1.3897489850625</c:v>
                </c:pt>
                <c:pt idx="85">
                  <c:v>2.19964359422268</c:v>
                </c:pt>
                <c:pt idx="86">
                  <c:v>2.0909509054447</c:v>
                </c:pt>
                <c:pt idx="87">
                  <c:v>2.0144911893245299</c:v>
                </c:pt>
                <c:pt idx="88">
                  <c:v>2.0102165279775299</c:v>
                </c:pt>
                <c:pt idx="89">
                  <c:v>2.0764887843723701</c:v>
                </c:pt>
                <c:pt idx="90">
                  <c:v>1.9088922446922001</c:v>
                </c:pt>
                <c:pt idx="91">
                  <c:v>1.8917993584089701</c:v>
                </c:pt>
                <c:pt idx="92">
                  <c:v>1.8474057662126999</c:v>
                </c:pt>
                <c:pt idx="93">
                  <c:v>1.84810336344992</c:v>
                </c:pt>
                <c:pt idx="94">
                  <c:v>1.8931713457125201</c:v>
                </c:pt>
                <c:pt idx="95">
                  <c:v>1.79208895343303</c:v>
                </c:pt>
                <c:pt idx="96">
                  <c:v>1.77134998838465</c:v>
                </c:pt>
                <c:pt idx="97">
                  <c:v>1.76863888066528</c:v>
                </c:pt>
                <c:pt idx="98">
                  <c:v>1.77203731915535</c:v>
                </c:pt>
                <c:pt idx="99">
                  <c:v>1.77164385938828</c:v>
                </c:pt>
                <c:pt idx="100">
                  <c:v>1.10914161518114</c:v>
                </c:pt>
                <c:pt idx="101">
                  <c:v>1.0445708018411799</c:v>
                </c:pt>
                <c:pt idx="102">
                  <c:v>1.04776298627447</c:v>
                </c:pt>
                <c:pt idx="103">
                  <c:v>1.0541289454790099</c:v>
                </c:pt>
                <c:pt idx="104">
                  <c:v>1.03959767469664</c:v>
                </c:pt>
                <c:pt idx="105">
                  <c:v>1.20348637328203</c:v>
                </c:pt>
                <c:pt idx="106">
                  <c:v>1.1902538078887199</c:v>
                </c:pt>
                <c:pt idx="107">
                  <c:v>1.1960395798965699</c:v>
                </c:pt>
                <c:pt idx="108">
                  <c:v>1.17549430012141</c:v>
                </c:pt>
                <c:pt idx="109">
                  <c:v>1.1916311092124401</c:v>
                </c:pt>
                <c:pt idx="110">
                  <c:v>1.0049559629575</c:v>
                </c:pt>
                <c:pt idx="111">
                  <c:v>0.98097570190880201</c:v>
                </c:pt>
                <c:pt idx="112">
                  <c:v>0.98419929677794804</c:v>
                </c:pt>
                <c:pt idx="113">
                  <c:v>1.0045961864778099</c:v>
                </c:pt>
                <c:pt idx="114">
                  <c:v>1.02258654557781</c:v>
                </c:pt>
                <c:pt idx="115">
                  <c:v>0.99572128024803597</c:v>
                </c:pt>
                <c:pt idx="116">
                  <c:v>0.99604471578993703</c:v>
                </c:pt>
                <c:pt idx="117">
                  <c:v>1.0055306687541901</c:v>
                </c:pt>
                <c:pt idx="118">
                  <c:v>1.00031664627348</c:v>
                </c:pt>
                <c:pt idx="119">
                  <c:v>0.98404732157112995</c:v>
                </c:pt>
                <c:pt idx="120">
                  <c:v>0.66405387934820603</c:v>
                </c:pt>
                <c:pt idx="121">
                  <c:v>0.65182970816825303</c:v>
                </c:pt>
                <c:pt idx="122">
                  <c:v>0.64323582077806296</c:v>
                </c:pt>
                <c:pt idx="123">
                  <c:v>0.63789271486925403</c:v>
                </c:pt>
                <c:pt idx="124">
                  <c:v>0.64312861117498898</c:v>
                </c:pt>
                <c:pt idx="125">
                  <c:v>0.59372533193506905</c:v>
                </c:pt>
                <c:pt idx="126">
                  <c:v>0.57939062621723603</c:v>
                </c:pt>
                <c:pt idx="127">
                  <c:v>0.58479680772310105</c:v>
                </c:pt>
                <c:pt idx="128">
                  <c:v>0.59081027916365603</c:v>
                </c:pt>
                <c:pt idx="129">
                  <c:v>0.58665878767318602</c:v>
                </c:pt>
                <c:pt idx="130">
                  <c:v>0.98360963931525303</c:v>
                </c:pt>
                <c:pt idx="131">
                  <c:v>0.989706568739812</c:v>
                </c:pt>
                <c:pt idx="132">
                  <c:v>0.98617059905593396</c:v>
                </c:pt>
                <c:pt idx="133">
                  <c:v>0.98019407307094497</c:v>
                </c:pt>
                <c:pt idx="134">
                  <c:v>0.98538412714356305</c:v>
                </c:pt>
                <c:pt idx="135">
                  <c:v>0.97700095683188803</c:v>
                </c:pt>
                <c:pt idx="136">
                  <c:v>0.98114051675778502</c:v>
                </c:pt>
                <c:pt idx="137">
                  <c:v>1.0013963438070299</c:v>
                </c:pt>
                <c:pt idx="138">
                  <c:v>1.0013855458701599</c:v>
                </c:pt>
                <c:pt idx="139">
                  <c:v>1.0022671391329101</c:v>
                </c:pt>
                <c:pt idx="140">
                  <c:v>1.72383272697309</c:v>
                </c:pt>
                <c:pt idx="141">
                  <c:v>1.7179867463270899</c:v>
                </c:pt>
                <c:pt idx="142">
                  <c:v>1.7190732454068101</c:v>
                </c:pt>
                <c:pt idx="143">
                  <c:v>1.6678167000075601</c:v>
                </c:pt>
                <c:pt idx="144">
                  <c:v>1.6052353979703999</c:v>
                </c:pt>
                <c:pt idx="145">
                  <c:v>1.5160814872903801</c:v>
                </c:pt>
                <c:pt idx="146">
                  <c:v>1.5050393412461101</c:v>
                </c:pt>
                <c:pt idx="147">
                  <c:v>1.5047154711347299</c:v>
                </c:pt>
                <c:pt idx="148">
                  <c:v>1.4637955547003201</c:v>
                </c:pt>
                <c:pt idx="149">
                  <c:v>1.3907533028105299</c:v>
                </c:pt>
                <c:pt idx="150">
                  <c:v>1.32294199386698</c:v>
                </c:pt>
                <c:pt idx="151">
                  <c:v>1.3264707150436601</c:v>
                </c:pt>
                <c:pt idx="152">
                  <c:v>1.3205851553029699</c:v>
                </c:pt>
                <c:pt idx="153">
                  <c:v>1.2809844524927001</c:v>
                </c:pt>
                <c:pt idx="154">
                  <c:v>1.2093004643552101</c:v>
                </c:pt>
                <c:pt idx="155">
                  <c:v>1.13210990363444</c:v>
                </c:pt>
                <c:pt idx="156">
                  <c:v>1.1375478056236401</c:v>
                </c:pt>
                <c:pt idx="157">
                  <c:v>1.1487179537977701</c:v>
                </c:pt>
                <c:pt idx="158">
                  <c:v>1.10311021364775</c:v>
                </c:pt>
                <c:pt idx="159">
                  <c:v>1.02827902640487</c:v>
                </c:pt>
                <c:pt idx="160">
                  <c:v>0.94984070424883804</c:v>
                </c:pt>
                <c:pt idx="161">
                  <c:v>0.96239172418971497</c:v>
                </c:pt>
                <c:pt idx="162">
                  <c:v>0.96425437300883898</c:v>
                </c:pt>
                <c:pt idx="163">
                  <c:v>0.95539777841818696</c:v>
                </c:pt>
                <c:pt idx="164">
                  <c:v>0.85868526652713095</c:v>
                </c:pt>
                <c:pt idx="165">
                  <c:v>0.77307512947454604</c:v>
                </c:pt>
                <c:pt idx="166">
                  <c:v>0.79198283810310099</c:v>
                </c:pt>
                <c:pt idx="167">
                  <c:v>0.837047163978902</c:v>
                </c:pt>
                <c:pt idx="168">
                  <c:v>0.77498157829304204</c:v>
                </c:pt>
                <c:pt idx="169">
                  <c:v>0.68781995744804403</c:v>
                </c:pt>
                <c:pt idx="170">
                  <c:v>0.57711586053581898</c:v>
                </c:pt>
                <c:pt idx="171">
                  <c:v>0.58945643084395005</c:v>
                </c:pt>
                <c:pt idx="172">
                  <c:v>0.59231426604529902</c:v>
                </c:pt>
                <c:pt idx="173">
                  <c:v>0.63040853308007105</c:v>
                </c:pt>
                <c:pt idx="174">
                  <c:v>0.46437945762292998</c:v>
                </c:pt>
                <c:pt idx="175">
                  <c:v>0.31800865888685897</c:v>
                </c:pt>
                <c:pt idx="176">
                  <c:v>0.36580810633569599</c:v>
                </c:pt>
                <c:pt idx="177">
                  <c:v>0.51978712341927802</c:v>
                </c:pt>
                <c:pt idx="178">
                  <c:v>0.34801180121536501</c:v>
                </c:pt>
                <c:pt idx="179">
                  <c:v>9.2871784778464403E-2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419184"/>
        <c:axId val="266419744"/>
      </c:lineChart>
      <c:catAx>
        <c:axId val="26641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419744"/>
        <c:crosses val="autoZero"/>
        <c:auto val="1"/>
        <c:lblAlgn val="ctr"/>
        <c:lblOffset val="100"/>
        <c:noMultiLvlLbl val="0"/>
      </c:catAx>
      <c:valAx>
        <c:axId val="266419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41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[2]Tabelle1!$J$3</c:f>
          <c:strCache>
            <c:ptCount val="1"/>
            <c:pt idx="0">
              <c:v>Forward Initial Margin of a Bermudan Swaption (Multi-Callable) with Exercise 10Y, 12Y, 14Y, 16Y</c:v>
            </c:pt>
          </c:strCache>
        </c:strRef>
      </c:tx>
      <c:layout>
        <c:manualLayout>
          <c:xMode val="edge"/>
          <c:yMode val="edge"/>
          <c:x val="0.12505314628234745"/>
          <c:y val="3.6809442165731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ApproximationPlots!$M$4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ApproximationPlots!$M$5:$M$205</c:f>
              <c:numCache>
                <c:formatCode>General</c:formatCode>
                <c:ptCount val="201"/>
                <c:pt idx="0">
                  <c:v>1.4847918070768</c:v>
                </c:pt>
                <c:pt idx="1">
                  <c:v>1.51899954745335</c:v>
                </c:pt>
                <c:pt idx="2">
                  <c:v>1.5002810805659299</c:v>
                </c:pt>
                <c:pt idx="3">
                  <c:v>1.49298950895505</c:v>
                </c:pt>
                <c:pt idx="4">
                  <c:v>1.4882860175060399</c:v>
                </c:pt>
                <c:pt idx="5">
                  <c:v>1.4870235255428601</c:v>
                </c:pt>
                <c:pt idx="6">
                  <c:v>1.48488877521212</c:v>
                </c:pt>
                <c:pt idx="7">
                  <c:v>1.4816991449280701</c:v>
                </c:pt>
                <c:pt idx="8">
                  <c:v>1.4807114174518099</c:v>
                </c:pt>
                <c:pt idx="9">
                  <c:v>1.4781339874613999</c:v>
                </c:pt>
                <c:pt idx="10">
                  <c:v>1.47697099621988</c:v>
                </c:pt>
                <c:pt idx="11">
                  <c:v>1.4746983806729499</c:v>
                </c:pt>
                <c:pt idx="12">
                  <c:v>1.4770031840729601</c:v>
                </c:pt>
                <c:pt idx="13">
                  <c:v>1.47624320784282</c:v>
                </c:pt>
                <c:pt idx="14">
                  <c:v>1.4715607585011501</c:v>
                </c:pt>
                <c:pt idx="15">
                  <c:v>1.4703650195103399</c:v>
                </c:pt>
                <c:pt idx="16">
                  <c:v>1.47070065762963</c:v>
                </c:pt>
                <c:pt idx="17">
                  <c:v>1.47277618689193</c:v>
                </c:pt>
                <c:pt idx="18">
                  <c:v>1.47052807875679</c:v>
                </c:pt>
                <c:pt idx="19">
                  <c:v>1.46909214994583</c:v>
                </c:pt>
                <c:pt idx="20">
                  <c:v>1.47173940042412</c:v>
                </c:pt>
                <c:pt idx="21">
                  <c:v>1.47110812454771</c:v>
                </c:pt>
                <c:pt idx="22">
                  <c:v>1.471210927629</c:v>
                </c:pt>
                <c:pt idx="23">
                  <c:v>1.47479484396538</c:v>
                </c:pt>
                <c:pt idx="24">
                  <c:v>1.47175854363757</c:v>
                </c:pt>
                <c:pt idx="25">
                  <c:v>1.47210234495967</c:v>
                </c:pt>
                <c:pt idx="26">
                  <c:v>1.4737221895505499</c:v>
                </c:pt>
                <c:pt idx="27">
                  <c:v>1.47740461608783</c:v>
                </c:pt>
                <c:pt idx="28">
                  <c:v>1.47390871350799</c:v>
                </c:pt>
                <c:pt idx="29">
                  <c:v>1.47533116111885</c:v>
                </c:pt>
                <c:pt idx="30">
                  <c:v>1.4782362643846401</c:v>
                </c:pt>
                <c:pt idx="31">
                  <c:v>1.47820256656814</c:v>
                </c:pt>
                <c:pt idx="32">
                  <c:v>1.48075517852848</c:v>
                </c:pt>
                <c:pt idx="33">
                  <c:v>1.48635568733715</c:v>
                </c:pt>
                <c:pt idx="34">
                  <c:v>1.48204472964317</c:v>
                </c:pt>
                <c:pt idx="35">
                  <c:v>1.48540865037074</c:v>
                </c:pt>
                <c:pt idx="36">
                  <c:v>1.48786169203957</c:v>
                </c:pt>
                <c:pt idx="37">
                  <c:v>1.49120815718195</c:v>
                </c:pt>
                <c:pt idx="38">
                  <c:v>1.48686859844175</c:v>
                </c:pt>
                <c:pt idx="39">
                  <c:v>1.4900432195259601</c:v>
                </c:pt>
                <c:pt idx="40">
                  <c:v>1.4960907073399301</c:v>
                </c:pt>
                <c:pt idx="41">
                  <c:v>1.4968389479248501</c:v>
                </c:pt>
                <c:pt idx="42">
                  <c:v>1.5005881476504599</c:v>
                </c:pt>
                <c:pt idx="43">
                  <c:v>1.50995302966566</c:v>
                </c:pt>
                <c:pt idx="44">
                  <c:v>1.50499217454684</c:v>
                </c:pt>
                <c:pt idx="45">
                  <c:v>1.5083374956362801</c:v>
                </c:pt>
                <c:pt idx="46">
                  <c:v>1.51303521385705</c:v>
                </c:pt>
                <c:pt idx="47">
                  <c:v>1.51909811759534</c:v>
                </c:pt>
                <c:pt idx="48">
                  <c:v>1.51071710545878</c:v>
                </c:pt>
                <c:pt idx="49">
                  <c:v>1.51623120633594</c:v>
                </c:pt>
                <c:pt idx="50">
                  <c:v>1.5266321711887401</c:v>
                </c:pt>
                <c:pt idx="51">
                  <c:v>1.52774903111989</c:v>
                </c:pt>
                <c:pt idx="52">
                  <c:v>1.53242188107674</c:v>
                </c:pt>
                <c:pt idx="53">
                  <c:v>1.5484897286739601</c:v>
                </c:pt>
                <c:pt idx="54">
                  <c:v>1.55250015481883</c:v>
                </c:pt>
                <c:pt idx="55">
                  <c:v>1.56122208045737</c:v>
                </c:pt>
                <c:pt idx="56">
                  <c:v>1.5692209525574301</c:v>
                </c:pt>
                <c:pt idx="57">
                  <c:v>1.5833563671303099</c:v>
                </c:pt>
                <c:pt idx="58">
                  <c:v>1.5785162407889599</c:v>
                </c:pt>
                <c:pt idx="59">
                  <c:v>1.58613331888058</c:v>
                </c:pt>
                <c:pt idx="60">
                  <c:v>1.59410656697957</c:v>
                </c:pt>
                <c:pt idx="61">
                  <c:v>1.59990431779896</c:v>
                </c:pt>
                <c:pt idx="62">
                  <c:v>1.6024434857218699</c:v>
                </c:pt>
                <c:pt idx="63">
                  <c:v>1.6164003222697101</c:v>
                </c:pt>
                <c:pt idx="64">
                  <c:v>1.620834806995</c:v>
                </c:pt>
                <c:pt idx="65">
                  <c:v>1.62818362923641</c:v>
                </c:pt>
                <c:pt idx="66">
                  <c:v>1.6345585429965099</c:v>
                </c:pt>
                <c:pt idx="67">
                  <c:v>1.64476893087158</c:v>
                </c:pt>
                <c:pt idx="68">
                  <c:v>1.64448466677658</c:v>
                </c:pt>
                <c:pt idx="69">
                  <c:v>1.65174460392008</c:v>
                </c:pt>
                <c:pt idx="70">
                  <c:v>1.66348222500905</c:v>
                </c:pt>
                <c:pt idx="71">
                  <c:v>1.6717001469281001</c:v>
                </c:pt>
                <c:pt idx="72">
                  <c:v>1.6715636332624499</c:v>
                </c:pt>
                <c:pt idx="73">
                  <c:v>1.68690657194168</c:v>
                </c:pt>
                <c:pt idx="74">
                  <c:v>1.6929991497228201</c:v>
                </c:pt>
                <c:pt idx="75">
                  <c:v>1.70301801372076</c:v>
                </c:pt>
                <c:pt idx="76">
                  <c:v>1.71012555182809</c:v>
                </c:pt>
                <c:pt idx="77">
                  <c:v>1.7228706445715301</c:v>
                </c:pt>
                <c:pt idx="78">
                  <c:v>1.7248483638927501</c:v>
                </c:pt>
                <c:pt idx="79">
                  <c:v>1.7285715204124299</c:v>
                </c:pt>
                <c:pt idx="80">
                  <c:v>1.7363534804041001</c:v>
                </c:pt>
                <c:pt idx="81">
                  <c:v>1.7412550759570999</c:v>
                </c:pt>
                <c:pt idx="82">
                  <c:v>1.74263523682889</c:v>
                </c:pt>
                <c:pt idx="83">
                  <c:v>1.75205840922916</c:v>
                </c:pt>
                <c:pt idx="84">
                  <c:v>1.7546860604341299</c:v>
                </c:pt>
                <c:pt idx="85">
                  <c:v>1.7706070730243899</c:v>
                </c:pt>
                <c:pt idx="86">
                  <c:v>1.7725205085273701</c:v>
                </c:pt>
                <c:pt idx="87">
                  <c:v>1.7803727057465799</c:v>
                </c:pt>
                <c:pt idx="88">
                  <c:v>1.77752356082382</c:v>
                </c:pt>
                <c:pt idx="89">
                  <c:v>1.7830466980605499</c:v>
                </c:pt>
                <c:pt idx="90">
                  <c:v>1.8005199408279</c:v>
                </c:pt>
                <c:pt idx="91">
                  <c:v>1.8021589099616</c:v>
                </c:pt>
                <c:pt idx="92">
                  <c:v>1.80470537724824</c:v>
                </c:pt>
                <c:pt idx="93">
                  <c:v>1.81997882729272</c:v>
                </c:pt>
                <c:pt idx="94">
                  <c:v>1.8337677801057</c:v>
                </c:pt>
                <c:pt idx="95">
                  <c:v>1.8501211362546599</c:v>
                </c:pt>
                <c:pt idx="96">
                  <c:v>1.86379373649876</c:v>
                </c:pt>
                <c:pt idx="97">
                  <c:v>1.87598929192514</c:v>
                </c:pt>
                <c:pt idx="98">
                  <c:v>1.88135167836276</c:v>
                </c:pt>
                <c:pt idx="99">
                  <c:v>1.86972131742862</c:v>
                </c:pt>
                <c:pt idx="100">
                  <c:v>2.00957042483051</c:v>
                </c:pt>
                <c:pt idx="101">
                  <c:v>2.0134532233501501</c:v>
                </c:pt>
                <c:pt idx="102">
                  <c:v>2.0055688552090398</c:v>
                </c:pt>
                <c:pt idx="103">
                  <c:v>1.98383709932702</c:v>
                </c:pt>
                <c:pt idx="104">
                  <c:v>1.9617858331615901</c:v>
                </c:pt>
                <c:pt idx="105">
                  <c:v>1.94004601596766</c:v>
                </c:pt>
                <c:pt idx="106">
                  <c:v>1.93751455327637</c:v>
                </c:pt>
                <c:pt idx="107">
                  <c:v>1.92915361508631</c:v>
                </c:pt>
                <c:pt idx="108">
                  <c:v>1.9163048022243601</c:v>
                </c:pt>
                <c:pt idx="109">
                  <c:v>1.8942690868234999</c:v>
                </c:pt>
                <c:pt idx="110">
                  <c:v>1.8912041458679101</c:v>
                </c:pt>
                <c:pt idx="111">
                  <c:v>1.88843068482812</c:v>
                </c:pt>
                <c:pt idx="112">
                  <c:v>1.88507191947365</c:v>
                </c:pt>
                <c:pt idx="113">
                  <c:v>1.8742591644750599</c:v>
                </c:pt>
                <c:pt idx="114">
                  <c:v>1.8528354867994401</c:v>
                </c:pt>
                <c:pt idx="115">
                  <c:v>1.8319329510412199</c:v>
                </c:pt>
                <c:pt idx="116">
                  <c:v>1.8336371329886501</c:v>
                </c:pt>
                <c:pt idx="117">
                  <c:v>1.8335143102067299</c:v>
                </c:pt>
                <c:pt idx="118">
                  <c:v>1.82003122885256</c:v>
                </c:pt>
                <c:pt idx="119">
                  <c:v>1.7977995478330899</c:v>
                </c:pt>
                <c:pt idx="120">
                  <c:v>1.7741149268360501</c:v>
                </c:pt>
                <c:pt idx="121">
                  <c:v>1.7735823220971201</c:v>
                </c:pt>
                <c:pt idx="122">
                  <c:v>1.7657785759085101</c:v>
                </c:pt>
                <c:pt idx="123">
                  <c:v>1.7490571872976599</c:v>
                </c:pt>
                <c:pt idx="124">
                  <c:v>1.7277165890386601</c:v>
                </c:pt>
                <c:pt idx="125">
                  <c:v>1.70767470675662</c:v>
                </c:pt>
                <c:pt idx="126">
                  <c:v>1.70905100828517</c:v>
                </c:pt>
                <c:pt idx="127">
                  <c:v>1.70602247434204</c:v>
                </c:pt>
                <c:pt idx="128">
                  <c:v>1.6900721996968</c:v>
                </c:pt>
                <c:pt idx="129">
                  <c:v>1.6643513776814201</c:v>
                </c:pt>
                <c:pt idx="130">
                  <c:v>1.6430291341457099</c:v>
                </c:pt>
                <c:pt idx="131">
                  <c:v>1.64321344650872</c:v>
                </c:pt>
                <c:pt idx="132">
                  <c:v>1.6381457294247299</c:v>
                </c:pt>
                <c:pt idx="133">
                  <c:v>1.62214938455769</c:v>
                </c:pt>
                <c:pt idx="134">
                  <c:v>1.6028956705765101</c:v>
                </c:pt>
                <c:pt idx="135">
                  <c:v>1.58853172521752</c:v>
                </c:pt>
                <c:pt idx="136">
                  <c:v>1.59200623271024</c:v>
                </c:pt>
                <c:pt idx="137">
                  <c:v>1.58928799458196</c:v>
                </c:pt>
                <c:pt idx="138">
                  <c:v>1.57975565088515</c:v>
                </c:pt>
                <c:pt idx="139">
                  <c:v>1.54678729002684</c:v>
                </c:pt>
                <c:pt idx="140">
                  <c:v>1.4990938479095199</c:v>
                </c:pt>
                <c:pt idx="141">
                  <c:v>1.5022573407233499</c:v>
                </c:pt>
                <c:pt idx="142">
                  <c:v>1.49739612879241</c:v>
                </c:pt>
                <c:pt idx="143">
                  <c:v>1.47228809425257</c:v>
                </c:pt>
                <c:pt idx="144">
                  <c:v>1.44891057401048</c:v>
                </c:pt>
                <c:pt idx="145">
                  <c:v>1.4163353801481799</c:v>
                </c:pt>
                <c:pt idx="146">
                  <c:v>1.4190921012459801</c:v>
                </c:pt>
                <c:pt idx="147">
                  <c:v>1.4157913142138501</c:v>
                </c:pt>
                <c:pt idx="148">
                  <c:v>1.4095623204297101</c:v>
                </c:pt>
                <c:pt idx="149">
                  <c:v>1.3710165413337101</c:v>
                </c:pt>
                <c:pt idx="150">
                  <c:v>1.3327939916257401</c:v>
                </c:pt>
                <c:pt idx="151">
                  <c:v>1.33353752390308</c:v>
                </c:pt>
                <c:pt idx="152">
                  <c:v>1.3288815735427699</c:v>
                </c:pt>
                <c:pt idx="153">
                  <c:v>1.29627217760771</c:v>
                </c:pt>
                <c:pt idx="154">
                  <c:v>1.2579023767611399</c:v>
                </c:pt>
                <c:pt idx="155">
                  <c:v>1.2175366973446</c:v>
                </c:pt>
                <c:pt idx="156">
                  <c:v>1.2146835513888199</c:v>
                </c:pt>
                <c:pt idx="157">
                  <c:v>1.2064838686730099</c:v>
                </c:pt>
                <c:pt idx="158">
                  <c:v>1.1880538770674101</c:v>
                </c:pt>
                <c:pt idx="159">
                  <c:v>1.1488424587406301</c:v>
                </c:pt>
                <c:pt idx="160">
                  <c:v>1.07579669652457</c:v>
                </c:pt>
                <c:pt idx="161">
                  <c:v>1.0769030004451701</c:v>
                </c:pt>
                <c:pt idx="162">
                  <c:v>1.0749746664601401</c:v>
                </c:pt>
                <c:pt idx="163">
                  <c:v>1.0496465741683501</c:v>
                </c:pt>
                <c:pt idx="164">
                  <c:v>1.00467852706473</c:v>
                </c:pt>
                <c:pt idx="165">
                  <c:v>0.95652075383674495</c:v>
                </c:pt>
                <c:pt idx="166">
                  <c:v>0.95753729023732403</c:v>
                </c:pt>
                <c:pt idx="167">
                  <c:v>0.953935807583837</c:v>
                </c:pt>
                <c:pt idx="168">
                  <c:v>0.93075066138355</c:v>
                </c:pt>
                <c:pt idx="169">
                  <c:v>0.88682606845607603</c:v>
                </c:pt>
                <c:pt idx="170">
                  <c:v>0.83766491567731605</c:v>
                </c:pt>
                <c:pt idx="171">
                  <c:v>0.840052756930601</c:v>
                </c:pt>
                <c:pt idx="172">
                  <c:v>0.83884169602121195</c:v>
                </c:pt>
                <c:pt idx="173">
                  <c:v>0.821045453340147</c:v>
                </c:pt>
                <c:pt idx="174">
                  <c:v>0.76878869258905203</c:v>
                </c:pt>
                <c:pt idx="175">
                  <c:v>0.71785724638224402</c:v>
                </c:pt>
                <c:pt idx="176">
                  <c:v>0.72325001685183898</c:v>
                </c:pt>
                <c:pt idx="177">
                  <c:v>0.73022244687130899</c:v>
                </c:pt>
                <c:pt idx="178">
                  <c:v>0.69946560930759805</c:v>
                </c:pt>
                <c:pt idx="179">
                  <c:v>0.65019907654146303</c:v>
                </c:pt>
                <c:pt idx="180">
                  <c:v>0.59757388783688603</c:v>
                </c:pt>
                <c:pt idx="181">
                  <c:v>0.60337268378447695</c:v>
                </c:pt>
                <c:pt idx="182">
                  <c:v>0.60715063292557503</c:v>
                </c:pt>
                <c:pt idx="183">
                  <c:v>0.60377031572403095</c:v>
                </c:pt>
                <c:pt idx="184">
                  <c:v>0.54024958075734397</c:v>
                </c:pt>
                <c:pt idx="185">
                  <c:v>0.48587981270856501</c:v>
                </c:pt>
                <c:pt idx="186">
                  <c:v>0.50122288720226504</c:v>
                </c:pt>
                <c:pt idx="187">
                  <c:v>0.53161577732220999</c:v>
                </c:pt>
                <c:pt idx="188">
                  <c:v>0.49155696315408698</c:v>
                </c:pt>
                <c:pt idx="189">
                  <c:v>0.433333122444367</c:v>
                </c:pt>
                <c:pt idx="190">
                  <c:v>0.36468853307205601</c:v>
                </c:pt>
                <c:pt idx="191">
                  <c:v>0.373732395486021</c:v>
                </c:pt>
                <c:pt idx="192">
                  <c:v>0.378209222198784</c:v>
                </c:pt>
                <c:pt idx="193">
                  <c:v>0.40436413313020803</c:v>
                </c:pt>
                <c:pt idx="194">
                  <c:v>0.29595492125721901</c:v>
                </c:pt>
                <c:pt idx="195">
                  <c:v>0.203721754479431</c:v>
                </c:pt>
                <c:pt idx="196">
                  <c:v>0.23596827848697399</c:v>
                </c:pt>
                <c:pt idx="197">
                  <c:v>0.33819036688487097</c:v>
                </c:pt>
                <c:pt idx="198">
                  <c:v>0.22710396145110501</c:v>
                </c:pt>
                <c:pt idx="199">
                  <c:v>5.92162140318757E-2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C-4051-AFAF-E44807037A05}"/>
            </c:ext>
          </c:extLst>
        </c:ser>
        <c:ser>
          <c:idx val="1"/>
          <c:order val="1"/>
          <c:tx>
            <c:strRef>
              <c:f>ApproximationPlots!$N$4</c:f>
              <c:strCache>
                <c:ptCount val="1"/>
                <c:pt idx="0">
                  <c:v>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ApproximationPlots!$N$5:$N$205</c:f>
              <c:numCache>
                <c:formatCode>General</c:formatCode>
                <c:ptCount val="201"/>
                <c:pt idx="0">
                  <c:v>1.4838208293358499</c:v>
                </c:pt>
                <c:pt idx="1">
                  <c:v>1.4825980753429</c:v>
                </c:pt>
                <c:pt idx="2">
                  <c:v>1.4807368403904499</c:v>
                </c:pt>
                <c:pt idx="3">
                  <c:v>1.4790948890628099</c:v>
                </c:pt>
                <c:pt idx="4">
                  <c:v>1.47774876280659</c:v>
                </c:pt>
                <c:pt idx="5">
                  <c:v>1.47661142115012</c:v>
                </c:pt>
                <c:pt idx="6">
                  <c:v>1.4757286528196101</c:v>
                </c:pt>
                <c:pt idx="7">
                  <c:v>1.47504869196373</c:v>
                </c:pt>
                <c:pt idx="8">
                  <c:v>1.47460045084372</c:v>
                </c:pt>
                <c:pt idx="9">
                  <c:v>1.4743457892142</c:v>
                </c:pt>
                <c:pt idx="10">
                  <c:v>1.4742854447097899</c:v>
                </c:pt>
                <c:pt idx="11">
                  <c:v>1.47439509161607</c:v>
                </c:pt>
                <c:pt idx="12">
                  <c:v>1.47467195067316</c:v>
                </c:pt>
                <c:pt idx="13">
                  <c:v>1.4751217518937001</c:v>
                </c:pt>
                <c:pt idx="14">
                  <c:v>1.4757110721903299</c:v>
                </c:pt>
                <c:pt idx="15">
                  <c:v>1.47646341560175</c:v>
                </c:pt>
                <c:pt idx="16">
                  <c:v>1.47732327185785</c:v>
                </c:pt>
                <c:pt idx="17">
                  <c:v>1.47833889268066</c:v>
                </c:pt>
                <c:pt idx="18">
                  <c:v>1.4794500681493801</c:v>
                </c:pt>
                <c:pt idx="19">
                  <c:v>1.4807063698181799</c:v>
                </c:pt>
                <c:pt idx="20">
                  <c:v>1.4820278628479</c:v>
                </c:pt>
                <c:pt idx="21">
                  <c:v>1.48346290854494</c:v>
                </c:pt>
                <c:pt idx="22">
                  <c:v>1.48494666737833</c:v>
                </c:pt>
                <c:pt idx="23">
                  <c:v>1.4865543222751101</c:v>
                </c:pt>
                <c:pt idx="24">
                  <c:v>1.4881922400749901</c:v>
                </c:pt>
                <c:pt idx="25">
                  <c:v>1.4899446997850201</c:v>
                </c:pt>
                <c:pt idx="26">
                  <c:v>1.49169828313812</c:v>
                </c:pt>
                <c:pt idx="27">
                  <c:v>1.4935630097213699</c:v>
                </c:pt>
                <c:pt idx="28">
                  <c:v>1.49543849331912</c:v>
                </c:pt>
                <c:pt idx="29">
                  <c:v>1.4974152766754201</c:v>
                </c:pt>
                <c:pt idx="30">
                  <c:v>1.49937245581159</c:v>
                </c:pt>
                <c:pt idx="31">
                  <c:v>1.5014103144794499</c:v>
                </c:pt>
                <c:pt idx="32">
                  <c:v>1.5034182211029199</c:v>
                </c:pt>
                <c:pt idx="33">
                  <c:v>1.5055030238642699</c:v>
                </c:pt>
                <c:pt idx="34">
                  <c:v>1.5075477598234199</c:v>
                </c:pt>
                <c:pt idx="35">
                  <c:v>1.5096618666892201</c:v>
                </c:pt>
                <c:pt idx="36">
                  <c:v>1.5117273188119</c:v>
                </c:pt>
                <c:pt idx="37">
                  <c:v>1.51385524244835</c:v>
                </c:pt>
                <c:pt idx="38">
                  <c:v>1.5159273803078701</c:v>
                </c:pt>
                <c:pt idx="39">
                  <c:v>1.5180557610087499</c:v>
                </c:pt>
                <c:pt idx="40">
                  <c:v>1.5201226109838899</c:v>
                </c:pt>
                <c:pt idx="41">
                  <c:v>1.5221738856068101</c:v>
                </c:pt>
                <c:pt idx="42">
                  <c:v>1.5241750627858299</c:v>
                </c:pt>
                <c:pt idx="43">
                  <c:v>1.5262353445902399</c:v>
                </c:pt>
                <c:pt idx="44">
                  <c:v>1.52824172622899</c:v>
                </c:pt>
                <c:pt idx="45">
                  <c:v>1.5303042476678199</c:v>
                </c:pt>
                <c:pt idx="46">
                  <c:v>1.5322648866793001</c:v>
                </c:pt>
                <c:pt idx="47">
                  <c:v>1.53429988334788</c:v>
                </c:pt>
                <c:pt idx="48">
                  <c:v>1.5363218621132</c:v>
                </c:pt>
                <c:pt idx="49">
                  <c:v>1.5384126388691901</c:v>
                </c:pt>
                <c:pt idx="50">
                  <c:v>1.5404253475565299</c:v>
                </c:pt>
                <c:pt idx="51">
                  <c:v>1.5493132143253801</c:v>
                </c:pt>
                <c:pt idx="52">
                  <c:v>1.5578925735520901</c:v>
                </c:pt>
                <c:pt idx="53">
                  <c:v>1.56662132367746</c:v>
                </c:pt>
                <c:pt idx="54">
                  <c:v>1.5750108760007699</c:v>
                </c:pt>
                <c:pt idx="55">
                  <c:v>1.5835112259712101</c:v>
                </c:pt>
                <c:pt idx="56">
                  <c:v>1.5916485882053699</c:v>
                </c:pt>
                <c:pt idx="57">
                  <c:v>1.59986140580081</c:v>
                </c:pt>
                <c:pt idx="58">
                  <c:v>1.60769372128998</c:v>
                </c:pt>
                <c:pt idx="59">
                  <c:v>1.6155693173855501</c:v>
                </c:pt>
                <c:pt idx="60">
                  <c:v>1.62305259217708</c:v>
                </c:pt>
                <c:pt idx="61">
                  <c:v>1.6305500677764599</c:v>
                </c:pt>
                <c:pt idx="62">
                  <c:v>1.63764856626748</c:v>
                </c:pt>
                <c:pt idx="63">
                  <c:v>1.6447352250374501</c:v>
                </c:pt>
                <c:pt idx="64">
                  <c:v>1.6514209323654001</c:v>
                </c:pt>
                <c:pt idx="65">
                  <c:v>1.65807176377719</c:v>
                </c:pt>
                <c:pt idx="66">
                  <c:v>1.6643239179862499</c:v>
                </c:pt>
                <c:pt idx="67">
                  <c:v>1.6705211525230701</c:v>
                </c:pt>
                <c:pt idx="68">
                  <c:v>1.67632584659138</c:v>
                </c:pt>
                <c:pt idx="69">
                  <c:v>1.6820585819826599</c:v>
                </c:pt>
                <c:pt idx="70">
                  <c:v>1.6874084338030499</c:v>
                </c:pt>
                <c:pt idx="71">
                  <c:v>1.6928531020433899</c:v>
                </c:pt>
                <c:pt idx="72">
                  <c:v>1.6979894129634701</c:v>
                </c:pt>
                <c:pt idx="73">
                  <c:v>1.7030864011137301</c:v>
                </c:pt>
                <c:pt idx="74">
                  <c:v>1.7078549777234899</c:v>
                </c:pt>
                <c:pt idx="75">
                  <c:v>1.71254816956144</c:v>
                </c:pt>
                <c:pt idx="76">
                  <c:v>1.7169028887112401</c:v>
                </c:pt>
                <c:pt idx="77">
                  <c:v>1.7211534140431599</c:v>
                </c:pt>
                <c:pt idx="78">
                  <c:v>1.72506460307648</c:v>
                </c:pt>
                <c:pt idx="79">
                  <c:v>1.72885019231828</c:v>
                </c:pt>
                <c:pt idx="80">
                  <c:v>1.7323040640793099</c:v>
                </c:pt>
                <c:pt idx="81">
                  <c:v>1.73411050031127</c:v>
                </c:pt>
                <c:pt idx="82">
                  <c:v>1.7359417760865301</c:v>
                </c:pt>
                <c:pt idx="83">
                  <c:v>1.7378466317407499</c:v>
                </c:pt>
                <c:pt idx="84">
                  <c:v>1.73968034703546</c:v>
                </c:pt>
                <c:pt idx="85">
                  <c:v>1.74151112404456</c:v>
                </c:pt>
                <c:pt idx="86">
                  <c:v>1.7432167753029799</c:v>
                </c:pt>
                <c:pt idx="87">
                  <c:v>1.7448774906937199</c:v>
                </c:pt>
                <c:pt idx="88">
                  <c:v>1.7463985848483701</c:v>
                </c:pt>
                <c:pt idx="89">
                  <c:v>1.74786888459269</c:v>
                </c:pt>
                <c:pt idx="90">
                  <c:v>1.74922212656145</c:v>
                </c:pt>
                <c:pt idx="91">
                  <c:v>1.75664924879891</c:v>
                </c:pt>
                <c:pt idx="92">
                  <c:v>1.7630386209517099</c:v>
                </c:pt>
                <c:pt idx="93">
                  <c:v>1.7684648060392101</c:v>
                </c:pt>
                <c:pt idx="94">
                  <c:v>1.7724448031931901</c:v>
                </c:pt>
                <c:pt idx="95">
                  <c:v>1.77508404610574</c:v>
                </c:pt>
                <c:pt idx="96">
                  <c:v>1.7786956403082199</c:v>
                </c:pt>
                <c:pt idx="97">
                  <c:v>1.7802479981866499</c:v>
                </c:pt>
                <c:pt idx="98">
                  <c:v>1.77724893203865</c:v>
                </c:pt>
                <c:pt idx="99">
                  <c:v>1.77215700404373</c:v>
                </c:pt>
                <c:pt idx="100">
                  <c:v>2.0103476113083101</c:v>
                </c:pt>
                <c:pt idx="101">
                  <c:v>1.9944188910643099</c:v>
                </c:pt>
                <c:pt idx="102">
                  <c:v>1.97917181157237</c:v>
                </c:pt>
                <c:pt idx="103">
                  <c:v>1.9637461816877999</c:v>
                </c:pt>
                <c:pt idx="104">
                  <c:v>1.9489511128558701</c:v>
                </c:pt>
                <c:pt idx="105">
                  <c:v>1.9339450536612901</c:v>
                </c:pt>
                <c:pt idx="106">
                  <c:v>1.9195789038467901</c:v>
                </c:pt>
                <c:pt idx="107">
                  <c:v>1.9049744177021799</c:v>
                </c:pt>
                <c:pt idx="108">
                  <c:v>1.8908960827110799</c:v>
                </c:pt>
                <c:pt idx="109">
                  <c:v>1.87657170446877</c:v>
                </c:pt>
                <c:pt idx="110">
                  <c:v>1.8627901460177601</c:v>
                </c:pt>
                <c:pt idx="111">
                  <c:v>1.84976317355638</c:v>
                </c:pt>
                <c:pt idx="112">
                  <c:v>1.8370534927629401</c:v>
                </c:pt>
                <c:pt idx="113">
                  <c:v>1.8239081035781599</c:v>
                </c:pt>
                <c:pt idx="114">
                  <c:v>1.8110040232389</c:v>
                </c:pt>
                <c:pt idx="115">
                  <c:v>1.7976015343406799</c:v>
                </c:pt>
                <c:pt idx="116">
                  <c:v>1.78496768661275</c:v>
                </c:pt>
                <c:pt idx="117">
                  <c:v>1.7716518740104401</c:v>
                </c:pt>
                <c:pt idx="118">
                  <c:v>1.75790571009074</c:v>
                </c:pt>
                <c:pt idx="119">
                  <c:v>1.74345666434533</c:v>
                </c:pt>
                <c:pt idx="120">
                  <c:v>1.8804846792607</c:v>
                </c:pt>
                <c:pt idx="121">
                  <c:v>1.8624296322590399</c:v>
                </c:pt>
                <c:pt idx="122">
                  <c:v>1.8448451255395799</c:v>
                </c:pt>
                <c:pt idx="123">
                  <c:v>1.8267388012804799</c:v>
                </c:pt>
                <c:pt idx="124">
                  <c:v>1.8090770108562599</c:v>
                </c:pt>
                <c:pt idx="125">
                  <c:v>1.79086833578518</c:v>
                </c:pt>
                <c:pt idx="126">
                  <c:v>1.77336059832564</c:v>
                </c:pt>
                <c:pt idx="127">
                  <c:v>1.7551875190306301</c:v>
                </c:pt>
                <c:pt idx="128">
                  <c:v>1.73714356979439</c:v>
                </c:pt>
                <c:pt idx="129">
                  <c:v>1.71843311218704</c:v>
                </c:pt>
                <c:pt idx="130">
                  <c:v>1.7003028991571301</c:v>
                </c:pt>
                <c:pt idx="131">
                  <c:v>1.68043207267995</c:v>
                </c:pt>
                <c:pt idx="132">
                  <c:v>1.6611825461530201</c:v>
                </c:pt>
                <c:pt idx="133">
                  <c:v>1.64147116791532</c:v>
                </c:pt>
                <c:pt idx="134">
                  <c:v>1.62235119430688</c:v>
                </c:pt>
                <c:pt idx="135">
                  <c:v>1.6027488288363201</c:v>
                </c:pt>
                <c:pt idx="136">
                  <c:v>1.58371359340221</c:v>
                </c:pt>
                <c:pt idx="137">
                  <c:v>1.56417869576627</c:v>
                </c:pt>
                <c:pt idx="138">
                  <c:v>1.5451922696115501</c:v>
                </c:pt>
                <c:pt idx="139">
                  <c:v>1.5256926194115801</c:v>
                </c:pt>
                <c:pt idx="140">
                  <c:v>1.60425662140583</c:v>
                </c:pt>
                <c:pt idx="141">
                  <c:v>1.58394631077443</c:v>
                </c:pt>
                <c:pt idx="142">
                  <c:v>1.56400405061822</c:v>
                </c:pt>
                <c:pt idx="143">
                  <c:v>1.5432858851251801</c:v>
                </c:pt>
                <c:pt idx="144">
                  <c:v>1.52288589159627</c:v>
                </c:pt>
                <c:pt idx="145">
                  <c:v>1.50165312794703</c:v>
                </c:pt>
                <c:pt idx="146">
                  <c:v>1.48131908205666</c:v>
                </c:pt>
                <c:pt idx="147">
                  <c:v>1.4599276964425301</c:v>
                </c:pt>
                <c:pt idx="148">
                  <c:v>1.43821534005414</c:v>
                </c:pt>
                <c:pt idx="149">
                  <c:v>1.41543273218918</c:v>
                </c:pt>
                <c:pt idx="150">
                  <c:v>1.39332013975541</c:v>
                </c:pt>
                <c:pt idx="151">
                  <c:v>1.3623056132782501</c:v>
                </c:pt>
                <c:pt idx="152">
                  <c:v>1.3325120204232399</c:v>
                </c:pt>
                <c:pt idx="153">
                  <c:v>1.3022680367155099</c:v>
                </c:pt>
                <c:pt idx="154">
                  <c:v>1.2731926484956</c:v>
                </c:pt>
                <c:pt idx="155">
                  <c:v>1.2436538702015301</c:v>
                </c:pt>
                <c:pt idx="156">
                  <c:v>1.21523205481692</c:v>
                </c:pt>
                <c:pt idx="157">
                  <c:v>1.18633102308403</c:v>
                </c:pt>
                <c:pt idx="158">
                  <c:v>1.15849620058744</c:v>
                </c:pt>
                <c:pt idx="159">
                  <c:v>1.13016358071427</c:v>
                </c:pt>
                <c:pt idx="160">
                  <c:v>1.01368787370434</c:v>
                </c:pt>
                <c:pt idx="161">
                  <c:v>0.98810455636100902</c:v>
                </c:pt>
                <c:pt idx="162">
                  <c:v>0.96341096734420595</c:v>
                </c:pt>
                <c:pt idx="163">
                  <c:v>0.93821843684266504</c:v>
                </c:pt>
                <c:pt idx="164">
                  <c:v>0.91387242011929404</c:v>
                </c:pt>
                <c:pt idx="165">
                  <c:v>0.889003363722492</c:v>
                </c:pt>
                <c:pt idx="166">
                  <c:v>0.86493908778769801</c:v>
                </c:pt>
                <c:pt idx="167">
                  <c:v>0.84098936414209002</c:v>
                </c:pt>
                <c:pt idx="168">
                  <c:v>0.81647675087987404</c:v>
                </c:pt>
                <c:pt idx="169">
                  <c:v>0.79205052929660102</c:v>
                </c:pt>
                <c:pt idx="170">
                  <c:v>0.76835071136495603</c:v>
                </c:pt>
                <c:pt idx="171">
                  <c:v>0.74390051873159901</c:v>
                </c:pt>
                <c:pt idx="172">
                  <c:v>0.72037186401499498</c:v>
                </c:pt>
                <c:pt idx="173">
                  <c:v>0.69641478869015605</c:v>
                </c:pt>
                <c:pt idx="174">
                  <c:v>0.67328290807722102</c:v>
                </c:pt>
                <c:pt idx="175">
                  <c:v>0.64964824421965806</c:v>
                </c:pt>
                <c:pt idx="176">
                  <c:v>0.62674714671397302</c:v>
                </c:pt>
                <c:pt idx="177">
                  <c:v>0.60389914359546903</c:v>
                </c:pt>
                <c:pt idx="178">
                  <c:v>0.58043005568511796</c:v>
                </c:pt>
                <c:pt idx="179">
                  <c:v>0.55693249239243503</c:v>
                </c:pt>
                <c:pt idx="180">
                  <c:v>0.53400265449381801</c:v>
                </c:pt>
                <c:pt idx="181">
                  <c:v>0.51189856041721704</c:v>
                </c:pt>
                <c:pt idx="182">
                  <c:v>0.49090954761868699</c:v>
                </c:pt>
                <c:pt idx="183">
                  <c:v>0.46965862017605597</c:v>
                </c:pt>
                <c:pt idx="184">
                  <c:v>0.44909517163190599</c:v>
                </c:pt>
                <c:pt idx="185">
                  <c:v>0.42787637788620803</c:v>
                </c:pt>
                <c:pt idx="186">
                  <c:v>0.40696370760880701</c:v>
                </c:pt>
                <c:pt idx="187">
                  <c:v>0.38561319930631499</c:v>
                </c:pt>
                <c:pt idx="188">
                  <c:v>0.36304206490912899</c:v>
                </c:pt>
                <c:pt idx="189">
                  <c:v>0.33967050368271501</c:v>
                </c:pt>
                <c:pt idx="190">
                  <c:v>0.31601544045987201</c:v>
                </c:pt>
                <c:pt idx="191">
                  <c:v>0.28187915387762202</c:v>
                </c:pt>
                <c:pt idx="192">
                  <c:v>0.252666663838294</c:v>
                </c:pt>
                <c:pt idx="193">
                  <c:v>0.22531649599128101</c:v>
                </c:pt>
                <c:pt idx="194">
                  <c:v>0.19985606163533201</c:v>
                </c:pt>
                <c:pt idx="195">
                  <c:v>0.17341043903230799</c:v>
                </c:pt>
                <c:pt idx="196">
                  <c:v>0.14195467429453801</c:v>
                </c:pt>
                <c:pt idx="197">
                  <c:v>0.11682058855178799</c:v>
                </c:pt>
                <c:pt idx="198">
                  <c:v>8.3889252726797495E-2</c:v>
                </c:pt>
                <c:pt idx="199">
                  <c:v>4.1346602184856397E-2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C-4051-AFAF-E44807037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156003093629566"/>
          <c:y val="0.92127205758750175"/>
          <c:w val="0.30269280977721108"/>
          <c:h val="7.87279424124982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ApproximationPlots!$AP$3</c:f>
          <c:strCache>
            <c:ptCount val="1"/>
            <c:pt idx="0">
              <c:v>Forward Initial Margin of a 10Y x 8Y Swaption</c:v>
            </c:pt>
          </c:strCache>
        </c:strRef>
      </c:tx>
      <c:layout>
        <c:manualLayout>
          <c:xMode val="edge"/>
          <c:yMode val="edge"/>
          <c:x val="0.21798895348897704"/>
          <c:y val="3.3701976829935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ApproximationPlots!$AS$4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ApproximationPlots!$AS$5:$AS$185</c:f>
              <c:numCache>
                <c:formatCode>General</c:formatCode>
                <c:ptCount val="181"/>
                <c:pt idx="0">
                  <c:v>1.4847918070768</c:v>
                </c:pt>
                <c:pt idx="1">
                  <c:v>1.51899954745335</c:v>
                </c:pt>
                <c:pt idx="2">
                  <c:v>1.5002810805659299</c:v>
                </c:pt>
                <c:pt idx="3">
                  <c:v>1.49298950895505</c:v>
                </c:pt>
                <c:pt idx="4">
                  <c:v>1.4882860175060399</c:v>
                </c:pt>
                <c:pt idx="5">
                  <c:v>1.4870235255428601</c:v>
                </c:pt>
                <c:pt idx="6">
                  <c:v>1.48488877521212</c:v>
                </c:pt>
                <c:pt idx="7">
                  <c:v>1.4816991449280701</c:v>
                </c:pt>
                <c:pt idx="8">
                  <c:v>1.4807114174518099</c:v>
                </c:pt>
                <c:pt idx="9">
                  <c:v>1.4781339874613999</c:v>
                </c:pt>
                <c:pt idx="10">
                  <c:v>1.47697099621988</c:v>
                </c:pt>
                <c:pt idx="11">
                  <c:v>1.4746983806729499</c:v>
                </c:pt>
                <c:pt idx="12">
                  <c:v>1.4770031840729601</c:v>
                </c:pt>
                <c:pt idx="13">
                  <c:v>1.47624320784282</c:v>
                </c:pt>
                <c:pt idx="14">
                  <c:v>1.4715607585011501</c:v>
                </c:pt>
                <c:pt idx="15">
                  <c:v>1.4703650195103399</c:v>
                </c:pt>
                <c:pt idx="16">
                  <c:v>1.47070065762963</c:v>
                </c:pt>
                <c:pt idx="17">
                  <c:v>1.47277618689193</c:v>
                </c:pt>
                <c:pt idx="18">
                  <c:v>1.47052807875679</c:v>
                </c:pt>
                <c:pt idx="19">
                  <c:v>1.46909214994583</c:v>
                </c:pt>
                <c:pt idx="20">
                  <c:v>1.47173940042412</c:v>
                </c:pt>
                <c:pt idx="21">
                  <c:v>1.47110812454771</c:v>
                </c:pt>
                <c:pt idx="22">
                  <c:v>1.471210927629</c:v>
                </c:pt>
                <c:pt idx="23">
                  <c:v>1.47479484396538</c:v>
                </c:pt>
                <c:pt idx="24">
                  <c:v>1.47175854363757</c:v>
                </c:pt>
                <c:pt idx="25">
                  <c:v>1.47210234495967</c:v>
                </c:pt>
                <c:pt idx="26">
                  <c:v>1.4737221895505499</c:v>
                </c:pt>
                <c:pt idx="27">
                  <c:v>1.47740461608783</c:v>
                </c:pt>
                <c:pt idx="28">
                  <c:v>1.47390871350799</c:v>
                </c:pt>
                <c:pt idx="29">
                  <c:v>1.47533116111885</c:v>
                </c:pt>
                <c:pt idx="30">
                  <c:v>1.4782362643846401</c:v>
                </c:pt>
                <c:pt idx="31">
                  <c:v>1.47820256656814</c:v>
                </c:pt>
                <c:pt idx="32">
                  <c:v>1.48075517852848</c:v>
                </c:pt>
                <c:pt idx="33">
                  <c:v>1.48635568733715</c:v>
                </c:pt>
                <c:pt idx="34">
                  <c:v>1.48204472964317</c:v>
                </c:pt>
                <c:pt idx="35">
                  <c:v>1.48540865037074</c:v>
                </c:pt>
                <c:pt idx="36">
                  <c:v>1.48786169203957</c:v>
                </c:pt>
                <c:pt idx="37">
                  <c:v>1.49120815718195</c:v>
                </c:pt>
                <c:pt idx="38">
                  <c:v>1.48686859844175</c:v>
                </c:pt>
                <c:pt idx="39">
                  <c:v>1.4900432195259601</c:v>
                </c:pt>
                <c:pt idx="40">
                  <c:v>1.4960907073399301</c:v>
                </c:pt>
                <c:pt idx="41">
                  <c:v>1.4968389479248501</c:v>
                </c:pt>
                <c:pt idx="42">
                  <c:v>1.5005881476504599</c:v>
                </c:pt>
                <c:pt idx="43">
                  <c:v>1.50995302966566</c:v>
                </c:pt>
                <c:pt idx="44">
                  <c:v>1.50499217454684</c:v>
                </c:pt>
                <c:pt idx="45">
                  <c:v>1.5083374956362801</c:v>
                </c:pt>
                <c:pt idx="46">
                  <c:v>1.51303521385705</c:v>
                </c:pt>
                <c:pt idx="47">
                  <c:v>1.51909811759534</c:v>
                </c:pt>
                <c:pt idx="48">
                  <c:v>1.51071710545878</c:v>
                </c:pt>
                <c:pt idx="49">
                  <c:v>1.51623120633594</c:v>
                </c:pt>
                <c:pt idx="50">
                  <c:v>1.5266321711887401</c:v>
                </c:pt>
                <c:pt idx="51">
                  <c:v>1.52774903111989</c:v>
                </c:pt>
                <c:pt idx="52">
                  <c:v>1.53242188107674</c:v>
                </c:pt>
                <c:pt idx="53">
                  <c:v>1.5484897286739601</c:v>
                </c:pt>
                <c:pt idx="54">
                  <c:v>1.55250015481883</c:v>
                </c:pt>
                <c:pt idx="55">
                  <c:v>1.56122208045737</c:v>
                </c:pt>
                <c:pt idx="56">
                  <c:v>1.5692209525574301</c:v>
                </c:pt>
                <c:pt idx="57">
                  <c:v>1.5833563671303099</c:v>
                </c:pt>
                <c:pt idx="58">
                  <c:v>1.5785162407889599</c:v>
                </c:pt>
                <c:pt idx="59">
                  <c:v>1.58613331888058</c:v>
                </c:pt>
                <c:pt idx="60">
                  <c:v>1.59410656697957</c:v>
                </c:pt>
                <c:pt idx="61">
                  <c:v>1.59990431779896</c:v>
                </c:pt>
                <c:pt idx="62">
                  <c:v>1.6024434857218699</c:v>
                </c:pt>
                <c:pt idx="63">
                  <c:v>1.6164003222697101</c:v>
                </c:pt>
                <c:pt idx="64">
                  <c:v>1.620834806995</c:v>
                </c:pt>
                <c:pt idx="65">
                  <c:v>1.62818362923641</c:v>
                </c:pt>
                <c:pt idx="66">
                  <c:v>1.6345585429965099</c:v>
                </c:pt>
                <c:pt idx="67">
                  <c:v>1.64476893087158</c:v>
                </c:pt>
                <c:pt idx="68">
                  <c:v>1.64448466677658</c:v>
                </c:pt>
                <c:pt idx="69">
                  <c:v>1.65174460392008</c:v>
                </c:pt>
                <c:pt idx="70">
                  <c:v>1.66348222500905</c:v>
                </c:pt>
                <c:pt idx="71">
                  <c:v>1.6717001469281001</c:v>
                </c:pt>
                <c:pt idx="72">
                  <c:v>1.6715636332624499</c:v>
                </c:pt>
                <c:pt idx="73">
                  <c:v>1.68690657194168</c:v>
                </c:pt>
                <c:pt idx="74">
                  <c:v>1.6929991497228201</c:v>
                </c:pt>
                <c:pt idx="75">
                  <c:v>1.70301801372076</c:v>
                </c:pt>
                <c:pt idx="76">
                  <c:v>1.71012555182809</c:v>
                </c:pt>
                <c:pt idx="77">
                  <c:v>1.7228706445715301</c:v>
                </c:pt>
                <c:pt idx="78">
                  <c:v>1.7248483638927501</c:v>
                </c:pt>
                <c:pt idx="79">
                  <c:v>1.7285715204124299</c:v>
                </c:pt>
                <c:pt idx="80">
                  <c:v>1.7363534804041001</c:v>
                </c:pt>
                <c:pt idx="81">
                  <c:v>1.7412550759570999</c:v>
                </c:pt>
                <c:pt idx="82">
                  <c:v>1.74263523682889</c:v>
                </c:pt>
                <c:pt idx="83">
                  <c:v>1.75205840922916</c:v>
                </c:pt>
                <c:pt idx="84">
                  <c:v>1.7546860604341299</c:v>
                </c:pt>
                <c:pt idx="85">
                  <c:v>1.7706070730243899</c:v>
                </c:pt>
                <c:pt idx="86">
                  <c:v>1.7725205085273701</c:v>
                </c:pt>
                <c:pt idx="87">
                  <c:v>1.7803727057465799</c:v>
                </c:pt>
                <c:pt idx="88">
                  <c:v>1.77752356082382</c:v>
                </c:pt>
                <c:pt idx="89">
                  <c:v>1.7830466980605499</c:v>
                </c:pt>
                <c:pt idx="90">
                  <c:v>1.8005199408279</c:v>
                </c:pt>
                <c:pt idx="91">
                  <c:v>1.8021589099616</c:v>
                </c:pt>
                <c:pt idx="92">
                  <c:v>1.80470537724824</c:v>
                </c:pt>
                <c:pt idx="93">
                  <c:v>1.81997882729272</c:v>
                </c:pt>
                <c:pt idx="94">
                  <c:v>1.8337677801057</c:v>
                </c:pt>
                <c:pt idx="95">
                  <c:v>1.8501211362546599</c:v>
                </c:pt>
                <c:pt idx="96">
                  <c:v>1.86379373649876</c:v>
                </c:pt>
                <c:pt idx="97">
                  <c:v>1.87598929192514</c:v>
                </c:pt>
                <c:pt idx="98">
                  <c:v>1.88135167836276</c:v>
                </c:pt>
                <c:pt idx="99">
                  <c:v>1.86972131742862</c:v>
                </c:pt>
                <c:pt idx="100">
                  <c:v>2.00957042483051</c:v>
                </c:pt>
                <c:pt idx="101">
                  <c:v>2.0134532233501501</c:v>
                </c:pt>
                <c:pt idx="102">
                  <c:v>2.0055688552090398</c:v>
                </c:pt>
                <c:pt idx="103">
                  <c:v>1.98383709932702</c:v>
                </c:pt>
                <c:pt idx="104">
                  <c:v>1.9617858331615901</c:v>
                </c:pt>
                <c:pt idx="105">
                  <c:v>1.94004601596766</c:v>
                </c:pt>
                <c:pt idx="106">
                  <c:v>1.93751455327637</c:v>
                </c:pt>
                <c:pt idx="107">
                  <c:v>1.92915361508631</c:v>
                </c:pt>
                <c:pt idx="108">
                  <c:v>1.9163048022243601</c:v>
                </c:pt>
                <c:pt idx="109">
                  <c:v>1.8942690868234999</c:v>
                </c:pt>
                <c:pt idx="110">
                  <c:v>1.8912041458679101</c:v>
                </c:pt>
                <c:pt idx="111">
                  <c:v>1.88843068482812</c:v>
                </c:pt>
                <c:pt idx="112">
                  <c:v>1.88507191947365</c:v>
                </c:pt>
                <c:pt idx="113">
                  <c:v>1.8742591644750599</c:v>
                </c:pt>
                <c:pt idx="114">
                  <c:v>1.8528354867994401</c:v>
                </c:pt>
                <c:pt idx="115">
                  <c:v>1.8319329510412199</c:v>
                </c:pt>
                <c:pt idx="116">
                  <c:v>1.8336371329886501</c:v>
                </c:pt>
                <c:pt idx="117">
                  <c:v>1.8335143102067299</c:v>
                </c:pt>
                <c:pt idx="118">
                  <c:v>1.82003122885256</c:v>
                </c:pt>
                <c:pt idx="119">
                  <c:v>1.7977995478330899</c:v>
                </c:pt>
                <c:pt idx="120">
                  <c:v>1.7741149268360501</c:v>
                </c:pt>
                <c:pt idx="121">
                  <c:v>1.7735823220971201</c:v>
                </c:pt>
                <c:pt idx="122">
                  <c:v>1.7657785759085101</c:v>
                </c:pt>
                <c:pt idx="123">
                  <c:v>1.7490571872976599</c:v>
                </c:pt>
                <c:pt idx="124">
                  <c:v>1.7277165890386601</c:v>
                </c:pt>
                <c:pt idx="125">
                  <c:v>1.70767470675662</c:v>
                </c:pt>
                <c:pt idx="126">
                  <c:v>1.70905100828517</c:v>
                </c:pt>
                <c:pt idx="127">
                  <c:v>1.70602247434204</c:v>
                </c:pt>
                <c:pt idx="128">
                  <c:v>1.6900721996968</c:v>
                </c:pt>
                <c:pt idx="129">
                  <c:v>1.6643513776814201</c:v>
                </c:pt>
                <c:pt idx="130">
                  <c:v>1.6430291341457099</c:v>
                </c:pt>
                <c:pt idx="131">
                  <c:v>1.64321344650872</c:v>
                </c:pt>
                <c:pt idx="132">
                  <c:v>1.6381457294247299</c:v>
                </c:pt>
                <c:pt idx="133">
                  <c:v>1.62214938455769</c:v>
                </c:pt>
                <c:pt idx="134">
                  <c:v>1.6028956705765101</c:v>
                </c:pt>
                <c:pt idx="135">
                  <c:v>1.58853172521752</c:v>
                </c:pt>
                <c:pt idx="136">
                  <c:v>1.59200623271024</c:v>
                </c:pt>
                <c:pt idx="137">
                  <c:v>1.58928799458196</c:v>
                </c:pt>
                <c:pt idx="138">
                  <c:v>1.57975565088515</c:v>
                </c:pt>
                <c:pt idx="139">
                  <c:v>1.54678729002684</c:v>
                </c:pt>
                <c:pt idx="140">
                  <c:v>1.4990938479095199</c:v>
                </c:pt>
                <c:pt idx="141">
                  <c:v>1.5022573407233499</c:v>
                </c:pt>
                <c:pt idx="142">
                  <c:v>1.49739612879241</c:v>
                </c:pt>
                <c:pt idx="143">
                  <c:v>1.47228809425257</c:v>
                </c:pt>
                <c:pt idx="144">
                  <c:v>1.44891057401048</c:v>
                </c:pt>
                <c:pt idx="145">
                  <c:v>1.4163353801481799</c:v>
                </c:pt>
                <c:pt idx="146">
                  <c:v>1.4190921012459801</c:v>
                </c:pt>
                <c:pt idx="147">
                  <c:v>1.4157913142138501</c:v>
                </c:pt>
                <c:pt idx="148">
                  <c:v>1.4095623204297101</c:v>
                </c:pt>
                <c:pt idx="149">
                  <c:v>1.3710165413337101</c:v>
                </c:pt>
                <c:pt idx="150">
                  <c:v>1.3327939916257401</c:v>
                </c:pt>
                <c:pt idx="151">
                  <c:v>1.33353752390308</c:v>
                </c:pt>
                <c:pt idx="152">
                  <c:v>1.3288815735427699</c:v>
                </c:pt>
                <c:pt idx="153">
                  <c:v>1.29627217760771</c:v>
                </c:pt>
                <c:pt idx="154">
                  <c:v>1.2579023767611399</c:v>
                </c:pt>
                <c:pt idx="155">
                  <c:v>1.2175366973446</c:v>
                </c:pt>
                <c:pt idx="156">
                  <c:v>1.2146835513888199</c:v>
                </c:pt>
                <c:pt idx="157">
                  <c:v>1.2064838686730099</c:v>
                </c:pt>
                <c:pt idx="158">
                  <c:v>1.1880538770674101</c:v>
                </c:pt>
                <c:pt idx="159">
                  <c:v>1.1488424587406301</c:v>
                </c:pt>
                <c:pt idx="160">
                  <c:v>1.07579669652457</c:v>
                </c:pt>
                <c:pt idx="161">
                  <c:v>1.0769030004451701</c:v>
                </c:pt>
                <c:pt idx="162">
                  <c:v>1.0749746664601401</c:v>
                </c:pt>
                <c:pt idx="163">
                  <c:v>1.0496465741683501</c:v>
                </c:pt>
                <c:pt idx="164">
                  <c:v>1.00467852706473</c:v>
                </c:pt>
                <c:pt idx="165">
                  <c:v>0.95652075383674495</c:v>
                </c:pt>
                <c:pt idx="166">
                  <c:v>0.95753729023732403</c:v>
                </c:pt>
                <c:pt idx="167">
                  <c:v>0.953935807583837</c:v>
                </c:pt>
                <c:pt idx="168">
                  <c:v>0.93075066138355</c:v>
                </c:pt>
                <c:pt idx="169">
                  <c:v>0.88682606845607603</c:v>
                </c:pt>
                <c:pt idx="170">
                  <c:v>0.83766491567731605</c:v>
                </c:pt>
                <c:pt idx="171">
                  <c:v>0.840052756930601</c:v>
                </c:pt>
                <c:pt idx="172">
                  <c:v>0.83884169602121195</c:v>
                </c:pt>
                <c:pt idx="173">
                  <c:v>0.821045453340147</c:v>
                </c:pt>
                <c:pt idx="174">
                  <c:v>0.76878869258905203</c:v>
                </c:pt>
                <c:pt idx="175">
                  <c:v>0.71785724638224402</c:v>
                </c:pt>
                <c:pt idx="176">
                  <c:v>0.72325001685183898</c:v>
                </c:pt>
                <c:pt idx="177">
                  <c:v>0.73022244687130899</c:v>
                </c:pt>
                <c:pt idx="178">
                  <c:v>0.69946560930759805</c:v>
                </c:pt>
                <c:pt idx="179">
                  <c:v>0.65019907654146303</c:v>
                </c:pt>
                <c:pt idx="180">
                  <c:v>0.59757388783688603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5-415E-B556-1B64979CCA3B}"/>
            </c:ext>
          </c:extLst>
        </c:ser>
        <c:ser>
          <c:idx val="1"/>
          <c:order val="1"/>
          <c:tx>
            <c:strRef>
              <c:f>ApproximationPlots!$AT$4</c:f>
              <c:strCache>
                <c:ptCount val="1"/>
                <c:pt idx="0">
                  <c:v>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ApproximationPlots!$AT$5:$AT$205</c:f>
              <c:numCache>
                <c:formatCode>General</c:formatCode>
                <c:ptCount val="201"/>
                <c:pt idx="0">
                  <c:v>1.4838208293358499</c:v>
                </c:pt>
                <c:pt idx="1">
                  <c:v>1.4825980753429</c:v>
                </c:pt>
                <c:pt idx="2">
                  <c:v>1.4807368403904499</c:v>
                </c:pt>
                <c:pt idx="3">
                  <c:v>1.4790948890628099</c:v>
                </c:pt>
                <c:pt idx="4">
                  <c:v>1.47774876280659</c:v>
                </c:pt>
                <c:pt idx="5">
                  <c:v>1.47661142115012</c:v>
                </c:pt>
                <c:pt idx="6">
                  <c:v>1.4757286528196101</c:v>
                </c:pt>
                <c:pt idx="7">
                  <c:v>1.47504869196373</c:v>
                </c:pt>
                <c:pt idx="8">
                  <c:v>1.47460045084372</c:v>
                </c:pt>
                <c:pt idx="9">
                  <c:v>1.4743457892142</c:v>
                </c:pt>
                <c:pt idx="10">
                  <c:v>1.4742854447097899</c:v>
                </c:pt>
                <c:pt idx="11">
                  <c:v>1.47439509161607</c:v>
                </c:pt>
                <c:pt idx="12">
                  <c:v>1.47467195067316</c:v>
                </c:pt>
                <c:pt idx="13">
                  <c:v>1.4751217518937001</c:v>
                </c:pt>
                <c:pt idx="14">
                  <c:v>1.4757110721903299</c:v>
                </c:pt>
                <c:pt idx="15">
                  <c:v>1.47646341560175</c:v>
                </c:pt>
                <c:pt idx="16">
                  <c:v>1.47732327185785</c:v>
                </c:pt>
                <c:pt idx="17">
                  <c:v>1.47833889268066</c:v>
                </c:pt>
                <c:pt idx="18">
                  <c:v>1.4794500681493801</c:v>
                </c:pt>
                <c:pt idx="19">
                  <c:v>1.4807063698181799</c:v>
                </c:pt>
                <c:pt idx="20">
                  <c:v>1.4820278628479</c:v>
                </c:pt>
                <c:pt idx="21">
                  <c:v>1.48346290854494</c:v>
                </c:pt>
                <c:pt idx="22">
                  <c:v>1.48494666737833</c:v>
                </c:pt>
                <c:pt idx="23">
                  <c:v>1.4865543222751101</c:v>
                </c:pt>
                <c:pt idx="24">
                  <c:v>1.4881922400749901</c:v>
                </c:pt>
                <c:pt idx="25">
                  <c:v>1.4899446997850201</c:v>
                </c:pt>
                <c:pt idx="26">
                  <c:v>1.49169828313812</c:v>
                </c:pt>
                <c:pt idx="27">
                  <c:v>1.4935630097213699</c:v>
                </c:pt>
                <c:pt idx="28">
                  <c:v>1.49543849331912</c:v>
                </c:pt>
                <c:pt idx="29">
                  <c:v>1.4974152766754201</c:v>
                </c:pt>
                <c:pt idx="30">
                  <c:v>1.49937245581159</c:v>
                </c:pt>
                <c:pt idx="31">
                  <c:v>1.5014103144794499</c:v>
                </c:pt>
                <c:pt idx="32">
                  <c:v>1.5034182211029199</c:v>
                </c:pt>
                <c:pt idx="33">
                  <c:v>1.5055030238642699</c:v>
                </c:pt>
                <c:pt idx="34">
                  <c:v>1.5075477598234199</c:v>
                </c:pt>
                <c:pt idx="35">
                  <c:v>1.5096618666892201</c:v>
                </c:pt>
                <c:pt idx="36">
                  <c:v>1.5117273188119</c:v>
                </c:pt>
                <c:pt idx="37">
                  <c:v>1.51385524244835</c:v>
                </c:pt>
                <c:pt idx="38">
                  <c:v>1.5159273803078701</c:v>
                </c:pt>
                <c:pt idx="39">
                  <c:v>1.5180557610087499</c:v>
                </c:pt>
                <c:pt idx="40">
                  <c:v>1.5201226109838899</c:v>
                </c:pt>
                <c:pt idx="41">
                  <c:v>1.5221738856068101</c:v>
                </c:pt>
                <c:pt idx="42">
                  <c:v>1.5241750627858299</c:v>
                </c:pt>
                <c:pt idx="43">
                  <c:v>1.5262353445902399</c:v>
                </c:pt>
                <c:pt idx="44">
                  <c:v>1.52824172622899</c:v>
                </c:pt>
                <c:pt idx="45">
                  <c:v>1.5303042476678199</c:v>
                </c:pt>
                <c:pt idx="46">
                  <c:v>1.5322648866793001</c:v>
                </c:pt>
                <c:pt idx="47">
                  <c:v>1.53429988334788</c:v>
                </c:pt>
                <c:pt idx="48">
                  <c:v>1.5363218621132</c:v>
                </c:pt>
                <c:pt idx="49">
                  <c:v>1.5384126388691901</c:v>
                </c:pt>
                <c:pt idx="50">
                  <c:v>1.5404253475565299</c:v>
                </c:pt>
                <c:pt idx="51">
                  <c:v>1.5493132143253801</c:v>
                </c:pt>
                <c:pt idx="52">
                  <c:v>1.5578925735520901</c:v>
                </c:pt>
                <c:pt idx="53">
                  <c:v>1.56662132367746</c:v>
                </c:pt>
                <c:pt idx="54">
                  <c:v>1.5750108760007699</c:v>
                </c:pt>
                <c:pt idx="55">
                  <c:v>1.5835112259712101</c:v>
                </c:pt>
                <c:pt idx="56">
                  <c:v>1.5916485882053699</c:v>
                </c:pt>
                <c:pt idx="57">
                  <c:v>1.59986140580081</c:v>
                </c:pt>
                <c:pt idx="58">
                  <c:v>1.60769372128998</c:v>
                </c:pt>
                <c:pt idx="59">
                  <c:v>1.6155693173855501</c:v>
                </c:pt>
                <c:pt idx="60">
                  <c:v>1.62305259217708</c:v>
                </c:pt>
                <c:pt idx="61">
                  <c:v>1.6305500677764599</c:v>
                </c:pt>
                <c:pt idx="62">
                  <c:v>1.63764856626748</c:v>
                </c:pt>
                <c:pt idx="63">
                  <c:v>1.6447352250374501</c:v>
                </c:pt>
                <c:pt idx="64">
                  <c:v>1.6514209323654001</c:v>
                </c:pt>
                <c:pt idx="65">
                  <c:v>1.65807176377719</c:v>
                </c:pt>
                <c:pt idx="66">
                  <c:v>1.6643239179862499</c:v>
                </c:pt>
                <c:pt idx="67">
                  <c:v>1.6705211525230701</c:v>
                </c:pt>
                <c:pt idx="68">
                  <c:v>1.67632584659138</c:v>
                </c:pt>
                <c:pt idx="69">
                  <c:v>1.6820585819826599</c:v>
                </c:pt>
                <c:pt idx="70">
                  <c:v>1.6874084338030499</c:v>
                </c:pt>
                <c:pt idx="71">
                  <c:v>1.6928531020433899</c:v>
                </c:pt>
                <c:pt idx="72">
                  <c:v>1.6979894129634701</c:v>
                </c:pt>
                <c:pt idx="73">
                  <c:v>1.7030864011137301</c:v>
                </c:pt>
                <c:pt idx="74">
                  <c:v>1.7078549777234899</c:v>
                </c:pt>
                <c:pt idx="75">
                  <c:v>1.71254816956144</c:v>
                </c:pt>
                <c:pt idx="76">
                  <c:v>1.7169028887112401</c:v>
                </c:pt>
                <c:pt idx="77">
                  <c:v>1.7211534140431599</c:v>
                </c:pt>
                <c:pt idx="78">
                  <c:v>1.72506460307648</c:v>
                </c:pt>
                <c:pt idx="79">
                  <c:v>1.72885019231828</c:v>
                </c:pt>
                <c:pt idx="80">
                  <c:v>1.7323040640793099</c:v>
                </c:pt>
                <c:pt idx="81">
                  <c:v>1.73411050031127</c:v>
                </c:pt>
                <c:pt idx="82">
                  <c:v>1.7359417760865301</c:v>
                </c:pt>
                <c:pt idx="83">
                  <c:v>1.7378466317407499</c:v>
                </c:pt>
                <c:pt idx="84">
                  <c:v>1.73968034703546</c:v>
                </c:pt>
                <c:pt idx="85">
                  <c:v>1.74151112404456</c:v>
                </c:pt>
                <c:pt idx="86">
                  <c:v>1.7432167753029799</c:v>
                </c:pt>
                <c:pt idx="87">
                  <c:v>1.7448774906937199</c:v>
                </c:pt>
                <c:pt idx="88">
                  <c:v>1.7463985848483701</c:v>
                </c:pt>
                <c:pt idx="89">
                  <c:v>1.74786888459269</c:v>
                </c:pt>
                <c:pt idx="90">
                  <c:v>1.74922212656145</c:v>
                </c:pt>
                <c:pt idx="91">
                  <c:v>1.75664924879891</c:v>
                </c:pt>
                <c:pt idx="92">
                  <c:v>1.7630386209517099</c:v>
                </c:pt>
                <c:pt idx="93">
                  <c:v>1.7684648060392101</c:v>
                </c:pt>
                <c:pt idx="94">
                  <c:v>1.7724448031931901</c:v>
                </c:pt>
                <c:pt idx="95">
                  <c:v>1.77508404610574</c:v>
                </c:pt>
                <c:pt idx="96">
                  <c:v>1.7786956403082199</c:v>
                </c:pt>
                <c:pt idx="97">
                  <c:v>1.7802479981866499</c:v>
                </c:pt>
                <c:pt idx="98">
                  <c:v>1.77724893203865</c:v>
                </c:pt>
                <c:pt idx="99">
                  <c:v>1.77215700404373</c:v>
                </c:pt>
                <c:pt idx="100">
                  <c:v>2.0103476113083101</c:v>
                </c:pt>
                <c:pt idx="101">
                  <c:v>1.9944188910643099</c:v>
                </c:pt>
                <c:pt idx="102">
                  <c:v>1.97917181157237</c:v>
                </c:pt>
                <c:pt idx="103">
                  <c:v>1.9637461816877999</c:v>
                </c:pt>
                <c:pt idx="104">
                  <c:v>1.9489511128558701</c:v>
                </c:pt>
                <c:pt idx="105">
                  <c:v>1.9339450536612901</c:v>
                </c:pt>
                <c:pt idx="106">
                  <c:v>1.9195789038467901</c:v>
                </c:pt>
                <c:pt idx="107">
                  <c:v>1.9049744177021799</c:v>
                </c:pt>
                <c:pt idx="108">
                  <c:v>1.8908960827110799</c:v>
                </c:pt>
                <c:pt idx="109">
                  <c:v>1.87657170446877</c:v>
                </c:pt>
                <c:pt idx="110">
                  <c:v>1.8627901460177601</c:v>
                </c:pt>
                <c:pt idx="111">
                  <c:v>1.84976317355638</c:v>
                </c:pt>
                <c:pt idx="112">
                  <c:v>1.8370534927629401</c:v>
                </c:pt>
                <c:pt idx="113">
                  <c:v>1.8239081035781599</c:v>
                </c:pt>
                <c:pt idx="114">
                  <c:v>1.8110040232389</c:v>
                </c:pt>
                <c:pt idx="115">
                  <c:v>1.7976015343406799</c:v>
                </c:pt>
                <c:pt idx="116">
                  <c:v>1.78496768661275</c:v>
                </c:pt>
                <c:pt idx="117">
                  <c:v>1.7716518740104401</c:v>
                </c:pt>
                <c:pt idx="118">
                  <c:v>1.75790571009074</c:v>
                </c:pt>
                <c:pt idx="119">
                  <c:v>1.74345666434533</c:v>
                </c:pt>
                <c:pt idx="120">
                  <c:v>1.8804846792607</c:v>
                </c:pt>
                <c:pt idx="121">
                  <c:v>1.8624296322590399</c:v>
                </c:pt>
                <c:pt idx="122">
                  <c:v>1.8448451255395799</c:v>
                </c:pt>
                <c:pt idx="123">
                  <c:v>1.8267388012804799</c:v>
                </c:pt>
                <c:pt idx="124">
                  <c:v>1.8090770108562599</c:v>
                </c:pt>
                <c:pt idx="125">
                  <c:v>1.79086833578518</c:v>
                </c:pt>
                <c:pt idx="126">
                  <c:v>1.77336059832564</c:v>
                </c:pt>
                <c:pt idx="127">
                  <c:v>1.7551875190306301</c:v>
                </c:pt>
                <c:pt idx="128">
                  <c:v>1.73714356979439</c:v>
                </c:pt>
                <c:pt idx="129">
                  <c:v>1.71843311218704</c:v>
                </c:pt>
                <c:pt idx="130">
                  <c:v>1.7003028991571301</c:v>
                </c:pt>
                <c:pt idx="131">
                  <c:v>1.68043207267995</c:v>
                </c:pt>
                <c:pt idx="132">
                  <c:v>1.6611825461530201</c:v>
                </c:pt>
                <c:pt idx="133">
                  <c:v>1.64147116791532</c:v>
                </c:pt>
                <c:pt idx="134">
                  <c:v>1.62235119430688</c:v>
                </c:pt>
                <c:pt idx="135">
                  <c:v>1.6027488288363201</c:v>
                </c:pt>
                <c:pt idx="136">
                  <c:v>1.58371359340221</c:v>
                </c:pt>
                <c:pt idx="137">
                  <c:v>1.56417869576627</c:v>
                </c:pt>
                <c:pt idx="138">
                  <c:v>1.5451922696115501</c:v>
                </c:pt>
                <c:pt idx="139">
                  <c:v>1.5256926194115801</c:v>
                </c:pt>
                <c:pt idx="140">
                  <c:v>1.60425662140583</c:v>
                </c:pt>
                <c:pt idx="141">
                  <c:v>1.58394631077443</c:v>
                </c:pt>
                <c:pt idx="142">
                  <c:v>1.56400405061822</c:v>
                </c:pt>
                <c:pt idx="143">
                  <c:v>1.5432858851251801</c:v>
                </c:pt>
                <c:pt idx="144">
                  <c:v>1.52288589159627</c:v>
                </c:pt>
                <c:pt idx="145">
                  <c:v>1.50165312794703</c:v>
                </c:pt>
                <c:pt idx="146">
                  <c:v>1.48131908205666</c:v>
                </c:pt>
                <c:pt idx="147">
                  <c:v>1.4599276964425301</c:v>
                </c:pt>
                <c:pt idx="148">
                  <c:v>1.43821534005414</c:v>
                </c:pt>
                <c:pt idx="149">
                  <c:v>1.41543273218918</c:v>
                </c:pt>
                <c:pt idx="150">
                  <c:v>1.39332013975541</c:v>
                </c:pt>
                <c:pt idx="151">
                  <c:v>1.3623056132782501</c:v>
                </c:pt>
                <c:pt idx="152">
                  <c:v>1.3325120204232399</c:v>
                </c:pt>
                <c:pt idx="153">
                  <c:v>1.3022680367155099</c:v>
                </c:pt>
                <c:pt idx="154">
                  <c:v>1.2731926484956</c:v>
                </c:pt>
                <c:pt idx="155">
                  <c:v>1.2436538702015301</c:v>
                </c:pt>
                <c:pt idx="156">
                  <c:v>1.21523205481692</c:v>
                </c:pt>
                <c:pt idx="157">
                  <c:v>1.18633102308403</c:v>
                </c:pt>
                <c:pt idx="158">
                  <c:v>1.15849620058744</c:v>
                </c:pt>
                <c:pt idx="159">
                  <c:v>1.13016358071427</c:v>
                </c:pt>
                <c:pt idx="160">
                  <c:v>1.01368787370434</c:v>
                </c:pt>
                <c:pt idx="161">
                  <c:v>0.98810455636100902</c:v>
                </c:pt>
                <c:pt idx="162">
                  <c:v>0.96341096734420595</c:v>
                </c:pt>
                <c:pt idx="163">
                  <c:v>0.93821843684266504</c:v>
                </c:pt>
                <c:pt idx="164">
                  <c:v>0.91387242011929404</c:v>
                </c:pt>
                <c:pt idx="165">
                  <c:v>0.889003363722492</c:v>
                </c:pt>
                <c:pt idx="166">
                  <c:v>0.86493908778769801</c:v>
                </c:pt>
                <c:pt idx="167">
                  <c:v>0.84098936414209002</c:v>
                </c:pt>
                <c:pt idx="168">
                  <c:v>0.81647675087987404</c:v>
                </c:pt>
                <c:pt idx="169">
                  <c:v>0.79205052929660102</c:v>
                </c:pt>
                <c:pt idx="170">
                  <c:v>0.76835071136495603</c:v>
                </c:pt>
                <c:pt idx="171">
                  <c:v>0.74390051873159901</c:v>
                </c:pt>
                <c:pt idx="172">
                  <c:v>0.72037186401499498</c:v>
                </c:pt>
                <c:pt idx="173">
                  <c:v>0.69641478869015605</c:v>
                </c:pt>
                <c:pt idx="174">
                  <c:v>0.67328290807722102</c:v>
                </c:pt>
                <c:pt idx="175">
                  <c:v>0.64964824421965806</c:v>
                </c:pt>
                <c:pt idx="176">
                  <c:v>0.62674714671397302</c:v>
                </c:pt>
                <c:pt idx="177">
                  <c:v>0.60389914359546903</c:v>
                </c:pt>
                <c:pt idx="178">
                  <c:v>0.58043005568511796</c:v>
                </c:pt>
                <c:pt idx="179">
                  <c:v>0.55693249239243503</c:v>
                </c:pt>
                <c:pt idx="180">
                  <c:v>0.53400265449381801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5-415E-B556-1B64979CC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4.8946297462620254E-3"/>
              <c:y val="0.1738770606846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543618734980206"/>
          <c:y val="0.91439684087827389"/>
          <c:w val="0.30086424522618266"/>
          <c:h val="7.65397150129647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ApproximationPlots!$Z$3</c:f>
          <c:strCache>
            <c:ptCount val="1"/>
            <c:pt idx="0">
              <c:v>Forward Initial Margin of a Bermudan Swaption (Multi-Cancelable) with Exercise 10Y, 12Y, 14Y, 16Y</c:v>
            </c:pt>
          </c:strCache>
        </c:strRef>
      </c:tx>
      <c:layout>
        <c:manualLayout>
          <c:xMode val="edge"/>
          <c:yMode val="edge"/>
          <c:x val="0.15148245830876331"/>
          <c:y val="3.6809486121627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ApproximationPlots!$AC$4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ApproximationPlots!$AC$5:$AC$205</c:f>
              <c:numCache>
                <c:formatCode>General</c:formatCode>
                <c:ptCount val="201"/>
                <c:pt idx="0">
                  <c:v>1.4293829742647199</c:v>
                </c:pt>
                <c:pt idx="1">
                  <c:v>1.4621628068263</c:v>
                </c:pt>
                <c:pt idx="2">
                  <c:v>1.4437329461750299</c:v>
                </c:pt>
                <c:pt idx="3">
                  <c:v>1.4404087945569899</c:v>
                </c:pt>
                <c:pt idx="4">
                  <c:v>1.43784420936574</c:v>
                </c:pt>
                <c:pt idx="5">
                  <c:v>1.4368864313427401</c:v>
                </c:pt>
                <c:pt idx="6">
                  <c:v>1.4365916807563099</c:v>
                </c:pt>
                <c:pt idx="7">
                  <c:v>1.4388063690317501</c:v>
                </c:pt>
                <c:pt idx="8">
                  <c:v>1.4369698556444299</c:v>
                </c:pt>
                <c:pt idx="9">
                  <c:v>1.4348453102299299</c:v>
                </c:pt>
                <c:pt idx="10">
                  <c:v>1.43592308145381</c:v>
                </c:pt>
                <c:pt idx="11">
                  <c:v>1.43766680696231</c:v>
                </c:pt>
                <c:pt idx="12">
                  <c:v>1.4377396528680899</c:v>
                </c:pt>
                <c:pt idx="13">
                  <c:v>1.4399184233721101</c:v>
                </c:pt>
                <c:pt idx="14">
                  <c:v>1.4392987807870099</c:v>
                </c:pt>
                <c:pt idx="15">
                  <c:v>1.44110100768019</c:v>
                </c:pt>
                <c:pt idx="16">
                  <c:v>1.44393784123297</c:v>
                </c:pt>
                <c:pt idx="17">
                  <c:v>1.4498505898784699</c:v>
                </c:pt>
                <c:pt idx="18">
                  <c:v>1.4470782093562</c:v>
                </c:pt>
                <c:pt idx="19">
                  <c:v>1.4494904855205499</c:v>
                </c:pt>
                <c:pt idx="20">
                  <c:v>1.4522873775560801</c:v>
                </c:pt>
                <c:pt idx="21">
                  <c:v>1.45362176522145</c:v>
                </c:pt>
                <c:pt idx="22">
                  <c:v>1.4571287109603801</c:v>
                </c:pt>
                <c:pt idx="23">
                  <c:v>1.4575265578488901</c:v>
                </c:pt>
                <c:pt idx="24">
                  <c:v>1.45968651312978</c:v>
                </c:pt>
                <c:pt idx="25">
                  <c:v>1.4623460984502299</c:v>
                </c:pt>
                <c:pt idx="26">
                  <c:v>1.46570924975515</c:v>
                </c:pt>
                <c:pt idx="27">
                  <c:v>1.4683573348129899</c:v>
                </c:pt>
                <c:pt idx="28">
                  <c:v>1.4694076283470201</c:v>
                </c:pt>
                <c:pt idx="29">
                  <c:v>1.47017653266204</c:v>
                </c:pt>
                <c:pt idx="30">
                  <c:v>1.47424259366593</c:v>
                </c:pt>
                <c:pt idx="31">
                  <c:v>1.47651473253457</c:v>
                </c:pt>
                <c:pt idx="32">
                  <c:v>1.4795944837280599</c:v>
                </c:pt>
                <c:pt idx="33">
                  <c:v>1.4846941084513099</c:v>
                </c:pt>
                <c:pt idx="34">
                  <c:v>1.4817602061617099</c:v>
                </c:pt>
                <c:pt idx="35">
                  <c:v>1.4852815124404299</c:v>
                </c:pt>
                <c:pt idx="36">
                  <c:v>1.4889352023186899</c:v>
                </c:pt>
                <c:pt idx="37">
                  <c:v>1.4934173840098</c:v>
                </c:pt>
                <c:pt idx="38">
                  <c:v>1.490865587362</c:v>
                </c:pt>
                <c:pt idx="39">
                  <c:v>1.49389551518609</c:v>
                </c:pt>
                <c:pt idx="40">
                  <c:v>1.4997858686291901</c:v>
                </c:pt>
                <c:pt idx="41">
                  <c:v>1.50194851955694</c:v>
                </c:pt>
                <c:pt idx="42">
                  <c:v>1.50412917350084</c:v>
                </c:pt>
                <c:pt idx="43">
                  <c:v>1.5135481045956201</c:v>
                </c:pt>
                <c:pt idx="44">
                  <c:v>1.5087717566104799</c:v>
                </c:pt>
                <c:pt idx="45">
                  <c:v>1.5125029105705301</c:v>
                </c:pt>
                <c:pt idx="46">
                  <c:v>1.5135019946375601</c:v>
                </c:pt>
                <c:pt idx="47">
                  <c:v>1.51726015296226</c:v>
                </c:pt>
                <c:pt idx="48">
                  <c:v>1.50655121627823</c:v>
                </c:pt>
                <c:pt idx="49">
                  <c:v>1.51269874913401</c:v>
                </c:pt>
                <c:pt idx="50">
                  <c:v>1.5251255791879099</c:v>
                </c:pt>
                <c:pt idx="51">
                  <c:v>1.5262302652737001</c:v>
                </c:pt>
                <c:pt idx="52">
                  <c:v>1.5276501355557599</c:v>
                </c:pt>
                <c:pt idx="53">
                  <c:v>1.55196075594542</c:v>
                </c:pt>
                <c:pt idx="54">
                  <c:v>1.5599461185786601</c:v>
                </c:pt>
                <c:pt idx="55">
                  <c:v>1.5741775837930101</c:v>
                </c:pt>
                <c:pt idx="56">
                  <c:v>1.5835450182417401</c:v>
                </c:pt>
                <c:pt idx="57">
                  <c:v>1.6021094456845799</c:v>
                </c:pt>
                <c:pt idx="58">
                  <c:v>1.6011447622925301</c:v>
                </c:pt>
                <c:pt idx="59">
                  <c:v>1.6076493965887499</c:v>
                </c:pt>
                <c:pt idx="60">
                  <c:v>1.6190856348406499</c:v>
                </c:pt>
                <c:pt idx="61">
                  <c:v>1.6261336065931</c:v>
                </c:pt>
                <c:pt idx="62">
                  <c:v>1.6269746999769199</c:v>
                </c:pt>
                <c:pt idx="63">
                  <c:v>1.6386444370215101</c:v>
                </c:pt>
                <c:pt idx="64">
                  <c:v>1.6456331440018399</c:v>
                </c:pt>
                <c:pt idx="65">
                  <c:v>1.65547072046594</c:v>
                </c:pt>
                <c:pt idx="66">
                  <c:v>1.6591884023539101</c:v>
                </c:pt>
                <c:pt idx="67">
                  <c:v>1.66806404259805</c:v>
                </c:pt>
                <c:pt idx="68">
                  <c:v>1.67086832630322</c:v>
                </c:pt>
                <c:pt idx="69">
                  <c:v>1.6777917071652</c:v>
                </c:pt>
                <c:pt idx="70">
                  <c:v>1.6933379298855999</c:v>
                </c:pt>
                <c:pt idx="71">
                  <c:v>1.69680316192131</c:v>
                </c:pt>
                <c:pt idx="72">
                  <c:v>1.6961743981394199</c:v>
                </c:pt>
                <c:pt idx="73">
                  <c:v>1.70587223662091</c:v>
                </c:pt>
                <c:pt idx="74">
                  <c:v>1.7087302606749599</c:v>
                </c:pt>
                <c:pt idx="75">
                  <c:v>1.7224853918665399</c:v>
                </c:pt>
                <c:pt idx="76">
                  <c:v>1.7267983503967601</c:v>
                </c:pt>
                <c:pt idx="77">
                  <c:v>1.73538477420604</c:v>
                </c:pt>
                <c:pt idx="78">
                  <c:v>1.7389162831020399</c:v>
                </c:pt>
                <c:pt idx="79">
                  <c:v>1.7425023333324401</c:v>
                </c:pt>
                <c:pt idx="80">
                  <c:v>1.75167890104607</c:v>
                </c:pt>
                <c:pt idx="81">
                  <c:v>1.7528518954857399</c:v>
                </c:pt>
                <c:pt idx="82">
                  <c:v>1.7517638011605801</c:v>
                </c:pt>
                <c:pt idx="83">
                  <c:v>1.75899540896775</c:v>
                </c:pt>
                <c:pt idx="84">
                  <c:v>1.75879326566033</c:v>
                </c:pt>
                <c:pt idx="85">
                  <c:v>1.7791186276616999</c:v>
                </c:pt>
                <c:pt idx="86">
                  <c:v>1.7732228051326799</c:v>
                </c:pt>
                <c:pt idx="87">
                  <c:v>1.7782773868225601</c:v>
                </c:pt>
                <c:pt idx="88">
                  <c:v>1.7741568382386299</c:v>
                </c:pt>
                <c:pt idx="89">
                  <c:v>1.7790080007718501</c:v>
                </c:pt>
                <c:pt idx="90">
                  <c:v>1.7973927020262099</c:v>
                </c:pt>
                <c:pt idx="91">
                  <c:v>1.7985043168758501</c:v>
                </c:pt>
                <c:pt idx="92">
                  <c:v>1.79998841022599</c:v>
                </c:pt>
                <c:pt idx="93">
                  <c:v>1.8189698646013399</c:v>
                </c:pt>
                <c:pt idx="94">
                  <c:v>1.83084901081798</c:v>
                </c:pt>
                <c:pt idx="95">
                  <c:v>1.8502544317390299</c:v>
                </c:pt>
                <c:pt idx="96">
                  <c:v>1.8621198274920301</c:v>
                </c:pt>
                <c:pt idx="97">
                  <c:v>1.8766916666884199</c:v>
                </c:pt>
                <c:pt idx="98">
                  <c:v>1.86849996499288</c:v>
                </c:pt>
                <c:pt idx="99">
                  <c:v>1.8588389893641</c:v>
                </c:pt>
                <c:pt idx="100">
                  <c:v>1.82219058301006</c:v>
                </c:pt>
                <c:pt idx="101">
                  <c:v>1.8207547680407401</c:v>
                </c:pt>
                <c:pt idx="102">
                  <c:v>1.8137234327674301</c:v>
                </c:pt>
                <c:pt idx="103">
                  <c:v>1.7888264364183</c:v>
                </c:pt>
                <c:pt idx="104">
                  <c:v>1.76421575566363</c:v>
                </c:pt>
                <c:pt idx="105">
                  <c:v>1.73279331454559</c:v>
                </c:pt>
                <c:pt idx="106">
                  <c:v>1.72863113262292</c:v>
                </c:pt>
                <c:pt idx="107">
                  <c:v>1.71957040689797</c:v>
                </c:pt>
                <c:pt idx="108">
                  <c:v>1.7015523743409899</c:v>
                </c:pt>
                <c:pt idx="109">
                  <c:v>1.6769869198220899</c:v>
                </c:pt>
                <c:pt idx="110">
                  <c:v>1.64289390184938</c:v>
                </c:pt>
                <c:pt idx="111">
                  <c:v>1.6401213924467</c:v>
                </c:pt>
                <c:pt idx="112">
                  <c:v>1.6352490546452101</c:v>
                </c:pt>
                <c:pt idx="113">
                  <c:v>1.6140777955861101</c:v>
                </c:pt>
                <c:pt idx="114">
                  <c:v>1.5844382303017699</c:v>
                </c:pt>
                <c:pt idx="115">
                  <c:v>1.5489156668453801</c:v>
                </c:pt>
                <c:pt idx="116">
                  <c:v>1.54954688852932</c:v>
                </c:pt>
                <c:pt idx="117">
                  <c:v>1.54362316971451</c:v>
                </c:pt>
                <c:pt idx="118">
                  <c:v>1.52595445890924</c:v>
                </c:pt>
                <c:pt idx="119">
                  <c:v>1.49671329319833</c:v>
                </c:pt>
                <c:pt idx="120">
                  <c:v>1.4635497869781899</c:v>
                </c:pt>
                <c:pt idx="121">
                  <c:v>1.46526683353488</c:v>
                </c:pt>
                <c:pt idx="122">
                  <c:v>1.4586780625867799</c:v>
                </c:pt>
                <c:pt idx="123">
                  <c:v>1.44066636357263</c:v>
                </c:pt>
                <c:pt idx="124">
                  <c:v>1.4178874430680599</c:v>
                </c:pt>
                <c:pt idx="125">
                  <c:v>1.38575055878818</c:v>
                </c:pt>
                <c:pt idx="126">
                  <c:v>1.38784563317415</c:v>
                </c:pt>
                <c:pt idx="127">
                  <c:v>1.3832469508874501</c:v>
                </c:pt>
                <c:pt idx="128">
                  <c:v>1.3683738598036399</c:v>
                </c:pt>
                <c:pt idx="129">
                  <c:v>1.3408794027415201</c:v>
                </c:pt>
                <c:pt idx="130">
                  <c:v>1.3092454350450899</c:v>
                </c:pt>
                <c:pt idx="131">
                  <c:v>1.3107063358017099</c:v>
                </c:pt>
                <c:pt idx="132">
                  <c:v>1.3062114209350799</c:v>
                </c:pt>
                <c:pt idx="133">
                  <c:v>1.2886590309955399</c:v>
                </c:pt>
                <c:pt idx="134">
                  <c:v>1.2616526324269199</c:v>
                </c:pt>
                <c:pt idx="135">
                  <c:v>1.2285351189781699</c:v>
                </c:pt>
                <c:pt idx="136">
                  <c:v>1.2298492224708</c:v>
                </c:pt>
                <c:pt idx="137">
                  <c:v>1.22869255903722</c:v>
                </c:pt>
                <c:pt idx="138">
                  <c:v>1.2128454932880399</c:v>
                </c:pt>
                <c:pt idx="139">
                  <c:v>1.1813502007477501</c:v>
                </c:pt>
                <c:pt idx="140">
                  <c:v>1.14616761118011</c:v>
                </c:pt>
                <c:pt idx="141">
                  <c:v>1.1483251160038701</c:v>
                </c:pt>
                <c:pt idx="142">
                  <c:v>1.1459207996730101</c:v>
                </c:pt>
                <c:pt idx="143">
                  <c:v>1.1251032072812399</c:v>
                </c:pt>
                <c:pt idx="144">
                  <c:v>1.1032100039141299</c:v>
                </c:pt>
                <c:pt idx="145">
                  <c:v>1.07253973116807</c:v>
                </c:pt>
                <c:pt idx="146">
                  <c:v>1.0758738586783301</c:v>
                </c:pt>
                <c:pt idx="147">
                  <c:v>1.07476990629087</c:v>
                </c:pt>
                <c:pt idx="148">
                  <c:v>1.0677652824727699</c:v>
                </c:pt>
                <c:pt idx="149">
                  <c:v>1.03518520143058</c:v>
                </c:pt>
                <c:pt idx="150">
                  <c:v>0.99814398427087403</c:v>
                </c:pt>
                <c:pt idx="151">
                  <c:v>1.0000442675552701</c:v>
                </c:pt>
                <c:pt idx="152">
                  <c:v>0.99602057615271999</c:v>
                </c:pt>
                <c:pt idx="153">
                  <c:v>0.96816671650333197</c:v>
                </c:pt>
                <c:pt idx="154">
                  <c:v>0.93083414825570299</c:v>
                </c:pt>
                <c:pt idx="155">
                  <c:v>0.89266966495901301</c:v>
                </c:pt>
                <c:pt idx="156">
                  <c:v>0.89028342919319003</c:v>
                </c:pt>
                <c:pt idx="157">
                  <c:v>0.88399217760683402</c:v>
                </c:pt>
                <c:pt idx="158">
                  <c:v>0.86501533662929098</c:v>
                </c:pt>
                <c:pt idx="159">
                  <c:v>0.82955534677223297</c:v>
                </c:pt>
                <c:pt idx="160">
                  <c:v>0.79473035386534796</c:v>
                </c:pt>
                <c:pt idx="161">
                  <c:v>0.79531547256604795</c:v>
                </c:pt>
                <c:pt idx="162">
                  <c:v>0.79454156777765494</c:v>
                </c:pt>
                <c:pt idx="163">
                  <c:v>0.77611820913695895</c:v>
                </c:pt>
                <c:pt idx="164">
                  <c:v>0.74493204755821396</c:v>
                </c:pt>
                <c:pt idx="165">
                  <c:v>0.711262797366365</c:v>
                </c:pt>
                <c:pt idx="166">
                  <c:v>0.71256812717065598</c:v>
                </c:pt>
                <c:pt idx="167">
                  <c:v>0.70986057973121197</c:v>
                </c:pt>
                <c:pt idx="168">
                  <c:v>0.693288575213861</c:v>
                </c:pt>
                <c:pt idx="169">
                  <c:v>0.66218603149176503</c:v>
                </c:pt>
                <c:pt idx="170">
                  <c:v>0.62690665490285602</c:v>
                </c:pt>
                <c:pt idx="171">
                  <c:v>0.62905308678480198</c:v>
                </c:pt>
                <c:pt idx="172">
                  <c:v>0.62897516587286395</c:v>
                </c:pt>
                <c:pt idx="173">
                  <c:v>0.61573320532506104</c:v>
                </c:pt>
                <c:pt idx="174">
                  <c:v>0.57820811467740596</c:v>
                </c:pt>
                <c:pt idx="175">
                  <c:v>0.54113660823863996</c:v>
                </c:pt>
                <c:pt idx="176">
                  <c:v>0.54555619397708199</c:v>
                </c:pt>
                <c:pt idx="177">
                  <c:v>0.55102950125130401</c:v>
                </c:pt>
                <c:pt idx="178">
                  <c:v>0.52907010365211504</c:v>
                </c:pt>
                <c:pt idx="179">
                  <c:v>0.49302092568523398</c:v>
                </c:pt>
                <c:pt idx="180">
                  <c:v>0.45425544946361202</c:v>
                </c:pt>
                <c:pt idx="181">
                  <c:v>0.45893871327679397</c:v>
                </c:pt>
                <c:pt idx="182">
                  <c:v>0.46191664408239302</c:v>
                </c:pt>
                <c:pt idx="183">
                  <c:v>0.46000920229007097</c:v>
                </c:pt>
                <c:pt idx="184">
                  <c:v>0.41284645789844598</c:v>
                </c:pt>
                <c:pt idx="185">
                  <c:v>0.372497837627775</c:v>
                </c:pt>
                <c:pt idx="186">
                  <c:v>0.38460305484989299</c:v>
                </c:pt>
                <c:pt idx="187">
                  <c:v>0.40833355127552401</c:v>
                </c:pt>
                <c:pt idx="188">
                  <c:v>0.37846491232214002</c:v>
                </c:pt>
                <c:pt idx="189">
                  <c:v>0.33450923003032301</c:v>
                </c:pt>
                <c:pt idx="190">
                  <c:v>0.28230000092670599</c:v>
                </c:pt>
                <c:pt idx="191">
                  <c:v>0.28959684380907302</c:v>
                </c:pt>
                <c:pt idx="192">
                  <c:v>0.292901817227877</c:v>
                </c:pt>
                <c:pt idx="193">
                  <c:v>0.313839043300773</c:v>
                </c:pt>
                <c:pt idx="194">
                  <c:v>0.230177300211411</c:v>
                </c:pt>
                <c:pt idx="195">
                  <c:v>0.15888289203689501</c:v>
                </c:pt>
                <c:pt idx="196">
                  <c:v>0.18428545378991101</c:v>
                </c:pt>
                <c:pt idx="197">
                  <c:v>0.26459291899051401</c:v>
                </c:pt>
                <c:pt idx="198">
                  <c:v>0.17763871152581201</c:v>
                </c:pt>
                <c:pt idx="199">
                  <c:v>4.60740871759193E-2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07-4FE0-BBF5-AE4CED07A0BB}"/>
            </c:ext>
          </c:extLst>
        </c:ser>
        <c:ser>
          <c:idx val="1"/>
          <c:order val="1"/>
          <c:tx>
            <c:strRef>
              <c:f>ApproximationPlots!$AD$4</c:f>
              <c:strCache>
                <c:ptCount val="1"/>
                <c:pt idx="0">
                  <c:v>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ApproximationPlots!$AD$5:$AD$205</c:f>
              <c:numCache>
                <c:formatCode>General</c:formatCode>
                <c:ptCount val="201"/>
                <c:pt idx="0">
                  <c:v>1.42831016270179</c:v>
                </c:pt>
                <c:pt idx="1">
                  <c:v>1.4279584163457399</c:v>
                </c:pt>
                <c:pt idx="2">
                  <c:v>1.42690039423307</c:v>
                </c:pt>
                <c:pt idx="3">
                  <c:v>1.4261358687471699</c:v>
                </c:pt>
                <c:pt idx="4">
                  <c:v>1.4256896709448701</c:v>
                </c:pt>
                <c:pt idx="5">
                  <c:v>1.42552038136766</c:v>
                </c:pt>
                <c:pt idx="6">
                  <c:v>1.42561728697016</c:v>
                </c:pt>
                <c:pt idx="7">
                  <c:v>1.42597893357188</c:v>
                </c:pt>
                <c:pt idx="8">
                  <c:v>1.4265738662262999</c:v>
                </c:pt>
                <c:pt idx="9">
                  <c:v>1.4274178212841799</c:v>
                </c:pt>
                <c:pt idx="10">
                  <c:v>1.4284483657127101</c:v>
                </c:pt>
                <c:pt idx="11">
                  <c:v>1.4296986390812401</c:v>
                </c:pt>
                <c:pt idx="12">
                  <c:v>1.4310999784406599</c:v>
                </c:pt>
                <c:pt idx="13">
                  <c:v>1.4327169503516499</c:v>
                </c:pt>
                <c:pt idx="14">
                  <c:v>1.43444965482483</c:v>
                </c:pt>
                <c:pt idx="15">
                  <c:v>1.43638173016459</c:v>
                </c:pt>
                <c:pt idx="16">
                  <c:v>1.43839109443949</c:v>
                </c:pt>
                <c:pt idx="17">
                  <c:v>1.4405862719431299</c:v>
                </c:pt>
                <c:pt idx="18">
                  <c:v>1.4428402074176001</c:v>
                </c:pt>
                <c:pt idx="19">
                  <c:v>1.44526321580562</c:v>
                </c:pt>
                <c:pt idx="20">
                  <c:v>1.4477098613136501</c:v>
                </c:pt>
                <c:pt idx="21">
                  <c:v>1.4502886815997</c:v>
                </c:pt>
                <c:pt idx="22">
                  <c:v>1.4528704746163399</c:v>
                </c:pt>
                <c:pt idx="23">
                  <c:v>1.4555890893041401</c:v>
                </c:pt>
                <c:pt idx="24">
                  <c:v>1.4582887100559401</c:v>
                </c:pt>
                <c:pt idx="25">
                  <c:v>1.4611105135037601</c:v>
                </c:pt>
                <c:pt idx="26">
                  <c:v>1.46388268710078</c:v>
                </c:pt>
                <c:pt idx="27">
                  <c:v>1.4667681254998699</c:v>
                </c:pt>
                <c:pt idx="28">
                  <c:v>1.46960900987619</c:v>
                </c:pt>
                <c:pt idx="29">
                  <c:v>1.4725484216892599</c:v>
                </c:pt>
                <c:pt idx="30">
                  <c:v>1.47541266188477</c:v>
                </c:pt>
                <c:pt idx="31">
                  <c:v>1.4783577671155901</c:v>
                </c:pt>
                <c:pt idx="32">
                  <c:v>1.4812160979801201</c:v>
                </c:pt>
                <c:pt idx="33">
                  <c:v>1.48414053019875</c:v>
                </c:pt>
                <c:pt idx="34">
                  <c:v>1.4869676384927999</c:v>
                </c:pt>
                <c:pt idx="35">
                  <c:v>1.4898493069838801</c:v>
                </c:pt>
                <c:pt idx="36">
                  <c:v>1.4926251301143001</c:v>
                </c:pt>
                <c:pt idx="37">
                  <c:v>1.49544486877329</c:v>
                </c:pt>
                <c:pt idx="38">
                  <c:v>1.4981521565793401</c:v>
                </c:pt>
                <c:pt idx="39">
                  <c:v>1.50089365571598</c:v>
                </c:pt>
                <c:pt idx="40">
                  <c:v>1.5035179042334601</c:v>
                </c:pt>
                <c:pt idx="41">
                  <c:v>1.5061013792776801</c:v>
                </c:pt>
                <c:pt idx="42">
                  <c:v>1.5085803182814901</c:v>
                </c:pt>
                <c:pt idx="43">
                  <c:v>1.51109015749883</c:v>
                </c:pt>
                <c:pt idx="44">
                  <c:v>1.51349336862919</c:v>
                </c:pt>
                <c:pt idx="45">
                  <c:v>1.51592188147186</c:v>
                </c:pt>
                <c:pt idx="46">
                  <c:v>1.5182058660932001</c:v>
                </c:pt>
                <c:pt idx="47">
                  <c:v>1.52052760264755</c:v>
                </c:pt>
                <c:pt idx="48">
                  <c:v>1.5227811200598</c:v>
                </c:pt>
                <c:pt idx="49">
                  <c:v>1.5250646598692601</c:v>
                </c:pt>
                <c:pt idx="50">
                  <c:v>1.5272251653376501</c:v>
                </c:pt>
                <c:pt idx="51">
                  <c:v>1.5353492276459499</c:v>
                </c:pt>
                <c:pt idx="52">
                  <c:v>1.54317626698919</c:v>
                </c:pt>
                <c:pt idx="53">
                  <c:v>1.5511213869349201</c:v>
                </c:pt>
                <c:pt idx="54">
                  <c:v>1.5587375214796499</c:v>
                </c:pt>
                <c:pt idx="55">
                  <c:v>1.5664309618885801</c:v>
                </c:pt>
                <c:pt idx="56">
                  <c:v>1.5737709528396699</c:v>
                </c:pt>
                <c:pt idx="57">
                  <c:v>1.58115115642974</c:v>
                </c:pt>
                <c:pt idx="58">
                  <c:v>1.58816027557495</c:v>
                </c:pt>
                <c:pt idx="59">
                  <c:v>1.5951761234094799</c:v>
                </c:pt>
                <c:pt idx="60">
                  <c:v>1.6018094592944401</c:v>
                </c:pt>
                <c:pt idx="61">
                  <c:v>1.60841959019337</c:v>
                </c:pt>
                <c:pt idx="62">
                  <c:v>1.6146414205505799</c:v>
                </c:pt>
                <c:pt idx="63">
                  <c:v>1.62081362395994</c:v>
                </c:pt>
                <c:pt idx="64">
                  <c:v>1.6265968633741801</c:v>
                </c:pt>
                <c:pt idx="65">
                  <c:v>1.63230755215348</c:v>
                </c:pt>
                <c:pt idx="66">
                  <c:v>1.6376332789728401</c:v>
                </c:pt>
                <c:pt idx="67">
                  <c:v>1.64286704426243</c:v>
                </c:pt>
                <c:pt idx="68">
                  <c:v>1.64772410726861</c:v>
                </c:pt>
                <c:pt idx="69">
                  <c:v>1.6524733546091199</c:v>
                </c:pt>
                <c:pt idx="70">
                  <c:v>1.6568580575479801</c:v>
                </c:pt>
                <c:pt idx="71">
                  <c:v>1.66136781898932</c:v>
                </c:pt>
                <c:pt idx="72">
                  <c:v>1.6656154360941</c:v>
                </c:pt>
                <c:pt idx="73">
                  <c:v>1.66981514880434</c:v>
                </c:pt>
                <c:pt idx="74">
                  <c:v>1.6737217941012601</c:v>
                </c:pt>
                <c:pt idx="75">
                  <c:v>1.6775364375075501</c:v>
                </c:pt>
                <c:pt idx="76">
                  <c:v>1.68104018915276</c:v>
                </c:pt>
                <c:pt idx="77">
                  <c:v>1.68441729452525</c:v>
                </c:pt>
                <c:pt idx="78">
                  <c:v>1.68747779160091</c:v>
                </c:pt>
                <c:pt idx="79">
                  <c:v>1.6903866949373001</c:v>
                </c:pt>
                <c:pt idx="80">
                  <c:v>1.69298448570758</c:v>
                </c:pt>
                <c:pt idx="81">
                  <c:v>1.6936828898126599</c:v>
                </c:pt>
                <c:pt idx="82">
                  <c:v>1.6945484757004801</c:v>
                </c:pt>
                <c:pt idx="83">
                  <c:v>1.6955477454811201</c:v>
                </c:pt>
                <c:pt idx="84">
                  <c:v>1.69656107738692</c:v>
                </c:pt>
                <c:pt idx="85">
                  <c:v>1.6975902505517799</c:v>
                </c:pt>
                <c:pt idx="86">
                  <c:v>1.69854008555737</c:v>
                </c:pt>
                <c:pt idx="87">
                  <c:v>1.6994357816663399</c:v>
                </c:pt>
                <c:pt idx="88">
                  <c:v>1.7002152646947299</c:v>
                </c:pt>
                <c:pt idx="89">
                  <c:v>1.7009210343217001</c:v>
                </c:pt>
                <c:pt idx="90">
                  <c:v>1.70152701666699</c:v>
                </c:pt>
                <c:pt idx="91">
                  <c:v>1.70930000723753</c:v>
                </c:pt>
                <c:pt idx="92">
                  <c:v>1.71598097743122</c:v>
                </c:pt>
                <c:pt idx="93">
                  <c:v>1.72154572149622</c:v>
                </c:pt>
                <c:pt idx="94">
                  <c:v>1.72542657066307</c:v>
                </c:pt>
                <c:pt idx="95">
                  <c:v>1.7276768204528601</c:v>
                </c:pt>
                <c:pt idx="96">
                  <c:v>1.7313687456637501</c:v>
                </c:pt>
                <c:pt idx="97">
                  <c:v>1.7325695405871799</c:v>
                </c:pt>
                <c:pt idx="98">
                  <c:v>1.7280486739449901</c:v>
                </c:pt>
                <c:pt idx="99">
                  <c:v>1.7209037944504399</c:v>
                </c:pt>
                <c:pt idx="100">
                  <c:v>1.8225165796448499</c:v>
                </c:pt>
                <c:pt idx="101">
                  <c:v>1.80146418202959</c:v>
                </c:pt>
                <c:pt idx="102">
                  <c:v>1.78109613096466</c:v>
                </c:pt>
                <c:pt idx="103">
                  <c:v>1.76027174771096</c:v>
                </c:pt>
                <c:pt idx="104">
                  <c:v>1.74011186203702</c:v>
                </c:pt>
                <c:pt idx="105">
                  <c:v>1.7194909056871499</c:v>
                </c:pt>
                <c:pt idx="106">
                  <c:v>1.6995559513096801</c:v>
                </c:pt>
                <c:pt idx="107">
                  <c:v>1.6791344001583499</c:v>
                </c:pt>
                <c:pt idx="108">
                  <c:v>1.6592962694998501</c:v>
                </c:pt>
                <c:pt idx="109">
                  <c:v>1.6389683140322899</c:v>
                </c:pt>
                <c:pt idx="110">
                  <c:v>1.61928396980154</c:v>
                </c:pt>
                <c:pt idx="111">
                  <c:v>1.59847861418837</c:v>
                </c:pt>
                <c:pt idx="112">
                  <c:v>1.5784449973878301</c:v>
                </c:pt>
                <c:pt idx="113">
                  <c:v>1.5580562977460199</c:v>
                </c:pt>
                <c:pt idx="114">
                  <c:v>1.5384036827062699</c:v>
                </c:pt>
                <c:pt idx="115">
                  <c:v>1.5183868399815601</c:v>
                </c:pt>
                <c:pt idx="116">
                  <c:v>1.4988186971388999</c:v>
                </c:pt>
                <c:pt idx="117">
                  <c:v>1.47902455713091</c:v>
                </c:pt>
                <c:pt idx="118">
                  <c:v>1.4601705867666299</c:v>
                </c:pt>
                <c:pt idx="119">
                  <c:v>1.4410595165820099</c:v>
                </c:pt>
                <c:pt idx="120">
                  <c:v>1.34283757437481</c:v>
                </c:pt>
                <c:pt idx="121">
                  <c:v>1.32632174275005</c:v>
                </c:pt>
                <c:pt idx="122">
                  <c:v>1.31032426704238</c:v>
                </c:pt>
                <c:pt idx="123">
                  <c:v>1.29394847615355</c:v>
                </c:pt>
                <c:pt idx="124">
                  <c:v>1.27807283947233</c:v>
                </c:pt>
                <c:pt idx="125">
                  <c:v>1.2618094623373699</c:v>
                </c:pt>
                <c:pt idx="126">
                  <c:v>1.2460095422797199</c:v>
                </c:pt>
                <c:pt idx="127">
                  <c:v>1.22983295627738</c:v>
                </c:pt>
                <c:pt idx="128">
                  <c:v>1.21414664705884</c:v>
                </c:pt>
                <c:pt idx="129">
                  <c:v>1.1980737488253299</c:v>
                </c:pt>
                <c:pt idx="130">
                  <c:v>1.1824771711194699</c:v>
                </c:pt>
                <c:pt idx="131">
                  <c:v>1.1666019508749801</c:v>
                </c:pt>
                <c:pt idx="132">
                  <c:v>1.1511906917272801</c:v>
                </c:pt>
                <c:pt idx="133">
                  <c:v>1.13537971279921</c:v>
                </c:pt>
                <c:pt idx="134">
                  <c:v>1.1200168268442201</c:v>
                </c:pt>
                <c:pt idx="135">
                  <c:v>1.10424189285768</c:v>
                </c:pt>
                <c:pt idx="136">
                  <c:v>1.0889016587070199</c:v>
                </c:pt>
                <c:pt idx="137">
                  <c:v>1.07313822684645</c:v>
                </c:pt>
                <c:pt idx="138">
                  <c:v>1.0577987448560899</c:v>
                </c:pt>
                <c:pt idx="139">
                  <c:v>1.0420264978381799</c:v>
                </c:pt>
                <c:pt idx="140">
                  <c:v>0.96619432419825801</c:v>
                </c:pt>
                <c:pt idx="141">
                  <c:v>0.95157400622816601</c:v>
                </c:pt>
                <c:pt idx="142">
                  <c:v>0.93736855508298</c:v>
                </c:pt>
                <c:pt idx="143">
                  <c:v>0.92276892071634897</c:v>
                </c:pt>
                <c:pt idx="144">
                  <c:v>0.90854930504977605</c:v>
                </c:pt>
                <c:pt idx="145">
                  <c:v>0.89390892672363098</c:v>
                </c:pt>
                <c:pt idx="146">
                  <c:v>0.87963188227422895</c:v>
                </c:pt>
                <c:pt idx="147">
                  <c:v>0.86496149956969803</c:v>
                </c:pt>
                <c:pt idx="148">
                  <c:v>0.85062180521710296</c:v>
                </c:pt>
                <c:pt idx="149">
                  <c:v>0.83586132807788505</c:v>
                </c:pt>
                <c:pt idx="150">
                  <c:v>0.82152495382469204</c:v>
                </c:pt>
                <c:pt idx="151">
                  <c:v>0.80323276525735399</c:v>
                </c:pt>
                <c:pt idx="152">
                  <c:v>0.785660779543357</c:v>
                </c:pt>
                <c:pt idx="153">
                  <c:v>0.76782326147157698</c:v>
                </c:pt>
                <c:pt idx="154">
                  <c:v>0.75067506506487902</c:v>
                </c:pt>
                <c:pt idx="155">
                  <c:v>0.73325366751993504</c:v>
                </c:pt>
                <c:pt idx="156">
                  <c:v>0.71649112627604195</c:v>
                </c:pt>
                <c:pt idx="157">
                  <c:v>0.69944604663154297</c:v>
                </c:pt>
                <c:pt idx="158">
                  <c:v>0.68302987607254595</c:v>
                </c:pt>
                <c:pt idx="159">
                  <c:v>0.66632020402754599</c:v>
                </c:pt>
                <c:pt idx="160">
                  <c:v>0.58538222535030204</c:v>
                </c:pt>
                <c:pt idx="161">
                  <c:v>0.57060250792651201</c:v>
                </c:pt>
                <c:pt idx="162">
                  <c:v>0.55633687328713399</c:v>
                </c:pt>
                <c:pt idx="163">
                  <c:v>0.54178307223349298</c:v>
                </c:pt>
                <c:pt idx="164">
                  <c:v>0.52771837209295702</c:v>
                </c:pt>
                <c:pt idx="165">
                  <c:v>0.51335157485375704</c:v>
                </c:pt>
                <c:pt idx="166">
                  <c:v>0.49944975266520703</c:v>
                </c:pt>
                <c:pt idx="167">
                  <c:v>0.485614155029234</c:v>
                </c:pt>
                <c:pt idx="168">
                  <c:v>0.47145342335391399</c:v>
                </c:pt>
                <c:pt idx="169">
                  <c:v>0.457342636663226</c:v>
                </c:pt>
                <c:pt idx="170">
                  <c:v>0.44365151514843598</c:v>
                </c:pt>
                <c:pt idx="171">
                  <c:v>0.42952698060973299</c:v>
                </c:pt>
                <c:pt idx="172">
                  <c:v>0.41593500128493999</c:v>
                </c:pt>
                <c:pt idx="173">
                  <c:v>0.40209571396477201</c:v>
                </c:pt>
                <c:pt idx="174">
                  <c:v>0.388733272587443</c:v>
                </c:pt>
                <c:pt idx="175">
                  <c:v>0.37508052921449397</c:v>
                </c:pt>
                <c:pt idx="176">
                  <c:v>0.361851647387671</c:v>
                </c:pt>
                <c:pt idx="177">
                  <c:v>0.34865352284440199</c:v>
                </c:pt>
                <c:pt idx="178">
                  <c:v>0.33509669620913601</c:v>
                </c:pt>
                <c:pt idx="179">
                  <c:v>0.321523464086583</c:v>
                </c:pt>
                <c:pt idx="180">
                  <c:v>0.308278193311121</c:v>
                </c:pt>
                <c:pt idx="181">
                  <c:v>0.29551017050585998</c:v>
                </c:pt>
                <c:pt idx="182">
                  <c:v>0.28338701029319102</c:v>
                </c:pt>
                <c:pt idx="183">
                  <c:v>0.27111320044828802</c:v>
                </c:pt>
                <c:pt idx="184">
                  <c:v>0.25923691203771199</c:v>
                </c:pt>
                <c:pt idx="185">
                  <c:v>0.24698243219271299</c:v>
                </c:pt>
                <c:pt idx="186">
                  <c:v>0.23490487448279801</c:v>
                </c:pt>
                <c:pt idx="187">
                  <c:v>0.222574426023641</c:v>
                </c:pt>
                <c:pt idx="188">
                  <c:v>0.20953885915758799</c:v>
                </c:pt>
                <c:pt idx="189">
                  <c:v>0.19604070985306199</c:v>
                </c:pt>
                <c:pt idx="190">
                  <c:v>0.182378422611437</c:v>
                </c:pt>
                <c:pt idx="191">
                  <c:v>0.162660123238066</c:v>
                </c:pt>
                <c:pt idx="192">
                  <c:v>0.145790490404304</c:v>
                </c:pt>
                <c:pt idx="193">
                  <c:v>0.13000019611381</c:v>
                </c:pt>
                <c:pt idx="194">
                  <c:v>0.115303241975567</c:v>
                </c:pt>
                <c:pt idx="195">
                  <c:v>0.100038056967252</c:v>
                </c:pt>
                <c:pt idx="196">
                  <c:v>8.1880885785410099E-2</c:v>
                </c:pt>
                <c:pt idx="197">
                  <c:v>6.7387429890398198E-2</c:v>
                </c:pt>
                <c:pt idx="198">
                  <c:v>4.8372788871343102E-2</c:v>
                </c:pt>
                <c:pt idx="199">
                  <c:v>2.3787814627444299E-2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07-4FE0-BBF5-AE4CED07A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155997106509261"/>
          <c:y val="0.9057344527912512"/>
          <c:w val="0.30269280977721108"/>
          <c:h val="7.87279424124982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ApproximationPlots!$BH$3</c:f>
          <c:strCache>
            <c:ptCount val="1"/>
            <c:pt idx="0">
              <c:v>Forward Initial Margin of a 10Y Swap</c:v>
            </c:pt>
          </c:strCache>
        </c:strRef>
      </c:tx>
      <c:layout>
        <c:manualLayout>
          <c:xMode val="edge"/>
          <c:yMode val="edge"/>
          <c:x val="0.26926961193156657"/>
          <c:y val="4.3024473556715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ApproximationPlots!$BK$4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ApproximationPlots!$BJ$5:$BJ$185</c:f>
              <c:strCache>
                <c:ptCount val="9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</c:strCache>
            </c:strRef>
          </c:cat>
          <c:val>
            <c:numRef>
              <c:f>ApproximationPlots!$BK$5:$BK$185</c:f>
              <c:numCache>
                <c:formatCode>General</c:formatCode>
                <c:ptCount val="181"/>
                <c:pt idx="0">
                  <c:v>1.4847918070768</c:v>
                </c:pt>
                <c:pt idx="1">
                  <c:v>1.51899954745335</c:v>
                </c:pt>
                <c:pt idx="2">
                  <c:v>1.5002810805659299</c:v>
                </c:pt>
                <c:pt idx="3">
                  <c:v>1.49298950895505</c:v>
                </c:pt>
                <c:pt idx="4">
                  <c:v>1.4882860175060399</c:v>
                </c:pt>
                <c:pt idx="5">
                  <c:v>1.4870235255428601</c:v>
                </c:pt>
                <c:pt idx="6">
                  <c:v>1.48488877521212</c:v>
                </c:pt>
                <c:pt idx="7">
                  <c:v>1.4816991449280701</c:v>
                </c:pt>
                <c:pt idx="8">
                  <c:v>1.4807114174518099</c:v>
                </c:pt>
                <c:pt idx="9">
                  <c:v>1.4781339874613999</c:v>
                </c:pt>
                <c:pt idx="10">
                  <c:v>1.47697099621988</c:v>
                </c:pt>
                <c:pt idx="11">
                  <c:v>1.4746983806729499</c:v>
                </c:pt>
                <c:pt idx="12">
                  <c:v>1.4770031840729601</c:v>
                </c:pt>
                <c:pt idx="13">
                  <c:v>1.47624320784282</c:v>
                </c:pt>
                <c:pt idx="14">
                  <c:v>1.4715607585011501</c:v>
                </c:pt>
                <c:pt idx="15">
                  <c:v>1.4703650195103399</c:v>
                </c:pt>
                <c:pt idx="16">
                  <c:v>1.47070065762963</c:v>
                </c:pt>
                <c:pt idx="17">
                  <c:v>1.47277618689193</c:v>
                </c:pt>
                <c:pt idx="18">
                  <c:v>1.47052807875679</c:v>
                </c:pt>
                <c:pt idx="19">
                  <c:v>1.46909214994583</c:v>
                </c:pt>
                <c:pt idx="20">
                  <c:v>1.47173940042412</c:v>
                </c:pt>
                <c:pt idx="21">
                  <c:v>1.47110812454771</c:v>
                </c:pt>
                <c:pt idx="22">
                  <c:v>1.471210927629</c:v>
                </c:pt>
                <c:pt idx="23">
                  <c:v>1.47479484396538</c:v>
                </c:pt>
                <c:pt idx="24">
                  <c:v>1.47175854363757</c:v>
                </c:pt>
                <c:pt idx="25">
                  <c:v>1.47210234495967</c:v>
                </c:pt>
                <c:pt idx="26">
                  <c:v>1.4737221895505499</c:v>
                </c:pt>
                <c:pt idx="27">
                  <c:v>1.47740461608783</c:v>
                </c:pt>
                <c:pt idx="28">
                  <c:v>1.47390871350799</c:v>
                </c:pt>
                <c:pt idx="29">
                  <c:v>1.47533116111885</c:v>
                </c:pt>
                <c:pt idx="30">
                  <c:v>1.4782362643846401</c:v>
                </c:pt>
                <c:pt idx="31">
                  <c:v>1.47820256656814</c:v>
                </c:pt>
                <c:pt idx="32">
                  <c:v>1.48075517852848</c:v>
                </c:pt>
                <c:pt idx="33">
                  <c:v>1.48635568733715</c:v>
                </c:pt>
                <c:pt idx="34">
                  <c:v>1.48204472964317</c:v>
                </c:pt>
                <c:pt idx="35">
                  <c:v>1.48540865037074</c:v>
                </c:pt>
                <c:pt idx="36">
                  <c:v>1.48786169203957</c:v>
                </c:pt>
                <c:pt idx="37">
                  <c:v>1.49120815718195</c:v>
                </c:pt>
                <c:pt idx="38">
                  <c:v>1.48686859844175</c:v>
                </c:pt>
                <c:pt idx="39">
                  <c:v>1.4900432195259601</c:v>
                </c:pt>
                <c:pt idx="40">
                  <c:v>1.4960907073399301</c:v>
                </c:pt>
                <c:pt idx="41">
                  <c:v>1.4968389479248501</c:v>
                </c:pt>
                <c:pt idx="42">
                  <c:v>1.5005881476504599</c:v>
                </c:pt>
                <c:pt idx="43">
                  <c:v>1.50995302966566</c:v>
                </c:pt>
                <c:pt idx="44">
                  <c:v>1.50499217454684</c:v>
                </c:pt>
                <c:pt idx="45">
                  <c:v>1.5083374956362801</c:v>
                </c:pt>
                <c:pt idx="46">
                  <c:v>1.51303521385705</c:v>
                </c:pt>
                <c:pt idx="47">
                  <c:v>1.51909811759534</c:v>
                </c:pt>
                <c:pt idx="48">
                  <c:v>1.51071710545878</c:v>
                </c:pt>
                <c:pt idx="49">
                  <c:v>1.51623120633594</c:v>
                </c:pt>
                <c:pt idx="50">
                  <c:v>1.5266321711887401</c:v>
                </c:pt>
                <c:pt idx="51">
                  <c:v>1.52774903111989</c:v>
                </c:pt>
                <c:pt idx="52">
                  <c:v>1.53242188107674</c:v>
                </c:pt>
                <c:pt idx="53">
                  <c:v>1.5484897286739601</c:v>
                </c:pt>
                <c:pt idx="54">
                  <c:v>1.55250015481883</c:v>
                </c:pt>
                <c:pt idx="55">
                  <c:v>1.56122208045737</c:v>
                </c:pt>
                <c:pt idx="56">
                  <c:v>1.5692209525574301</c:v>
                </c:pt>
                <c:pt idx="57">
                  <c:v>1.5833563671303099</c:v>
                </c:pt>
                <c:pt idx="58">
                  <c:v>1.5785162407889599</c:v>
                </c:pt>
                <c:pt idx="59">
                  <c:v>1.58613331888058</c:v>
                </c:pt>
                <c:pt idx="60">
                  <c:v>1.59410656697957</c:v>
                </c:pt>
                <c:pt idx="61">
                  <c:v>1.59990431779896</c:v>
                </c:pt>
                <c:pt idx="62">
                  <c:v>1.6024434857218699</c:v>
                </c:pt>
                <c:pt idx="63">
                  <c:v>1.6164003222697101</c:v>
                </c:pt>
                <c:pt idx="64">
                  <c:v>1.620834806995</c:v>
                </c:pt>
                <c:pt idx="65">
                  <c:v>1.62818362923641</c:v>
                </c:pt>
                <c:pt idx="66">
                  <c:v>1.6345585429965099</c:v>
                </c:pt>
                <c:pt idx="67">
                  <c:v>1.64476893087158</c:v>
                </c:pt>
                <c:pt idx="68">
                  <c:v>1.64448466677658</c:v>
                </c:pt>
                <c:pt idx="69">
                  <c:v>1.65174460392008</c:v>
                </c:pt>
                <c:pt idx="70">
                  <c:v>1.66348222500905</c:v>
                </c:pt>
                <c:pt idx="71">
                  <c:v>1.6717001469281001</c:v>
                </c:pt>
                <c:pt idx="72">
                  <c:v>1.6715636332624499</c:v>
                </c:pt>
                <c:pt idx="73">
                  <c:v>1.68690657194168</c:v>
                </c:pt>
                <c:pt idx="74">
                  <c:v>1.6929991497228201</c:v>
                </c:pt>
                <c:pt idx="75">
                  <c:v>1.70301801372076</c:v>
                </c:pt>
                <c:pt idx="76">
                  <c:v>1.71012555182809</c:v>
                </c:pt>
                <c:pt idx="77">
                  <c:v>1.7228706445715301</c:v>
                </c:pt>
                <c:pt idx="78">
                  <c:v>1.7248483638927501</c:v>
                </c:pt>
                <c:pt idx="79">
                  <c:v>1.7285715204124299</c:v>
                </c:pt>
                <c:pt idx="80">
                  <c:v>1.7363534804041001</c:v>
                </c:pt>
                <c:pt idx="81">
                  <c:v>1.7412550759570999</c:v>
                </c:pt>
                <c:pt idx="82">
                  <c:v>1.74263523682889</c:v>
                </c:pt>
                <c:pt idx="83">
                  <c:v>1.75205840922916</c:v>
                </c:pt>
                <c:pt idx="84">
                  <c:v>1.7546860604341299</c:v>
                </c:pt>
                <c:pt idx="85">
                  <c:v>1.7706070730243899</c:v>
                </c:pt>
                <c:pt idx="86">
                  <c:v>1.7725205085273701</c:v>
                </c:pt>
                <c:pt idx="87">
                  <c:v>1.7803727057465799</c:v>
                </c:pt>
                <c:pt idx="88">
                  <c:v>1.77752356082382</c:v>
                </c:pt>
                <c:pt idx="89">
                  <c:v>1.7830466980605499</c:v>
                </c:pt>
                <c:pt idx="90">
                  <c:v>1.8005199408279</c:v>
                </c:pt>
                <c:pt idx="91">
                  <c:v>1.8021589099616</c:v>
                </c:pt>
                <c:pt idx="92">
                  <c:v>1.80470537724824</c:v>
                </c:pt>
                <c:pt idx="93">
                  <c:v>1.81997882729272</c:v>
                </c:pt>
                <c:pt idx="94">
                  <c:v>1.8337677801057</c:v>
                </c:pt>
                <c:pt idx="95">
                  <c:v>1.8501211362546599</c:v>
                </c:pt>
                <c:pt idx="96">
                  <c:v>1.86379373649876</c:v>
                </c:pt>
                <c:pt idx="97">
                  <c:v>1.87598929192514</c:v>
                </c:pt>
                <c:pt idx="98">
                  <c:v>1.88135167836276</c:v>
                </c:pt>
                <c:pt idx="99">
                  <c:v>1.86972131742862</c:v>
                </c:pt>
                <c:pt idx="100">
                  <c:v>2.00957042483051</c:v>
                </c:pt>
                <c:pt idx="101">
                  <c:v>2.0134532233501501</c:v>
                </c:pt>
                <c:pt idx="102">
                  <c:v>2.0055688552090398</c:v>
                </c:pt>
                <c:pt idx="103">
                  <c:v>1.98383709932702</c:v>
                </c:pt>
                <c:pt idx="104">
                  <c:v>1.9617858331615901</c:v>
                </c:pt>
                <c:pt idx="105">
                  <c:v>1.94004601596766</c:v>
                </c:pt>
                <c:pt idx="106">
                  <c:v>1.93751455327637</c:v>
                </c:pt>
                <c:pt idx="107">
                  <c:v>1.92915361508631</c:v>
                </c:pt>
                <c:pt idx="108">
                  <c:v>1.9163048022243601</c:v>
                </c:pt>
                <c:pt idx="109">
                  <c:v>1.8942690868234999</c:v>
                </c:pt>
                <c:pt idx="110">
                  <c:v>1.8912041458679101</c:v>
                </c:pt>
                <c:pt idx="111">
                  <c:v>1.88843068482812</c:v>
                </c:pt>
                <c:pt idx="112">
                  <c:v>1.88507191947365</c:v>
                </c:pt>
                <c:pt idx="113">
                  <c:v>1.8742591644750599</c:v>
                </c:pt>
                <c:pt idx="114">
                  <c:v>1.8528354867994401</c:v>
                </c:pt>
                <c:pt idx="115">
                  <c:v>1.8319329510412199</c:v>
                </c:pt>
                <c:pt idx="116">
                  <c:v>1.8336371329886501</c:v>
                </c:pt>
                <c:pt idx="117">
                  <c:v>1.8335143102067299</c:v>
                </c:pt>
                <c:pt idx="118">
                  <c:v>1.82003122885256</c:v>
                </c:pt>
                <c:pt idx="119">
                  <c:v>1.7977995478330899</c:v>
                </c:pt>
                <c:pt idx="120">
                  <c:v>1.7741149268360501</c:v>
                </c:pt>
                <c:pt idx="121">
                  <c:v>1.7735823220971201</c:v>
                </c:pt>
                <c:pt idx="122">
                  <c:v>1.7657785759085101</c:v>
                </c:pt>
                <c:pt idx="123">
                  <c:v>1.7490571872976599</c:v>
                </c:pt>
                <c:pt idx="124">
                  <c:v>1.7277165890386601</c:v>
                </c:pt>
                <c:pt idx="125">
                  <c:v>1.70767470675662</c:v>
                </c:pt>
                <c:pt idx="126">
                  <c:v>1.70905100828517</c:v>
                </c:pt>
                <c:pt idx="127">
                  <c:v>1.70602247434204</c:v>
                </c:pt>
                <c:pt idx="128">
                  <c:v>1.6900721996968</c:v>
                </c:pt>
                <c:pt idx="129">
                  <c:v>1.6643513776814201</c:v>
                </c:pt>
                <c:pt idx="130">
                  <c:v>1.6430291341457099</c:v>
                </c:pt>
                <c:pt idx="131">
                  <c:v>1.64321344650872</c:v>
                </c:pt>
                <c:pt idx="132">
                  <c:v>1.6381457294247299</c:v>
                </c:pt>
                <c:pt idx="133">
                  <c:v>1.62214938455769</c:v>
                </c:pt>
                <c:pt idx="134">
                  <c:v>1.6028956705765101</c:v>
                </c:pt>
                <c:pt idx="135">
                  <c:v>1.58853172521752</c:v>
                </c:pt>
                <c:pt idx="136">
                  <c:v>1.59200623271024</c:v>
                </c:pt>
                <c:pt idx="137">
                  <c:v>1.58928799458196</c:v>
                </c:pt>
                <c:pt idx="138">
                  <c:v>1.57975565088515</c:v>
                </c:pt>
                <c:pt idx="139">
                  <c:v>1.54678729002684</c:v>
                </c:pt>
                <c:pt idx="140">
                  <c:v>1.4990938479095199</c:v>
                </c:pt>
                <c:pt idx="141">
                  <c:v>1.5022573407233499</c:v>
                </c:pt>
                <c:pt idx="142">
                  <c:v>1.49739612879241</c:v>
                </c:pt>
                <c:pt idx="143">
                  <c:v>1.47228809425257</c:v>
                </c:pt>
                <c:pt idx="144">
                  <c:v>1.44891057401048</c:v>
                </c:pt>
                <c:pt idx="145">
                  <c:v>1.4163353801481799</c:v>
                </c:pt>
                <c:pt idx="146">
                  <c:v>1.4190921012459801</c:v>
                </c:pt>
                <c:pt idx="147">
                  <c:v>1.4157913142138501</c:v>
                </c:pt>
                <c:pt idx="148">
                  <c:v>1.4095623204297101</c:v>
                </c:pt>
                <c:pt idx="149">
                  <c:v>1.3710165413337101</c:v>
                </c:pt>
                <c:pt idx="150">
                  <c:v>1.3327939916257401</c:v>
                </c:pt>
                <c:pt idx="151">
                  <c:v>1.33353752390308</c:v>
                </c:pt>
                <c:pt idx="152">
                  <c:v>1.3288815735427699</c:v>
                </c:pt>
                <c:pt idx="153">
                  <c:v>1.29627217760771</c:v>
                </c:pt>
                <c:pt idx="154">
                  <c:v>1.2579023767611399</c:v>
                </c:pt>
                <c:pt idx="155">
                  <c:v>1.2175366973446</c:v>
                </c:pt>
                <c:pt idx="156">
                  <c:v>1.2146835513888199</c:v>
                </c:pt>
                <c:pt idx="157">
                  <c:v>1.2064838686730099</c:v>
                </c:pt>
                <c:pt idx="158">
                  <c:v>1.1880538770674101</c:v>
                </c:pt>
                <c:pt idx="159">
                  <c:v>1.1488424587406301</c:v>
                </c:pt>
                <c:pt idx="160">
                  <c:v>1.07579669652457</c:v>
                </c:pt>
                <c:pt idx="161">
                  <c:v>1.0769030004451701</c:v>
                </c:pt>
                <c:pt idx="162">
                  <c:v>1.0749746664601401</c:v>
                </c:pt>
                <c:pt idx="163">
                  <c:v>1.0496465741683501</c:v>
                </c:pt>
                <c:pt idx="164">
                  <c:v>1.00467852706473</c:v>
                </c:pt>
                <c:pt idx="165">
                  <c:v>0.95652075383674495</c:v>
                </c:pt>
                <c:pt idx="166">
                  <c:v>0.95753729023732403</c:v>
                </c:pt>
                <c:pt idx="167">
                  <c:v>0.953935807583837</c:v>
                </c:pt>
                <c:pt idx="168">
                  <c:v>0.93075066138355</c:v>
                </c:pt>
                <c:pt idx="169">
                  <c:v>0.88682606845607603</c:v>
                </c:pt>
                <c:pt idx="170">
                  <c:v>0.83766491567731605</c:v>
                </c:pt>
                <c:pt idx="171">
                  <c:v>0.840052756930601</c:v>
                </c:pt>
                <c:pt idx="172">
                  <c:v>0.83884169602121195</c:v>
                </c:pt>
                <c:pt idx="173">
                  <c:v>0.821045453340147</c:v>
                </c:pt>
                <c:pt idx="174">
                  <c:v>0.76878869258905203</c:v>
                </c:pt>
                <c:pt idx="175">
                  <c:v>0.71785724638224402</c:v>
                </c:pt>
                <c:pt idx="176">
                  <c:v>0.72325001685183898</c:v>
                </c:pt>
                <c:pt idx="177">
                  <c:v>0.73022244687130899</c:v>
                </c:pt>
                <c:pt idx="178">
                  <c:v>0.69946560930759805</c:v>
                </c:pt>
                <c:pt idx="179">
                  <c:v>0.65019907654146303</c:v>
                </c:pt>
                <c:pt idx="180">
                  <c:v>0.59757388783688603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5E-44EB-A93C-33EA8F31B025}"/>
            </c:ext>
          </c:extLst>
        </c:ser>
        <c:ser>
          <c:idx val="1"/>
          <c:order val="1"/>
          <c:tx>
            <c:strRef>
              <c:f>ApproximationPlots!$BL$4</c:f>
              <c:strCache>
                <c:ptCount val="1"/>
                <c:pt idx="0">
                  <c:v>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ApproximationPlots!$BJ$5:$BJ$185</c:f>
              <c:strCache>
                <c:ptCount val="9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</c:strCache>
            </c:strRef>
          </c:cat>
          <c:val>
            <c:numRef>
              <c:f>ApproximationPlots!$BL$5:$BL$205</c:f>
              <c:numCache>
                <c:formatCode>General</c:formatCode>
                <c:ptCount val="201"/>
                <c:pt idx="0">
                  <c:v>1.4838208293358499</c:v>
                </c:pt>
                <c:pt idx="1">
                  <c:v>1.4825980753429</c:v>
                </c:pt>
                <c:pt idx="2">
                  <c:v>1.4807368403904499</c:v>
                </c:pt>
                <c:pt idx="3">
                  <c:v>1.4790948890628099</c:v>
                </c:pt>
                <c:pt idx="4">
                  <c:v>1.47774876280659</c:v>
                </c:pt>
                <c:pt idx="5">
                  <c:v>1.47661142115012</c:v>
                </c:pt>
                <c:pt idx="6">
                  <c:v>1.4757286528196101</c:v>
                </c:pt>
                <c:pt idx="7">
                  <c:v>1.47504869196373</c:v>
                </c:pt>
                <c:pt idx="8">
                  <c:v>1.47460045084372</c:v>
                </c:pt>
                <c:pt idx="9">
                  <c:v>1.4743457892142</c:v>
                </c:pt>
                <c:pt idx="10">
                  <c:v>1.4742854447097899</c:v>
                </c:pt>
                <c:pt idx="11">
                  <c:v>1.47439509161607</c:v>
                </c:pt>
                <c:pt idx="12">
                  <c:v>1.47467195067316</c:v>
                </c:pt>
                <c:pt idx="13">
                  <c:v>1.4751217518937001</c:v>
                </c:pt>
                <c:pt idx="14">
                  <c:v>1.4757110721903299</c:v>
                </c:pt>
                <c:pt idx="15">
                  <c:v>1.47646341560175</c:v>
                </c:pt>
                <c:pt idx="16">
                  <c:v>1.47732327185785</c:v>
                </c:pt>
                <c:pt idx="17">
                  <c:v>1.47833889268066</c:v>
                </c:pt>
                <c:pt idx="18">
                  <c:v>1.4794500681493801</c:v>
                </c:pt>
                <c:pt idx="19">
                  <c:v>1.4807063698181799</c:v>
                </c:pt>
                <c:pt idx="20">
                  <c:v>1.4820278628479</c:v>
                </c:pt>
                <c:pt idx="21">
                  <c:v>1.48346290854494</c:v>
                </c:pt>
                <c:pt idx="22">
                  <c:v>1.48494666737833</c:v>
                </c:pt>
                <c:pt idx="23">
                  <c:v>1.4865543222751101</c:v>
                </c:pt>
                <c:pt idx="24">
                  <c:v>1.4881922400749901</c:v>
                </c:pt>
                <c:pt idx="25">
                  <c:v>1.4899446997850201</c:v>
                </c:pt>
                <c:pt idx="26">
                  <c:v>1.49169828313812</c:v>
                </c:pt>
                <c:pt idx="27">
                  <c:v>1.4935630097213699</c:v>
                </c:pt>
                <c:pt idx="28">
                  <c:v>1.49543849331912</c:v>
                </c:pt>
                <c:pt idx="29">
                  <c:v>1.4974152766754201</c:v>
                </c:pt>
                <c:pt idx="30">
                  <c:v>1.49937245581159</c:v>
                </c:pt>
                <c:pt idx="31">
                  <c:v>1.5014103144794499</c:v>
                </c:pt>
                <c:pt idx="32">
                  <c:v>1.5034182211029199</c:v>
                </c:pt>
                <c:pt idx="33">
                  <c:v>1.5055030238642699</c:v>
                </c:pt>
                <c:pt idx="34">
                  <c:v>1.5075477598234199</c:v>
                </c:pt>
                <c:pt idx="35">
                  <c:v>1.5096618666892201</c:v>
                </c:pt>
                <c:pt idx="36">
                  <c:v>1.5117273188119</c:v>
                </c:pt>
                <c:pt idx="37">
                  <c:v>1.51385524244835</c:v>
                </c:pt>
                <c:pt idx="38">
                  <c:v>1.5159273803078701</c:v>
                </c:pt>
                <c:pt idx="39">
                  <c:v>1.5180557610087499</c:v>
                </c:pt>
                <c:pt idx="40">
                  <c:v>1.5201226109838899</c:v>
                </c:pt>
                <c:pt idx="41">
                  <c:v>1.5221738856068101</c:v>
                </c:pt>
                <c:pt idx="42">
                  <c:v>1.5241750627858299</c:v>
                </c:pt>
                <c:pt idx="43">
                  <c:v>1.5262353445902399</c:v>
                </c:pt>
                <c:pt idx="44">
                  <c:v>1.52824172622899</c:v>
                </c:pt>
                <c:pt idx="45">
                  <c:v>1.5303042476678199</c:v>
                </c:pt>
                <c:pt idx="46">
                  <c:v>1.5322648866793001</c:v>
                </c:pt>
                <c:pt idx="47">
                  <c:v>1.53429988334788</c:v>
                </c:pt>
                <c:pt idx="48">
                  <c:v>1.5363218621132</c:v>
                </c:pt>
                <c:pt idx="49">
                  <c:v>1.5384126388691901</c:v>
                </c:pt>
                <c:pt idx="50">
                  <c:v>1.5404253475565299</c:v>
                </c:pt>
                <c:pt idx="51">
                  <c:v>1.5493132143253801</c:v>
                </c:pt>
                <c:pt idx="52">
                  <c:v>1.5578925735520901</c:v>
                </c:pt>
                <c:pt idx="53">
                  <c:v>1.56662132367746</c:v>
                </c:pt>
                <c:pt idx="54">
                  <c:v>1.5750108760007699</c:v>
                </c:pt>
                <c:pt idx="55">
                  <c:v>1.5835112259712101</c:v>
                </c:pt>
                <c:pt idx="56">
                  <c:v>1.5916485882053699</c:v>
                </c:pt>
                <c:pt idx="57">
                  <c:v>1.59986140580081</c:v>
                </c:pt>
                <c:pt idx="58">
                  <c:v>1.60769372128998</c:v>
                </c:pt>
                <c:pt idx="59">
                  <c:v>1.6155693173855501</c:v>
                </c:pt>
                <c:pt idx="60">
                  <c:v>1.62305259217708</c:v>
                </c:pt>
                <c:pt idx="61">
                  <c:v>1.6305500677764599</c:v>
                </c:pt>
                <c:pt idx="62">
                  <c:v>1.63764856626748</c:v>
                </c:pt>
                <c:pt idx="63">
                  <c:v>1.6447352250374501</c:v>
                </c:pt>
                <c:pt idx="64">
                  <c:v>1.6514209323654001</c:v>
                </c:pt>
                <c:pt idx="65">
                  <c:v>1.65807176377719</c:v>
                </c:pt>
                <c:pt idx="66">
                  <c:v>1.6643239179862499</c:v>
                </c:pt>
                <c:pt idx="67">
                  <c:v>1.6705211525230701</c:v>
                </c:pt>
                <c:pt idx="68">
                  <c:v>1.67632584659138</c:v>
                </c:pt>
                <c:pt idx="69">
                  <c:v>1.6820585819826599</c:v>
                </c:pt>
                <c:pt idx="70">
                  <c:v>1.6874084338030499</c:v>
                </c:pt>
                <c:pt idx="71">
                  <c:v>1.6928531020433899</c:v>
                </c:pt>
                <c:pt idx="72">
                  <c:v>1.6979894129634701</c:v>
                </c:pt>
                <c:pt idx="73">
                  <c:v>1.7030864011137301</c:v>
                </c:pt>
                <c:pt idx="74">
                  <c:v>1.7078549777234899</c:v>
                </c:pt>
                <c:pt idx="75">
                  <c:v>1.71254816956144</c:v>
                </c:pt>
                <c:pt idx="76">
                  <c:v>1.7169028887112401</c:v>
                </c:pt>
                <c:pt idx="77">
                  <c:v>1.7211534140431599</c:v>
                </c:pt>
                <c:pt idx="78">
                  <c:v>1.72506460307648</c:v>
                </c:pt>
                <c:pt idx="79">
                  <c:v>1.72885019231828</c:v>
                </c:pt>
                <c:pt idx="80">
                  <c:v>1.7323040640793099</c:v>
                </c:pt>
                <c:pt idx="81">
                  <c:v>1.73411050031127</c:v>
                </c:pt>
                <c:pt idx="82">
                  <c:v>1.7359417760865301</c:v>
                </c:pt>
                <c:pt idx="83">
                  <c:v>1.7378466317407499</c:v>
                </c:pt>
                <c:pt idx="84">
                  <c:v>1.73968034703546</c:v>
                </c:pt>
                <c:pt idx="85">
                  <c:v>1.74151112404456</c:v>
                </c:pt>
                <c:pt idx="86">
                  <c:v>1.7432167753029799</c:v>
                </c:pt>
                <c:pt idx="87">
                  <c:v>1.7448774906937199</c:v>
                </c:pt>
                <c:pt idx="88">
                  <c:v>1.7463985848483701</c:v>
                </c:pt>
                <c:pt idx="89">
                  <c:v>1.74786888459269</c:v>
                </c:pt>
                <c:pt idx="90">
                  <c:v>1.74922212656145</c:v>
                </c:pt>
                <c:pt idx="91">
                  <c:v>1.75664924879891</c:v>
                </c:pt>
                <c:pt idx="92">
                  <c:v>1.7630386209517099</c:v>
                </c:pt>
                <c:pt idx="93">
                  <c:v>1.7684648060392101</c:v>
                </c:pt>
                <c:pt idx="94">
                  <c:v>1.7724448031931901</c:v>
                </c:pt>
                <c:pt idx="95">
                  <c:v>1.77508404610574</c:v>
                </c:pt>
                <c:pt idx="96">
                  <c:v>1.7786956403082199</c:v>
                </c:pt>
                <c:pt idx="97">
                  <c:v>1.7802479981866499</c:v>
                </c:pt>
                <c:pt idx="98">
                  <c:v>1.77724893203865</c:v>
                </c:pt>
                <c:pt idx="99">
                  <c:v>1.77215700404373</c:v>
                </c:pt>
                <c:pt idx="100">
                  <c:v>2.0103476113083101</c:v>
                </c:pt>
                <c:pt idx="101">
                  <c:v>1.9944188910643099</c:v>
                </c:pt>
                <c:pt idx="102">
                  <c:v>1.97917181157237</c:v>
                </c:pt>
                <c:pt idx="103">
                  <c:v>1.9637461816877999</c:v>
                </c:pt>
                <c:pt idx="104">
                  <c:v>1.9489511128558701</c:v>
                </c:pt>
                <c:pt idx="105">
                  <c:v>1.9339450536612901</c:v>
                </c:pt>
                <c:pt idx="106">
                  <c:v>1.9195789038467901</c:v>
                </c:pt>
                <c:pt idx="107">
                  <c:v>1.9049744177021799</c:v>
                </c:pt>
                <c:pt idx="108">
                  <c:v>1.8908960827110799</c:v>
                </c:pt>
                <c:pt idx="109">
                  <c:v>1.87657170446877</c:v>
                </c:pt>
                <c:pt idx="110">
                  <c:v>1.8627901460177601</c:v>
                </c:pt>
                <c:pt idx="111">
                  <c:v>1.84976317355638</c:v>
                </c:pt>
                <c:pt idx="112">
                  <c:v>1.8370534927629401</c:v>
                </c:pt>
                <c:pt idx="113">
                  <c:v>1.8239081035781599</c:v>
                </c:pt>
                <c:pt idx="114">
                  <c:v>1.8110040232389</c:v>
                </c:pt>
                <c:pt idx="115">
                  <c:v>1.7976015343406799</c:v>
                </c:pt>
                <c:pt idx="116">
                  <c:v>1.78496768661275</c:v>
                </c:pt>
                <c:pt idx="117">
                  <c:v>1.7716518740104401</c:v>
                </c:pt>
                <c:pt idx="118">
                  <c:v>1.75790571009074</c:v>
                </c:pt>
                <c:pt idx="119">
                  <c:v>1.74345666434533</c:v>
                </c:pt>
                <c:pt idx="120">
                  <c:v>1.8804846792607</c:v>
                </c:pt>
                <c:pt idx="121">
                  <c:v>1.8624296322590399</c:v>
                </c:pt>
                <c:pt idx="122">
                  <c:v>1.8448451255395799</c:v>
                </c:pt>
                <c:pt idx="123">
                  <c:v>1.8267388012804799</c:v>
                </c:pt>
                <c:pt idx="124">
                  <c:v>1.8090770108562599</c:v>
                </c:pt>
                <c:pt idx="125">
                  <c:v>1.79086833578518</c:v>
                </c:pt>
                <c:pt idx="126">
                  <c:v>1.77336059832564</c:v>
                </c:pt>
                <c:pt idx="127">
                  <c:v>1.7551875190306301</c:v>
                </c:pt>
                <c:pt idx="128">
                  <c:v>1.73714356979439</c:v>
                </c:pt>
                <c:pt idx="129">
                  <c:v>1.71843311218704</c:v>
                </c:pt>
                <c:pt idx="130">
                  <c:v>1.7003028991571301</c:v>
                </c:pt>
                <c:pt idx="131">
                  <c:v>1.68043207267995</c:v>
                </c:pt>
                <c:pt idx="132">
                  <c:v>1.6611825461530201</c:v>
                </c:pt>
                <c:pt idx="133">
                  <c:v>1.64147116791532</c:v>
                </c:pt>
                <c:pt idx="134">
                  <c:v>1.62235119430688</c:v>
                </c:pt>
                <c:pt idx="135">
                  <c:v>1.6027488288363201</c:v>
                </c:pt>
                <c:pt idx="136">
                  <c:v>1.58371359340221</c:v>
                </c:pt>
                <c:pt idx="137">
                  <c:v>1.56417869576627</c:v>
                </c:pt>
                <c:pt idx="138">
                  <c:v>1.5451922696115501</c:v>
                </c:pt>
                <c:pt idx="139">
                  <c:v>1.5256926194115801</c:v>
                </c:pt>
                <c:pt idx="140">
                  <c:v>1.60425662140583</c:v>
                </c:pt>
                <c:pt idx="141">
                  <c:v>1.58394631077443</c:v>
                </c:pt>
                <c:pt idx="142">
                  <c:v>1.56400405061822</c:v>
                </c:pt>
                <c:pt idx="143">
                  <c:v>1.5432858851251801</c:v>
                </c:pt>
                <c:pt idx="144">
                  <c:v>1.52288589159627</c:v>
                </c:pt>
                <c:pt idx="145">
                  <c:v>1.50165312794703</c:v>
                </c:pt>
                <c:pt idx="146">
                  <c:v>1.48131908205666</c:v>
                </c:pt>
                <c:pt idx="147">
                  <c:v>1.4599276964425301</c:v>
                </c:pt>
                <c:pt idx="148">
                  <c:v>1.43821534005414</c:v>
                </c:pt>
                <c:pt idx="149">
                  <c:v>1.41543273218918</c:v>
                </c:pt>
                <c:pt idx="150">
                  <c:v>1.39332013975541</c:v>
                </c:pt>
                <c:pt idx="151">
                  <c:v>1.3623056132782501</c:v>
                </c:pt>
                <c:pt idx="152">
                  <c:v>1.3325120204232399</c:v>
                </c:pt>
                <c:pt idx="153">
                  <c:v>1.3022680367155099</c:v>
                </c:pt>
                <c:pt idx="154">
                  <c:v>1.2731926484956</c:v>
                </c:pt>
                <c:pt idx="155">
                  <c:v>1.2436538702015301</c:v>
                </c:pt>
                <c:pt idx="156">
                  <c:v>1.21523205481692</c:v>
                </c:pt>
                <c:pt idx="157">
                  <c:v>1.18633102308403</c:v>
                </c:pt>
                <c:pt idx="158">
                  <c:v>1.15849620058744</c:v>
                </c:pt>
                <c:pt idx="159">
                  <c:v>1.13016358071427</c:v>
                </c:pt>
                <c:pt idx="160">
                  <c:v>1.01368787370434</c:v>
                </c:pt>
                <c:pt idx="161">
                  <c:v>0.98810455636100902</c:v>
                </c:pt>
                <c:pt idx="162">
                  <c:v>0.96341096734420595</c:v>
                </c:pt>
                <c:pt idx="163">
                  <c:v>0.93821843684266504</c:v>
                </c:pt>
                <c:pt idx="164">
                  <c:v>0.91387242011929404</c:v>
                </c:pt>
                <c:pt idx="165">
                  <c:v>0.889003363722492</c:v>
                </c:pt>
                <c:pt idx="166">
                  <c:v>0.86493908778769801</c:v>
                </c:pt>
                <c:pt idx="167">
                  <c:v>0.84098936414209002</c:v>
                </c:pt>
                <c:pt idx="168">
                  <c:v>0.81647675087987404</c:v>
                </c:pt>
                <c:pt idx="169">
                  <c:v>0.79205052929660102</c:v>
                </c:pt>
                <c:pt idx="170">
                  <c:v>0.76835071136495603</c:v>
                </c:pt>
                <c:pt idx="171">
                  <c:v>0.74390051873159901</c:v>
                </c:pt>
                <c:pt idx="172">
                  <c:v>0.72037186401499498</c:v>
                </c:pt>
                <c:pt idx="173">
                  <c:v>0.69641478869015605</c:v>
                </c:pt>
                <c:pt idx="174">
                  <c:v>0.67328290807722102</c:v>
                </c:pt>
                <c:pt idx="175">
                  <c:v>0.64964824421965806</c:v>
                </c:pt>
                <c:pt idx="176">
                  <c:v>0.62674714671397302</c:v>
                </c:pt>
                <c:pt idx="177">
                  <c:v>0.60389914359546903</c:v>
                </c:pt>
                <c:pt idx="178">
                  <c:v>0.58043005568511796</c:v>
                </c:pt>
                <c:pt idx="179">
                  <c:v>0.55693249239243503</c:v>
                </c:pt>
                <c:pt idx="180">
                  <c:v>0.53400265449381801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5E-44EB-A93C-33EA8F31B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4.8946297462620254E-3"/>
              <c:y val="0.1738770606846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543618734980206"/>
          <c:y val="0.91439684087827389"/>
          <c:w val="0.30086424522618266"/>
          <c:h val="7.65397150129647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272143</xdr:colOff>
      <xdr:row>4</xdr:row>
      <xdr:rowOff>65315</xdr:rowOff>
    </xdr:from>
    <xdr:to>
      <xdr:col>29</xdr:col>
      <xdr:colOff>718459</xdr:colOff>
      <xdr:row>29</xdr:row>
      <xdr:rowOff>141515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A73F3B0-999F-4AFA-B67C-344C1269C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45720</xdr:rowOff>
    </xdr:from>
    <xdr:to>
      <xdr:col>8</xdr:col>
      <xdr:colOff>449580</xdr:colOff>
      <xdr:row>23</xdr:row>
      <xdr:rowOff>50800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64AFF6A-3A25-4CB6-8E94-FD1227E0B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68580</xdr:rowOff>
    </xdr:from>
    <xdr:to>
      <xdr:col>8</xdr:col>
      <xdr:colOff>579120</xdr:colOff>
      <xdr:row>23</xdr:row>
      <xdr:rowOff>73660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5828590-6BB3-447E-98D5-F4AB84E6F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556260</xdr:colOff>
      <xdr:row>3</xdr:row>
      <xdr:rowOff>83820</xdr:rowOff>
    </xdr:from>
    <xdr:to>
      <xdr:col>35</xdr:col>
      <xdr:colOff>373380</xdr:colOff>
      <xdr:row>18</xdr:row>
      <xdr:rowOff>83820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7EA5086-EB30-4DFB-82D0-B1D6776BD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D3F44D1-93D1-40E4-AB93-6F2DDBD96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03F48FE-A0EE-4B89-9FA5-EB9CA5013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257265</xdr:colOff>
      <xdr:row>2</xdr:row>
      <xdr:rowOff>88175</xdr:rowOff>
    </xdr:from>
    <xdr:to>
      <xdr:col>8</xdr:col>
      <xdr:colOff>644798</xdr:colOff>
      <xdr:row>25</xdr:row>
      <xdr:rowOff>85634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DA36858-087B-4A90-B660-796B22072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48260</xdr:colOff>
      <xdr:row>3</xdr:row>
      <xdr:rowOff>40640</xdr:rowOff>
    </xdr:from>
    <xdr:to>
      <xdr:col>40</xdr:col>
      <xdr:colOff>435793</xdr:colOff>
      <xdr:row>26</xdr:row>
      <xdr:rowOff>38100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2AF9C40-3C5E-4CFA-9FCE-7D0170AD4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257265</xdr:colOff>
      <xdr:row>2</xdr:row>
      <xdr:rowOff>88175</xdr:rowOff>
    </xdr:from>
    <xdr:to>
      <xdr:col>24</xdr:col>
      <xdr:colOff>644798</xdr:colOff>
      <xdr:row>25</xdr:row>
      <xdr:rowOff>85634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9E7A5B0-FCBE-47A8-A2BF-52802F3AA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48260</xdr:colOff>
      <xdr:row>3</xdr:row>
      <xdr:rowOff>40640</xdr:rowOff>
    </xdr:from>
    <xdr:to>
      <xdr:col>58</xdr:col>
      <xdr:colOff>435793</xdr:colOff>
      <xdr:row>26</xdr:row>
      <xdr:rowOff>38100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33E0686-FB27-4351-843D-E4037205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io\Desktop\SIMMProductTest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ast"/>
      <definedName name="obControlPanelSetVisible"/>
      <definedName name="obGet"/>
      <definedName name="OBGETPROPERTY"/>
      <definedName name="obMake"/>
      <definedName name="OBSYNC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Libs"/>
      <sheetName val="Curves"/>
      <sheetName val="LMM"/>
      <sheetName val="LMMCalibration"/>
      <sheetName val="SIMMSwap"/>
      <sheetName val="SIMMSwaption"/>
      <sheetName val="SIMMBermudan"/>
      <sheetName val="SIMM-Analysis"/>
      <sheetName val="SwapHard1000Paths"/>
      <sheetName val="SwaptionHard1000Paths"/>
      <sheetName val="BermudanCancelHard"/>
      <sheetName val="BermudanCallHard"/>
      <sheetName val="EnumInput"/>
      <sheetName val="Tabel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J3" t="str">
            <v>Forward Initial Margin of a Bermudan Swaption (Multi-Callable) with Exercise 10Y, 12Y, 14Y, 16Y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:IV32"/>
  <sheetViews>
    <sheetView zoomScale="75" zoomScaleNormal="75" workbookViewId="0">
      <selection activeCell="F16" sqref="F16"/>
    </sheetView>
  </sheetViews>
  <sheetFormatPr baseColWidth="10" defaultColWidth="8.88671875" defaultRowHeight="13.2"/>
  <cols>
    <col min="1" max="11" width="8.88671875" style="30"/>
    <col min="12" max="12" width="8.88671875" style="40"/>
    <col min="13" max="256" width="8.88671875" style="30"/>
    <col min="257" max="16384" width="8.88671875" style="41"/>
  </cols>
  <sheetData>
    <row r="2" spans="2:6" ht="12.75" customHeight="1">
      <c r="B2" s="29" t="s">
        <v>55</v>
      </c>
    </row>
    <row r="3" spans="2:6" ht="12.75" customHeight="1">
      <c r="B3" s="31"/>
    </row>
    <row r="5" spans="2:6" ht="12.75" customHeight="1" thickBot="1">
      <c r="B5" s="32" t="s">
        <v>0</v>
      </c>
      <c r="C5" s="32"/>
      <c r="E5" s="32" t="s">
        <v>642</v>
      </c>
      <c r="F5" s="32"/>
    </row>
    <row r="7" spans="2:6" ht="12.75" customHeight="1">
      <c r="B7" s="33" t="s">
        <v>1</v>
      </c>
      <c r="C7" s="33"/>
      <c r="E7" s="33" t="s">
        <v>2</v>
      </c>
      <c r="F7" s="33"/>
    </row>
    <row r="8" spans="2:6" ht="12.75" customHeight="1">
      <c r="B8" s="30" t="s">
        <v>3</v>
      </c>
      <c r="C8" s="30" t="b">
        <f>TRUE()</f>
        <v>1</v>
      </c>
      <c r="E8" s="30" t="s">
        <v>4</v>
      </c>
      <c r="F8" s="34" t="s">
        <v>15</v>
      </c>
    </row>
    <row r="9" spans="2:6" ht="12.75" customHeight="1">
      <c r="E9" s="30" t="s">
        <v>5</v>
      </c>
      <c r="F9" s="35" t="b">
        <f>TRUE()</f>
        <v>1</v>
      </c>
    </row>
    <row r="10" spans="2:6" ht="12.75" customHeight="1">
      <c r="B10" s="33" t="s">
        <v>6</v>
      </c>
      <c r="C10" s="33"/>
    </row>
    <row r="11" spans="2:6" ht="12.75" customHeight="1">
      <c r="B11" s="36" t="b">
        <f>[1]!obControlPanelSetVisible(C8)</f>
        <v>1</v>
      </c>
      <c r="E11" s="33" t="s">
        <v>6</v>
      </c>
      <c r="F11" s="33"/>
    </row>
    <row r="12" spans="2:6" ht="12.75" customHeight="1">
      <c r="E12" s="30" t="s">
        <v>7</v>
      </c>
      <c r="F12" s="30" t="str">
        <f>[1]!OBSYNC([1]!OBADDALLJARS(F8,F9),F21)</f>
        <v>C:\Users\Mario\workspace\finmath-forward-initial-margin\spreadsheets\lib</v>
      </c>
    </row>
    <row r="14" spans="2:6" ht="12.75" customHeight="1" thickBot="1">
      <c r="B14" s="32" t="s">
        <v>8</v>
      </c>
      <c r="C14" s="32"/>
      <c r="E14" s="32" t="s">
        <v>9</v>
      </c>
      <c r="F14" s="32"/>
    </row>
    <row r="16" spans="2:6" ht="12.75" customHeight="1">
      <c r="B16" s="33" t="s">
        <v>6</v>
      </c>
      <c r="C16" s="33"/>
      <c r="E16" s="33" t="s">
        <v>10</v>
      </c>
      <c r="F16" s="33"/>
    </row>
    <row r="17" spans="2:7" ht="12.75" customHeight="1">
      <c r="B17" s="30" t="s">
        <v>11</v>
      </c>
      <c r="C17" s="30" t="str">
        <f>[1]!OBGETPROPERTY("version")</f>
        <v>4.2.2</v>
      </c>
      <c r="E17" s="30" t="s">
        <v>4</v>
      </c>
      <c r="F17" s="34" t="s">
        <v>641</v>
      </c>
    </row>
    <row r="18" spans="2:7" ht="12.75" customHeight="1">
      <c r="B18" s="30" t="s">
        <v>12</v>
      </c>
      <c r="C18" s="30" t="str">
        <f>[1]!OBGETPROPERTY("build")</f>
        <v>40201</v>
      </c>
      <c r="E18" s="30" t="s">
        <v>5</v>
      </c>
      <c r="F18" s="35" t="b">
        <f>TRUE()</f>
        <v>1</v>
      </c>
    </row>
    <row r="20" spans="2:7" ht="12.75" customHeight="1">
      <c r="E20" s="33" t="s">
        <v>6</v>
      </c>
      <c r="F20" s="33"/>
    </row>
    <row r="21" spans="2:7" ht="12.75" customHeight="1" thickBot="1">
      <c r="B21" s="32" t="s">
        <v>56</v>
      </c>
      <c r="C21" s="32"/>
      <c r="E21" s="30" t="s">
        <v>7</v>
      </c>
      <c r="F21" s="30" t="str">
        <f>[1]!OBADDCLASSES(F17,F18)</f>
        <v>C:\Users\Mario\workspace\finmath-forward-initial-margin\spreadsheets\..\target\classes</v>
      </c>
    </row>
    <row r="23" spans="2:7" ht="12.75" customHeight="1">
      <c r="B23" s="33" t="s">
        <v>6</v>
      </c>
      <c r="C23" s="33"/>
    </row>
    <row r="24" spans="2:7" ht="12.75" customHeight="1">
      <c r="B24" s="30" t="s">
        <v>11</v>
      </c>
      <c r="C24" s="30" t="str">
        <f>[1]!obGet([1]!obCall("",obLibs&amp;"net.finmath.information.Library","getVersionString"))</f>
        <v>3.1.5</v>
      </c>
    </row>
    <row r="25" spans="2:7" ht="12.75" customHeight="1" thickBot="1">
      <c r="E25" s="32" t="s">
        <v>57</v>
      </c>
      <c r="F25" s="32"/>
    </row>
    <row r="27" spans="2:7" ht="12.75" customHeight="1">
      <c r="E27" s="37" t="s">
        <v>58</v>
      </c>
      <c r="F27" s="37" t="s">
        <v>59</v>
      </c>
      <c r="G27" s="37" t="s">
        <v>60</v>
      </c>
    </row>
    <row r="28" spans="2:7" ht="12.75" customHeight="1">
      <c r="E28" s="38" t="str">
        <f>[1]!obCall("","java.lang.System","setProperty",[1]!obMake("","String",G28),[1]!obMake("","String",F28))</f>
        <v>ob.trans.7241 
[1236]</v>
      </c>
      <c r="F28" s="30" t="s">
        <v>61</v>
      </c>
      <c r="G28" s="30" t="s">
        <v>62</v>
      </c>
    </row>
    <row r="31" spans="2:7" ht="12.75" customHeight="1" thickBot="1">
      <c r="E31" s="32" t="s">
        <v>13</v>
      </c>
      <c r="F31" s="32"/>
    </row>
    <row r="32" spans="2:7" ht="12.75" customHeight="1" thickTop="1">
      <c r="E32" s="39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S283"/>
  <sheetViews>
    <sheetView showGridLines="0" workbookViewId="0">
      <selection activeCell="J14" sqref="J14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20.77734375" style="46" customWidth="1"/>
    <col min="4" max="4" width="6.77734375" style="46" customWidth="1"/>
    <col min="5" max="5" width="5.6640625" style="42" customWidth="1"/>
    <col min="6" max="6" width="12.77734375" style="42" customWidth="1"/>
    <col min="7" max="7" width="15.5546875" style="42" customWidth="1"/>
    <col min="8" max="8" width="6.44140625" style="42" customWidth="1"/>
    <col min="9" max="9" width="2.77734375" style="42" customWidth="1"/>
    <col min="10" max="10" width="49.21875" style="42" customWidth="1"/>
    <col min="11" max="11" width="12.77734375" style="42" customWidth="1"/>
    <col min="12" max="12" width="6.21875" style="42" customWidth="1"/>
    <col min="13" max="13" width="77.33203125" style="42" customWidth="1"/>
    <col min="14" max="15" width="12.77734375" style="42" customWidth="1"/>
    <col min="16" max="16" width="8.77734375" style="42" customWidth="1"/>
    <col min="17" max="30" width="18.33203125" style="42" customWidth="1"/>
    <col min="31" max="253" width="14.44140625" style="46"/>
    <col min="254" max="254" width="14.44140625" style="43"/>
    <col min="255" max="255" width="5.109375" style="43" customWidth="1"/>
    <col min="256" max="257" width="14.44140625" style="43"/>
    <col min="258" max="258" width="5.109375" style="43" customWidth="1"/>
    <col min="259" max="259" width="18.33203125" style="43" customWidth="1"/>
    <col min="260" max="260" width="14.44140625" style="43"/>
    <col min="261" max="261" width="5.109375" style="43" customWidth="1"/>
    <col min="262" max="510" width="14.44140625" style="43"/>
    <col min="511" max="511" width="5.109375" style="43" customWidth="1"/>
    <col min="512" max="513" width="14.44140625" style="43"/>
    <col min="514" max="514" width="5.109375" style="43" customWidth="1"/>
    <col min="515" max="515" width="18.33203125" style="43" customWidth="1"/>
    <col min="516" max="516" width="14.44140625" style="43"/>
    <col min="517" max="517" width="5.109375" style="43" customWidth="1"/>
    <col min="518" max="766" width="14.44140625" style="43"/>
    <col min="767" max="767" width="5.109375" style="43" customWidth="1"/>
    <col min="768" max="769" width="14.44140625" style="43"/>
    <col min="770" max="770" width="5.109375" style="43" customWidth="1"/>
    <col min="771" max="771" width="18.33203125" style="43" customWidth="1"/>
    <col min="772" max="772" width="14.44140625" style="43"/>
    <col min="773" max="773" width="5.109375" style="43" customWidth="1"/>
    <col min="774" max="1022" width="14.44140625" style="43"/>
    <col min="1023" max="1023" width="5.109375" style="43" customWidth="1"/>
    <col min="1024" max="1025" width="14.44140625" style="43"/>
    <col min="1026" max="1026" width="5.109375" style="43" customWidth="1"/>
    <col min="1027" max="1027" width="18.33203125" style="43" customWidth="1"/>
    <col min="1028" max="1028" width="14.44140625" style="43"/>
    <col min="1029" max="1029" width="5.109375" style="43" customWidth="1"/>
    <col min="1030" max="1278" width="14.44140625" style="43"/>
    <col min="1279" max="1279" width="5.109375" style="43" customWidth="1"/>
    <col min="1280" max="1281" width="14.44140625" style="43"/>
    <col min="1282" max="1282" width="5.109375" style="43" customWidth="1"/>
    <col min="1283" max="1283" width="18.33203125" style="43" customWidth="1"/>
    <col min="1284" max="1284" width="14.44140625" style="43"/>
    <col min="1285" max="1285" width="5.109375" style="43" customWidth="1"/>
    <col min="1286" max="1534" width="14.44140625" style="43"/>
    <col min="1535" max="1535" width="5.109375" style="43" customWidth="1"/>
    <col min="1536" max="1537" width="14.44140625" style="43"/>
    <col min="1538" max="1538" width="5.109375" style="43" customWidth="1"/>
    <col min="1539" max="1539" width="18.33203125" style="43" customWidth="1"/>
    <col min="1540" max="1540" width="14.44140625" style="43"/>
    <col min="1541" max="1541" width="5.109375" style="43" customWidth="1"/>
    <col min="1542" max="1790" width="14.44140625" style="43"/>
    <col min="1791" max="1791" width="5.109375" style="43" customWidth="1"/>
    <col min="1792" max="1793" width="14.44140625" style="43"/>
    <col min="1794" max="1794" width="5.109375" style="43" customWidth="1"/>
    <col min="1795" max="1795" width="18.33203125" style="43" customWidth="1"/>
    <col min="1796" max="1796" width="14.44140625" style="43"/>
    <col min="1797" max="1797" width="5.109375" style="43" customWidth="1"/>
    <col min="1798" max="2046" width="14.44140625" style="43"/>
    <col min="2047" max="2047" width="5.109375" style="43" customWidth="1"/>
    <col min="2048" max="2049" width="14.44140625" style="43"/>
    <col min="2050" max="2050" width="5.109375" style="43" customWidth="1"/>
    <col min="2051" max="2051" width="18.33203125" style="43" customWidth="1"/>
    <col min="2052" max="2052" width="14.44140625" style="43"/>
    <col min="2053" max="2053" width="5.109375" style="43" customWidth="1"/>
    <col min="2054" max="2302" width="14.44140625" style="43"/>
    <col min="2303" max="2303" width="5.109375" style="43" customWidth="1"/>
    <col min="2304" max="2305" width="14.44140625" style="43"/>
    <col min="2306" max="2306" width="5.109375" style="43" customWidth="1"/>
    <col min="2307" max="2307" width="18.33203125" style="43" customWidth="1"/>
    <col min="2308" max="2308" width="14.44140625" style="43"/>
    <col min="2309" max="2309" width="5.109375" style="43" customWidth="1"/>
    <col min="2310" max="2558" width="14.44140625" style="43"/>
    <col min="2559" max="2559" width="5.109375" style="43" customWidth="1"/>
    <col min="2560" max="2561" width="14.44140625" style="43"/>
    <col min="2562" max="2562" width="5.109375" style="43" customWidth="1"/>
    <col min="2563" max="2563" width="18.33203125" style="43" customWidth="1"/>
    <col min="2564" max="2564" width="14.44140625" style="43"/>
    <col min="2565" max="2565" width="5.109375" style="43" customWidth="1"/>
    <col min="2566" max="2814" width="14.44140625" style="43"/>
    <col min="2815" max="2815" width="5.109375" style="43" customWidth="1"/>
    <col min="2816" max="2817" width="14.44140625" style="43"/>
    <col min="2818" max="2818" width="5.109375" style="43" customWidth="1"/>
    <col min="2819" max="2819" width="18.33203125" style="43" customWidth="1"/>
    <col min="2820" max="2820" width="14.44140625" style="43"/>
    <col min="2821" max="2821" width="5.109375" style="43" customWidth="1"/>
    <col min="2822" max="3070" width="14.44140625" style="43"/>
    <col min="3071" max="3071" width="5.109375" style="43" customWidth="1"/>
    <col min="3072" max="3073" width="14.44140625" style="43"/>
    <col min="3074" max="3074" width="5.109375" style="43" customWidth="1"/>
    <col min="3075" max="3075" width="18.33203125" style="43" customWidth="1"/>
    <col min="3076" max="3076" width="14.44140625" style="43"/>
    <col min="3077" max="3077" width="5.109375" style="43" customWidth="1"/>
    <col min="3078" max="3326" width="14.44140625" style="43"/>
    <col min="3327" max="3327" width="5.109375" style="43" customWidth="1"/>
    <col min="3328" max="3329" width="14.44140625" style="43"/>
    <col min="3330" max="3330" width="5.109375" style="43" customWidth="1"/>
    <col min="3331" max="3331" width="18.33203125" style="43" customWidth="1"/>
    <col min="3332" max="3332" width="14.44140625" style="43"/>
    <col min="3333" max="3333" width="5.109375" style="43" customWidth="1"/>
    <col min="3334" max="3582" width="14.44140625" style="43"/>
    <col min="3583" max="3583" width="5.109375" style="43" customWidth="1"/>
    <col min="3584" max="3585" width="14.44140625" style="43"/>
    <col min="3586" max="3586" width="5.109375" style="43" customWidth="1"/>
    <col min="3587" max="3587" width="18.33203125" style="43" customWidth="1"/>
    <col min="3588" max="3588" width="14.44140625" style="43"/>
    <col min="3589" max="3589" width="5.109375" style="43" customWidth="1"/>
    <col min="3590" max="3838" width="14.44140625" style="43"/>
    <col min="3839" max="3839" width="5.109375" style="43" customWidth="1"/>
    <col min="3840" max="3841" width="14.44140625" style="43"/>
    <col min="3842" max="3842" width="5.109375" style="43" customWidth="1"/>
    <col min="3843" max="3843" width="18.33203125" style="43" customWidth="1"/>
    <col min="3844" max="3844" width="14.44140625" style="43"/>
    <col min="3845" max="3845" width="5.109375" style="43" customWidth="1"/>
    <col min="3846" max="4094" width="14.44140625" style="43"/>
    <col min="4095" max="4095" width="5.109375" style="43" customWidth="1"/>
    <col min="4096" max="4097" width="14.44140625" style="43"/>
    <col min="4098" max="4098" width="5.109375" style="43" customWidth="1"/>
    <col min="4099" max="4099" width="18.33203125" style="43" customWidth="1"/>
    <col min="4100" max="4100" width="14.44140625" style="43"/>
    <col min="4101" max="4101" width="5.109375" style="43" customWidth="1"/>
    <col min="4102" max="4350" width="14.44140625" style="43"/>
    <col min="4351" max="4351" width="5.109375" style="43" customWidth="1"/>
    <col min="4352" max="4353" width="14.44140625" style="43"/>
    <col min="4354" max="4354" width="5.109375" style="43" customWidth="1"/>
    <col min="4355" max="4355" width="18.33203125" style="43" customWidth="1"/>
    <col min="4356" max="4356" width="14.44140625" style="43"/>
    <col min="4357" max="4357" width="5.109375" style="43" customWidth="1"/>
    <col min="4358" max="4606" width="14.44140625" style="43"/>
    <col min="4607" max="4607" width="5.109375" style="43" customWidth="1"/>
    <col min="4608" max="4609" width="14.44140625" style="43"/>
    <col min="4610" max="4610" width="5.109375" style="43" customWidth="1"/>
    <col min="4611" max="4611" width="18.33203125" style="43" customWidth="1"/>
    <col min="4612" max="4612" width="14.44140625" style="43"/>
    <col min="4613" max="4613" width="5.109375" style="43" customWidth="1"/>
    <col min="4614" max="4862" width="14.44140625" style="43"/>
    <col min="4863" max="4863" width="5.109375" style="43" customWidth="1"/>
    <col min="4864" max="4865" width="14.44140625" style="43"/>
    <col min="4866" max="4866" width="5.109375" style="43" customWidth="1"/>
    <col min="4867" max="4867" width="18.33203125" style="43" customWidth="1"/>
    <col min="4868" max="4868" width="14.44140625" style="43"/>
    <col min="4869" max="4869" width="5.109375" style="43" customWidth="1"/>
    <col min="4870" max="5118" width="14.44140625" style="43"/>
    <col min="5119" max="5119" width="5.109375" style="43" customWidth="1"/>
    <col min="5120" max="5121" width="14.44140625" style="43"/>
    <col min="5122" max="5122" width="5.109375" style="43" customWidth="1"/>
    <col min="5123" max="5123" width="18.33203125" style="43" customWidth="1"/>
    <col min="5124" max="5124" width="14.44140625" style="43"/>
    <col min="5125" max="5125" width="5.109375" style="43" customWidth="1"/>
    <col min="5126" max="5374" width="14.44140625" style="43"/>
    <col min="5375" max="5375" width="5.109375" style="43" customWidth="1"/>
    <col min="5376" max="5377" width="14.44140625" style="43"/>
    <col min="5378" max="5378" width="5.109375" style="43" customWidth="1"/>
    <col min="5379" max="5379" width="18.33203125" style="43" customWidth="1"/>
    <col min="5380" max="5380" width="14.44140625" style="43"/>
    <col min="5381" max="5381" width="5.109375" style="43" customWidth="1"/>
    <col min="5382" max="5630" width="14.44140625" style="43"/>
    <col min="5631" max="5631" width="5.109375" style="43" customWidth="1"/>
    <col min="5632" max="5633" width="14.44140625" style="43"/>
    <col min="5634" max="5634" width="5.109375" style="43" customWidth="1"/>
    <col min="5635" max="5635" width="18.33203125" style="43" customWidth="1"/>
    <col min="5636" max="5636" width="14.44140625" style="43"/>
    <col min="5637" max="5637" width="5.109375" style="43" customWidth="1"/>
    <col min="5638" max="5886" width="14.44140625" style="43"/>
    <col min="5887" max="5887" width="5.109375" style="43" customWidth="1"/>
    <col min="5888" max="5889" width="14.44140625" style="43"/>
    <col min="5890" max="5890" width="5.109375" style="43" customWidth="1"/>
    <col min="5891" max="5891" width="18.33203125" style="43" customWidth="1"/>
    <col min="5892" max="5892" width="14.44140625" style="43"/>
    <col min="5893" max="5893" width="5.109375" style="43" customWidth="1"/>
    <col min="5894" max="6142" width="14.44140625" style="43"/>
    <col min="6143" max="6143" width="5.109375" style="43" customWidth="1"/>
    <col min="6144" max="6145" width="14.44140625" style="43"/>
    <col min="6146" max="6146" width="5.109375" style="43" customWidth="1"/>
    <col min="6147" max="6147" width="18.33203125" style="43" customWidth="1"/>
    <col min="6148" max="6148" width="14.44140625" style="43"/>
    <col min="6149" max="6149" width="5.109375" style="43" customWidth="1"/>
    <col min="6150" max="6398" width="14.44140625" style="43"/>
    <col min="6399" max="6399" width="5.109375" style="43" customWidth="1"/>
    <col min="6400" max="6401" width="14.44140625" style="43"/>
    <col min="6402" max="6402" width="5.109375" style="43" customWidth="1"/>
    <col min="6403" max="6403" width="18.33203125" style="43" customWidth="1"/>
    <col min="6404" max="6404" width="14.44140625" style="43"/>
    <col min="6405" max="6405" width="5.109375" style="43" customWidth="1"/>
    <col min="6406" max="6654" width="14.44140625" style="43"/>
    <col min="6655" max="6655" width="5.109375" style="43" customWidth="1"/>
    <col min="6656" max="6657" width="14.44140625" style="43"/>
    <col min="6658" max="6658" width="5.109375" style="43" customWidth="1"/>
    <col min="6659" max="6659" width="18.33203125" style="43" customWidth="1"/>
    <col min="6660" max="6660" width="14.44140625" style="43"/>
    <col min="6661" max="6661" width="5.109375" style="43" customWidth="1"/>
    <col min="6662" max="6910" width="14.44140625" style="43"/>
    <col min="6911" max="6911" width="5.109375" style="43" customWidth="1"/>
    <col min="6912" max="6913" width="14.44140625" style="43"/>
    <col min="6914" max="6914" width="5.109375" style="43" customWidth="1"/>
    <col min="6915" max="6915" width="18.33203125" style="43" customWidth="1"/>
    <col min="6916" max="6916" width="14.44140625" style="43"/>
    <col min="6917" max="6917" width="5.109375" style="43" customWidth="1"/>
    <col min="6918" max="7166" width="14.44140625" style="43"/>
    <col min="7167" max="7167" width="5.109375" style="43" customWidth="1"/>
    <col min="7168" max="7169" width="14.44140625" style="43"/>
    <col min="7170" max="7170" width="5.109375" style="43" customWidth="1"/>
    <col min="7171" max="7171" width="18.33203125" style="43" customWidth="1"/>
    <col min="7172" max="7172" width="14.44140625" style="43"/>
    <col min="7173" max="7173" width="5.109375" style="43" customWidth="1"/>
    <col min="7174" max="7422" width="14.44140625" style="43"/>
    <col min="7423" max="7423" width="5.109375" style="43" customWidth="1"/>
    <col min="7424" max="7425" width="14.44140625" style="43"/>
    <col min="7426" max="7426" width="5.109375" style="43" customWidth="1"/>
    <col min="7427" max="7427" width="18.33203125" style="43" customWidth="1"/>
    <col min="7428" max="7428" width="14.44140625" style="43"/>
    <col min="7429" max="7429" width="5.109375" style="43" customWidth="1"/>
    <col min="7430" max="7678" width="14.44140625" style="43"/>
    <col min="7679" max="7679" width="5.109375" style="43" customWidth="1"/>
    <col min="7680" max="7681" width="14.44140625" style="43"/>
    <col min="7682" max="7682" width="5.109375" style="43" customWidth="1"/>
    <col min="7683" max="7683" width="18.33203125" style="43" customWidth="1"/>
    <col min="7684" max="7684" width="14.44140625" style="43"/>
    <col min="7685" max="7685" width="5.109375" style="43" customWidth="1"/>
    <col min="7686" max="7934" width="14.44140625" style="43"/>
    <col min="7935" max="7935" width="5.109375" style="43" customWidth="1"/>
    <col min="7936" max="7937" width="14.44140625" style="43"/>
    <col min="7938" max="7938" width="5.109375" style="43" customWidth="1"/>
    <col min="7939" max="7939" width="18.33203125" style="43" customWidth="1"/>
    <col min="7940" max="7940" width="14.44140625" style="43"/>
    <col min="7941" max="7941" width="5.109375" style="43" customWidth="1"/>
    <col min="7942" max="8190" width="14.44140625" style="43"/>
    <col min="8191" max="8191" width="5.109375" style="43" customWidth="1"/>
    <col min="8192" max="8193" width="14.44140625" style="43"/>
    <col min="8194" max="8194" width="5.109375" style="43" customWidth="1"/>
    <col min="8195" max="8195" width="18.33203125" style="43" customWidth="1"/>
    <col min="8196" max="8196" width="14.44140625" style="43"/>
    <col min="8197" max="8197" width="5.109375" style="43" customWidth="1"/>
    <col min="8198" max="8446" width="14.44140625" style="43"/>
    <col min="8447" max="8447" width="5.109375" style="43" customWidth="1"/>
    <col min="8448" max="8449" width="14.44140625" style="43"/>
    <col min="8450" max="8450" width="5.109375" style="43" customWidth="1"/>
    <col min="8451" max="8451" width="18.33203125" style="43" customWidth="1"/>
    <col min="8452" max="8452" width="14.44140625" style="43"/>
    <col min="8453" max="8453" width="5.109375" style="43" customWidth="1"/>
    <col min="8454" max="8702" width="14.44140625" style="43"/>
    <col min="8703" max="8703" width="5.109375" style="43" customWidth="1"/>
    <col min="8704" max="8705" width="14.44140625" style="43"/>
    <col min="8706" max="8706" width="5.109375" style="43" customWidth="1"/>
    <col min="8707" max="8707" width="18.33203125" style="43" customWidth="1"/>
    <col min="8708" max="8708" width="14.44140625" style="43"/>
    <col min="8709" max="8709" width="5.109375" style="43" customWidth="1"/>
    <col min="8710" max="8958" width="14.44140625" style="43"/>
    <col min="8959" max="8959" width="5.109375" style="43" customWidth="1"/>
    <col min="8960" max="8961" width="14.44140625" style="43"/>
    <col min="8962" max="8962" width="5.109375" style="43" customWidth="1"/>
    <col min="8963" max="8963" width="18.33203125" style="43" customWidth="1"/>
    <col min="8964" max="8964" width="14.44140625" style="43"/>
    <col min="8965" max="8965" width="5.109375" style="43" customWidth="1"/>
    <col min="8966" max="9214" width="14.44140625" style="43"/>
    <col min="9215" max="9215" width="5.109375" style="43" customWidth="1"/>
    <col min="9216" max="9217" width="14.44140625" style="43"/>
    <col min="9218" max="9218" width="5.109375" style="43" customWidth="1"/>
    <col min="9219" max="9219" width="18.33203125" style="43" customWidth="1"/>
    <col min="9220" max="9220" width="14.44140625" style="43"/>
    <col min="9221" max="9221" width="5.109375" style="43" customWidth="1"/>
    <col min="9222" max="9470" width="14.44140625" style="43"/>
    <col min="9471" max="9471" width="5.109375" style="43" customWidth="1"/>
    <col min="9472" max="9473" width="14.44140625" style="43"/>
    <col min="9474" max="9474" width="5.109375" style="43" customWidth="1"/>
    <col min="9475" max="9475" width="18.33203125" style="43" customWidth="1"/>
    <col min="9476" max="9476" width="14.44140625" style="43"/>
    <col min="9477" max="9477" width="5.109375" style="43" customWidth="1"/>
    <col min="9478" max="9726" width="14.44140625" style="43"/>
    <col min="9727" max="9727" width="5.109375" style="43" customWidth="1"/>
    <col min="9728" max="9729" width="14.44140625" style="43"/>
    <col min="9730" max="9730" width="5.109375" style="43" customWidth="1"/>
    <col min="9731" max="9731" width="18.33203125" style="43" customWidth="1"/>
    <col min="9732" max="9732" width="14.44140625" style="43"/>
    <col min="9733" max="9733" width="5.109375" style="43" customWidth="1"/>
    <col min="9734" max="9982" width="14.44140625" style="43"/>
    <col min="9983" max="9983" width="5.109375" style="43" customWidth="1"/>
    <col min="9984" max="9985" width="14.44140625" style="43"/>
    <col min="9986" max="9986" width="5.109375" style="43" customWidth="1"/>
    <col min="9987" max="9987" width="18.33203125" style="43" customWidth="1"/>
    <col min="9988" max="9988" width="14.44140625" style="43"/>
    <col min="9989" max="9989" width="5.109375" style="43" customWidth="1"/>
    <col min="9990" max="10238" width="14.44140625" style="43"/>
    <col min="10239" max="10239" width="5.109375" style="43" customWidth="1"/>
    <col min="10240" max="10241" width="14.44140625" style="43"/>
    <col min="10242" max="10242" width="5.109375" style="43" customWidth="1"/>
    <col min="10243" max="10243" width="18.33203125" style="43" customWidth="1"/>
    <col min="10244" max="10244" width="14.44140625" style="43"/>
    <col min="10245" max="10245" width="5.109375" style="43" customWidth="1"/>
    <col min="10246" max="10494" width="14.44140625" style="43"/>
    <col min="10495" max="10495" width="5.109375" style="43" customWidth="1"/>
    <col min="10496" max="10497" width="14.44140625" style="43"/>
    <col min="10498" max="10498" width="5.109375" style="43" customWidth="1"/>
    <col min="10499" max="10499" width="18.33203125" style="43" customWidth="1"/>
    <col min="10500" max="10500" width="14.44140625" style="43"/>
    <col min="10501" max="10501" width="5.109375" style="43" customWidth="1"/>
    <col min="10502" max="10750" width="14.44140625" style="43"/>
    <col min="10751" max="10751" width="5.109375" style="43" customWidth="1"/>
    <col min="10752" max="10753" width="14.44140625" style="43"/>
    <col min="10754" max="10754" width="5.109375" style="43" customWidth="1"/>
    <col min="10755" max="10755" width="18.33203125" style="43" customWidth="1"/>
    <col min="10756" max="10756" width="14.44140625" style="43"/>
    <col min="10757" max="10757" width="5.109375" style="43" customWidth="1"/>
    <col min="10758" max="11006" width="14.44140625" style="43"/>
    <col min="11007" max="11007" width="5.109375" style="43" customWidth="1"/>
    <col min="11008" max="11009" width="14.44140625" style="43"/>
    <col min="11010" max="11010" width="5.109375" style="43" customWidth="1"/>
    <col min="11011" max="11011" width="18.33203125" style="43" customWidth="1"/>
    <col min="11012" max="11012" width="14.44140625" style="43"/>
    <col min="11013" max="11013" width="5.109375" style="43" customWidth="1"/>
    <col min="11014" max="11262" width="14.44140625" style="43"/>
    <col min="11263" max="11263" width="5.109375" style="43" customWidth="1"/>
    <col min="11264" max="11265" width="14.44140625" style="43"/>
    <col min="11266" max="11266" width="5.109375" style="43" customWidth="1"/>
    <col min="11267" max="11267" width="18.33203125" style="43" customWidth="1"/>
    <col min="11268" max="11268" width="14.44140625" style="43"/>
    <col min="11269" max="11269" width="5.109375" style="43" customWidth="1"/>
    <col min="11270" max="11518" width="14.44140625" style="43"/>
    <col min="11519" max="11519" width="5.109375" style="43" customWidth="1"/>
    <col min="11520" max="11521" width="14.44140625" style="43"/>
    <col min="11522" max="11522" width="5.109375" style="43" customWidth="1"/>
    <col min="11523" max="11523" width="18.33203125" style="43" customWidth="1"/>
    <col min="11524" max="11524" width="14.44140625" style="43"/>
    <col min="11525" max="11525" width="5.109375" style="43" customWidth="1"/>
    <col min="11526" max="11774" width="14.44140625" style="43"/>
    <col min="11775" max="11775" width="5.109375" style="43" customWidth="1"/>
    <col min="11776" max="11777" width="14.44140625" style="43"/>
    <col min="11778" max="11778" width="5.109375" style="43" customWidth="1"/>
    <col min="11779" max="11779" width="18.33203125" style="43" customWidth="1"/>
    <col min="11780" max="11780" width="14.44140625" style="43"/>
    <col min="11781" max="11781" width="5.109375" style="43" customWidth="1"/>
    <col min="11782" max="12030" width="14.44140625" style="43"/>
    <col min="12031" max="12031" width="5.109375" style="43" customWidth="1"/>
    <col min="12032" max="12033" width="14.44140625" style="43"/>
    <col min="12034" max="12034" width="5.109375" style="43" customWidth="1"/>
    <col min="12035" max="12035" width="18.33203125" style="43" customWidth="1"/>
    <col min="12036" max="12036" width="14.44140625" style="43"/>
    <col min="12037" max="12037" width="5.109375" style="43" customWidth="1"/>
    <col min="12038" max="12286" width="14.44140625" style="43"/>
    <col min="12287" max="12287" width="5.109375" style="43" customWidth="1"/>
    <col min="12288" max="12289" width="14.44140625" style="43"/>
    <col min="12290" max="12290" width="5.109375" style="43" customWidth="1"/>
    <col min="12291" max="12291" width="18.33203125" style="43" customWidth="1"/>
    <col min="12292" max="12292" width="14.44140625" style="43"/>
    <col min="12293" max="12293" width="5.109375" style="43" customWidth="1"/>
    <col min="12294" max="12542" width="14.44140625" style="43"/>
    <col min="12543" max="12543" width="5.109375" style="43" customWidth="1"/>
    <col min="12544" max="12545" width="14.44140625" style="43"/>
    <col min="12546" max="12546" width="5.109375" style="43" customWidth="1"/>
    <col min="12547" max="12547" width="18.33203125" style="43" customWidth="1"/>
    <col min="12548" max="12548" width="14.44140625" style="43"/>
    <col min="12549" max="12549" width="5.109375" style="43" customWidth="1"/>
    <col min="12550" max="12798" width="14.44140625" style="43"/>
    <col min="12799" max="12799" width="5.109375" style="43" customWidth="1"/>
    <col min="12800" max="12801" width="14.44140625" style="43"/>
    <col min="12802" max="12802" width="5.109375" style="43" customWidth="1"/>
    <col min="12803" max="12803" width="18.33203125" style="43" customWidth="1"/>
    <col min="12804" max="12804" width="14.44140625" style="43"/>
    <col min="12805" max="12805" width="5.109375" style="43" customWidth="1"/>
    <col min="12806" max="13054" width="14.44140625" style="43"/>
    <col min="13055" max="13055" width="5.109375" style="43" customWidth="1"/>
    <col min="13056" max="13057" width="14.44140625" style="43"/>
    <col min="13058" max="13058" width="5.109375" style="43" customWidth="1"/>
    <col min="13059" max="13059" width="18.33203125" style="43" customWidth="1"/>
    <col min="13060" max="13060" width="14.44140625" style="43"/>
    <col min="13061" max="13061" width="5.109375" style="43" customWidth="1"/>
    <col min="13062" max="13310" width="14.44140625" style="43"/>
    <col min="13311" max="13311" width="5.109375" style="43" customWidth="1"/>
    <col min="13312" max="13313" width="14.44140625" style="43"/>
    <col min="13314" max="13314" width="5.109375" style="43" customWidth="1"/>
    <col min="13315" max="13315" width="18.33203125" style="43" customWidth="1"/>
    <col min="13316" max="13316" width="14.44140625" style="43"/>
    <col min="13317" max="13317" width="5.109375" style="43" customWidth="1"/>
    <col min="13318" max="13566" width="14.44140625" style="43"/>
    <col min="13567" max="13567" width="5.109375" style="43" customWidth="1"/>
    <col min="13568" max="13569" width="14.44140625" style="43"/>
    <col min="13570" max="13570" width="5.109375" style="43" customWidth="1"/>
    <col min="13571" max="13571" width="18.33203125" style="43" customWidth="1"/>
    <col min="13572" max="13572" width="14.44140625" style="43"/>
    <col min="13573" max="13573" width="5.109375" style="43" customWidth="1"/>
    <col min="13574" max="13822" width="14.44140625" style="43"/>
    <col min="13823" max="13823" width="5.109375" style="43" customWidth="1"/>
    <col min="13824" max="13825" width="14.44140625" style="43"/>
    <col min="13826" max="13826" width="5.109375" style="43" customWidth="1"/>
    <col min="13827" max="13827" width="18.33203125" style="43" customWidth="1"/>
    <col min="13828" max="13828" width="14.44140625" style="43"/>
    <col min="13829" max="13829" width="5.109375" style="43" customWidth="1"/>
    <col min="13830" max="14078" width="14.44140625" style="43"/>
    <col min="14079" max="14079" width="5.109375" style="43" customWidth="1"/>
    <col min="14080" max="14081" width="14.44140625" style="43"/>
    <col min="14082" max="14082" width="5.109375" style="43" customWidth="1"/>
    <col min="14083" max="14083" width="18.33203125" style="43" customWidth="1"/>
    <col min="14084" max="14084" width="14.44140625" style="43"/>
    <col min="14085" max="14085" width="5.109375" style="43" customWidth="1"/>
    <col min="14086" max="14334" width="14.44140625" style="43"/>
    <col min="14335" max="14335" width="5.109375" style="43" customWidth="1"/>
    <col min="14336" max="14337" width="14.44140625" style="43"/>
    <col min="14338" max="14338" width="5.109375" style="43" customWidth="1"/>
    <col min="14339" max="14339" width="18.33203125" style="43" customWidth="1"/>
    <col min="14340" max="14340" width="14.44140625" style="43"/>
    <col min="14341" max="14341" width="5.109375" style="43" customWidth="1"/>
    <col min="14342" max="14590" width="14.44140625" style="43"/>
    <col min="14591" max="14591" width="5.109375" style="43" customWidth="1"/>
    <col min="14592" max="14593" width="14.44140625" style="43"/>
    <col min="14594" max="14594" width="5.109375" style="43" customWidth="1"/>
    <col min="14595" max="14595" width="18.33203125" style="43" customWidth="1"/>
    <col min="14596" max="14596" width="14.44140625" style="43"/>
    <col min="14597" max="14597" width="5.109375" style="43" customWidth="1"/>
    <col min="14598" max="14846" width="14.44140625" style="43"/>
    <col min="14847" max="14847" width="5.109375" style="43" customWidth="1"/>
    <col min="14848" max="14849" width="14.44140625" style="43"/>
    <col min="14850" max="14850" width="5.109375" style="43" customWidth="1"/>
    <col min="14851" max="14851" width="18.33203125" style="43" customWidth="1"/>
    <col min="14852" max="14852" width="14.44140625" style="43"/>
    <col min="14853" max="14853" width="5.109375" style="43" customWidth="1"/>
    <col min="14854" max="15102" width="14.44140625" style="43"/>
    <col min="15103" max="15103" width="5.109375" style="43" customWidth="1"/>
    <col min="15104" max="15105" width="14.44140625" style="43"/>
    <col min="15106" max="15106" width="5.109375" style="43" customWidth="1"/>
    <col min="15107" max="15107" width="18.33203125" style="43" customWidth="1"/>
    <col min="15108" max="15108" width="14.44140625" style="43"/>
    <col min="15109" max="15109" width="5.109375" style="43" customWidth="1"/>
    <col min="15110" max="15358" width="14.44140625" style="43"/>
    <col min="15359" max="15359" width="5.109375" style="43" customWidth="1"/>
    <col min="15360" max="15361" width="14.44140625" style="43"/>
    <col min="15362" max="15362" width="5.109375" style="43" customWidth="1"/>
    <col min="15363" max="15363" width="18.33203125" style="43" customWidth="1"/>
    <col min="15364" max="15364" width="14.44140625" style="43"/>
    <col min="15365" max="15365" width="5.109375" style="43" customWidth="1"/>
    <col min="15366" max="15614" width="14.44140625" style="43"/>
    <col min="15615" max="15615" width="5.109375" style="43" customWidth="1"/>
    <col min="15616" max="15617" width="14.44140625" style="43"/>
    <col min="15618" max="15618" width="5.109375" style="43" customWidth="1"/>
    <col min="15619" max="15619" width="18.33203125" style="43" customWidth="1"/>
    <col min="15620" max="15620" width="14.44140625" style="43"/>
    <col min="15621" max="15621" width="5.109375" style="43" customWidth="1"/>
    <col min="15622" max="15870" width="14.44140625" style="43"/>
    <col min="15871" max="15871" width="5.109375" style="43" customWidth="1"/>
    <col min="15872" max="15873" width="14.44140625" style="43"/>
    <col min="15874" max="15874" width="5.109375" style="43" customWidth="1"/>
    <col min="15875" max="15875" width="18.33203125" style="43" customWidth="1"/>
    <col min="15876" max="15876" width="14.44140625" style="43"/>
    <col min="15877" max="15877" width="5.109375" style="43" customWidth="1"/>
    <col min="15878" max="16126" width="14.44140625" style="43"/>
    <col min="16127" max="16127" width="5.109375" style="43" customWidth="1"/>
    <col min="16128" max="16129" width="14.44140625" style="43"/>
    <col min="16130" max="16130" width="5.109375" style="43" customWidth="1"/>
    <col min="16131" max="16131" width="18.33203125" style="43" customWidth="1"/>
    <col min="16132" max="16132" width="14.44140625" style="43"/>
    <col min="16133" max="16133" width="5.109375" style="43" customWidth="1"/>
    <col min="16134" max="16384" width="14.44140625" style="43"/>
  </cols>
  <sheetData>
    <row r="2" spans="1:253" s="42" customFormat="1" ht="15" customHeight="1">
      <c r="B2" s="71" t="s">
        <v>162</v>
      </c>
    </row>
    <row r="3" spans="1:253" ht="11.85" customHeight="1">
      <c r="A3" s="43"/>
      <c r="B3" s="44" t="s">
        <v>16</v>
      </c>
      <c r="C3" s="43"/>
      <c r="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</row>
    <row r="4" spans="1:253" ht="15" customHeight="1">
      <c r="A4" s="43"/>
      <c r="B4" s="45"/>
      <c r="C4" s="45"/>
      <c r="D4" s="45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</row>
    <row r="5" spans="1:253" ht="15" customHeight="1">
      <c r="A5" s="43"/>
      <c r="B5" s="45"/>
      <c r="C5" s="45"/>
      <c r="D5" s="45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</row>
    <row r="6" spans="1:253" ht="11.85" customHeight="1" thickBot="1">
      <c r="B6" s="47" t="s">
        <v>22</v>
      </c>
      <c r="C6" s="48"/>
      <c r="F6" s="48" t="s">
        <v>19</v>
      </c>
      <c r="G6" s="48"/>
      <c r="J6" s="47" t="s">
        <v>20</v>
      </c>
      <c r="M6" s="43"/>
      <c r="IQ6" s="43"/>
      <c r="IR6" s="43"/>
      <c r="IS6" s="43"/>
    </row>
    <row r="7" spans="1:253" ht="11.85" customHeight="1">
      <c r="B7" s="52" t="s">
        <v>66</v>
      </c>
      <c r="C7" s="56" t="str">
        <f>[1]!obMake(B14,"double[]",B15:B49)</f>
        <v>df.times 
[1282]</v>
      </c>
      <c r="F7" s="52" t="s">
        <v>66</v>
      </c>
      <c r="G7" s="56" t="str">
        <f>[1]!obMake(F14,"double[]",F15:F50)</f>
        <v>fwd.times 
[1277]</v>
      </c>
      <c r="J7" s="49" t="str">
        <f>obLibs&amp;"net.finmath.marketdata.model.curves.DiscountCurve"</f>
        <v>net.finmath.marketdata.model.curves.DiscountCurve</v>
      </c>
      <c r="M7" s="43"/>
      <c r="IQ7" s="43"/>
      <c r="IR7" s="43"/>
      <c r="IS7" s="43"/>
    </row>
    <row r="8" spans="1:253" ht="11.85" customHeight="1">
      <c r="B8" s="52" t="s">
        <v>67</v>
      </c>
      <c r="C8" s="57" t="str">
        <f>[1]!obMake(C14,"double[]",C15:C49)</f>
        <v>df.values 
[1283]</v>
      </c>
      <c r="D8" s="50"/>
      <c r="F8" s="52" t="s">
        <v>67</v>
      </c>
      <c r="G8" s="57" t="str">
        <f>[1]!obMake(G14,"double[]",G15:G50)</f>
        <v>fwd.values 
[1278]</v>
      </c>
      <c r="J8" s="49" t="str">
        <f>obLibs&amp;"net.finmath.marketdata.model.curves.ForwardCurve"</f>
        <v>net.finmath.marketdata.model.curves.ForwardCurve</v>
      </c>
      <c r="M8" s="43"/>
      <c r="IQ8" s="43"/>
      <c r="IR8" s="43"/>
      <c r="IS8" s="43"/>
    </row>
    <row r="9" spans="1:253" ht="11.4" customHeight="1">
      <c r="B9" s="52" t="s">
        <v>68</v>
      </c>
      <c r="C9" s="52" t="s">
        <v>125</v>
      </c>
      <c r="F9" s="69" t="s">
        <v>68</v>
      </c>
      <c r="G9" s="69" t="s">
        <v>160</v>
      </c>
      <c r="H9" s="51"/>
      <c r="M9" s="49"/>
      <c r="IQ9" s="43"/>
      <c r="IR9" s="43"/>
      <c r="IS9" s="43"/>
    </row>
    <row r="10" spans="1:253" ht="11.85" customHeight="1">
      <c r="B10" s="33" t="s">
        <v>63</v>
      </c>
      <c r="C10" s="33"/>
      <c r="F10" s="58" t="s">
        <v>14</v>
      </c>
      <c r="G10" s="58"/>
      <c r="M10" s="51"/>
      <c r="IQ10" s="43"/>
      <c r="IR10" s="43"/>
      <c r="IS10" s="43"/>
    </row>
    <row r="11" spans="1:253" ht="11.85" customHeight="1">
      <c r="C11" s="51" t="str">
        <f>[1]!obCall(C9,J7,"createDiscountCurveFromDiscountFactors",[1]!obMake("","String","dc"),C7,C8)</f>
        <v>DiscountCurve 
[1285]</v>
      </c>
      <c r="F11" s="51" t="str">
        <f>[1]!obCall(G9,J8,"createForwardCurveFromForwards",[1]!obMake("","String","forwardCurve"),G7,G8,[1]!obMake("tenor","double",0.5))</f>
        <v>ForwardCurve6m 
[1281]</v>
      </c>
      <c r="M11" s="51"/>
      <c r="IQ11" s="43"/>
      <c r="IR11" s="43"/>
      <c r="IS11" s="43"/>
    </row>
    <row r="12" spans="1:253" ht="11.85" customHeight="1">
      <c r="D12" s="52"/>
      <c r="M12" s="51"/>
      <c r="IQ12" s="43"/>
      <c r="IR12" s="43"/>
      <c r="IS12" s="43"/>
    </row>
    <row r="13" spans="1:253" ht="11.4" customHeight="1">
      <c r="IQ13" s="43"/>
      <c r="IR13" s="43"/>
      <c r="IS13" s="43"/>
    </row>
    <row r="14" spans="1:253" ht="12" customHeight="1">
      <c r="B14" s="70" t="s">
        <v>65</v>
      </c>
      <c r="C14" s="70" t="s">
        <v>64</v>
      </c>
      <c r="D14" s="42"/>
      <c r="F14" s="70" t="s">
        <v>109</v>
      </c>
      <c r="G14" s="70" t="s">
        <v>110</v>
      </c>
      <c r="IQ14" s="43"/>
      <c r="IR14" s="43"/>
      <c r="IS14" s="43"/>
    </row>
    <row r="15" spans="1:253" ht="12.6" customHeight="1">
      <c r="B15">
        <v>0</v>
      </c>
      <c r="C15">
        <v>1</v>
      </c>
      <c r="D15" s="42"/>
      <c r="F15">
        <v>0.50410958904109504</v>
      </c>
      <c r="G15">
        <v>-2.63085237476698E-3</v>
      </c>
      <c r="IQ15" s="43"/>
      <c r="IR15" s="43"/>
      <c r="IS15" s="43"/>
    </row>
    <row r="16" spans="1:253" ht="11.85" customHeight="1">
      <c r="B16">
        <v>2.7397260273972601E-2</v>
      </c>
      <c r="C16">
        <v>0.94222025268563603</v>
      </c>
      <c r="D16" s="42"/>
      <c r="F16">
        <v>1.50410958904109</v>
      </c>
      <c r="G16" s="68">
        <v>-6.8200316141075199E-4</v>
      </c>
      <c r="IQ16" s="43"/>
      <c r="IR16" s="43"/>
      <c r="IS16" s="43"/>
    </row>
    <row r="17" spans="2:253" ht="11.85" customHeight="1">
      <c r="B17">
        <v>6.5753424657534199E-2</v>
      </c>
      <c r="C17">
        <v>1.1462867598641899</v>
      </c>
      <c r="D17" s="42"/>
      <c r="F17">
        <v>2.5095890410958899</v>
      </c>
      <c r="G17">
        <v>2.7577082976258699E-3</v>
      </c>
      <c r="IO17" s="43"/>
      <c r="IP17" s="43"/>
      <c r="IQ17" s="43"/>
      <c r="IR17" s="43"/>
      <c r="IS17" s="43"/>
    </row>
    <row r="18" spans="2:253" ht="11.85" customHeight="1">
      <c r="B18">
        <v>9.5890410958904104E-2</v>
      </c>
      <c r="C18">
        <v>0.97364415567059404</v>
      </c>
      <c r="D18" s="42"/>
      <c r="F18">
        <v>3.5068493150684898</v>
      </c>
      <c r="G18">
        <v>5.2606019091332602E-3</v>
      </c>
      <c r="IQ18" s="43"/>
      <c r="IR18" s="43"/>
      <c r="IS18" s="43"/>
    </row>
    <row r="19" spans="2:253" ht="11.85" customHeight="1">
      <c r="B19">
        <v>0.17808219178082099</v>
      </c>
      <c r="C19">
        <v>0.98929191627646096</v>
      </c>
      <c r="D19" s="42"/>
      <c r="F19">
        <v>4.5068493150684903</v>
      </c>
      <c r="G19">
        <v>7.8481636278508599E-3</v>
      </c>
      <c r="IQ19" s="43"/>
      <c r="IR19" s="43"/>
      <c r="IS19" s="43"/>
    </row>
    <row r="20" spans="2:253" ht="11.85" customHeight="1">
      <c r="B20">
        <v>0.25479452054794499</v>
      </c>
      <c r="C20">
        <v>0.98894738693411</v>
      </c>
      <c r="D20" s="42"/>
      <c r="F20">
        <v>5.5068493150684903</v>
      </c>
      <c r="G20">
        <v>1.07495758490775E-2</v>
      </c>
      <c r="IQ20" s="43"/>
      <c r="IR20" s="43"/>
      <c r="IS20" s="43"/>
    </row>
    <row r="21" spans="2:253" ht="13.8" customHeight="1">
      <c r="B21">
        <v>0.34520547945205399</v>
      </c>
      <c r="C21">
        <v>0.98903036489120499</v>
      </c>
      <c r="D21" s="42"/>
      <c r="F21">
        <v>6.5095890410958903</v>
      </c>
      <c r="G21">
        <v>1.26289824071772E-2</v>
      </c>
      <c r="IQ21" s="43"/>
      <c r="IR21" s="43"/>
      <c r="IS21" s="43"/>
    </row>
    <row r="22" spans="2:253" ht="11.85" customHeight="1">
      <c r="B22">
        <v>0.42191780821917801</v>
      </c>
      <c r="C22">
        <v>0.98954008882825994</v>
      </c>
      <c r="D22" s="42"/>
      <c r="F22">
        <v>7.5150684931506797</v>
      </c>
      <c r="G22">
        <v>1.45837039470617E-2</v>
      </c>
      <c r="J22" s="53"/>
      <c r="K22" s="42" t="s">
        <v>124</v>
      </c>
      <c r="IQ22" s="43"/>
      <c r="IR22" s="43"/>
      <c r="IS22" s="43"/>
    </row>
    <row r="23" spans="2:253" ht="11.85" customHeight="1">
      <c r="B23">
        <v>0.50684931506849296</v>
      </c>
      <c r="C23">
        <v>0.98976041242063195</v>
      </c>
      <c r="D23" s="42"/>
      <c r="F23">
        <v>8.5123287671232806</v>
      </c>
      <c r="G23">
        <v>1.7103187567884402E-2</v>
      </c>
      <c r="J23" s="53"/>
      <c r="IQ23" s="43"/>
      <c r="IR23" s="43"/>
      <c r="IS23" s="43"/>
    </row>
    <row r="24" spans="2:253" ht="11.85" customHeight="1">
      <c r="B24">
        <v>0.59452054794520504</v>
      </c>
      <c r="C24">
        <v>0.990003764201281</v>
      </c>
      <c r="D24" s="42"/>
      <c r="F24">
        <v>9.5095890410958894</v>
      </c>
      <c r="G24">
        <v>1.7791957310170799E-2</v>
      </c>
      <c r="J24" s="53"/>
      <c r="IQ24" s="43"/>
      <c r="IR24" s="43"/>
      <c r="IS24" s="43"/>
    </row>
    <row r="25" spans="2:253" ht="11.85" customHeight="1">
      <c r="B25">
        <v>0.67397260273972603</v>
      </c>
      <c r="C25">
        <v>0.99039733776820305</v>
      </c>
      <c r="D25" s="42"/>
      <c r="F25">
        <v>10.512328767123201</v>
      </c>
      <c r="G25">
        <v>1.9174470394032701E-2</v>
      </c>
      <c r="J25" s="53"/>
      <c r="IQ25" s="43"/>
      <c r="IR25" s="43"/>
      <c r="IS25" s="43"/>
    </row>
    <row r="26" spans="2:253" ht="11.85" customHeight="1">
      <c r="B26">
        <v>0.76438356164383503</v>
      </c>
      <c r="C26">
        <v>0.99062868736811005</v>
      </c>
      <c r="D26" s="42"/>
      <c r="F26">
        <v>11.512328767123201</v>
      </c>
      <c r="G26">
        <v>1.9788257713339599E-2</v>
      </c>
      <c r="IQ26" s="43"/>
      <c r="IR26" s="43"/>
      <c r="IS26" s="43"/>
    </row>
    <row r="27" spans="2:253" ht="11.4" customHeight="1">
      <c r="B27">
        <v>0.84383561643835603</v>
      </c>
      <c r="C27">
        <v>0.99087839085569596</v>
      </c>
      <c r="D27" s="42"/>
      <c r="F27">
        <v>12.512328767123201</v>
      </c>
      <c r="G27">
        <v>2.0269154910771199E-2</v>
      </c>
      <c r="IQ27" s="43"/>
      <c r="IR27" s="43"/>
      <c r="IS27" s="43"/>
    </row>
    <row r="28" spans="2:253" ht="11.85" customHeight="1">
      <c r="B28">
        <v>0.92602739726027306</v>
      </c>
      <c r="C28">
        <v>0.99116568235051306</v>
      </c>
      <c r="D28" s="42"/>
      <c r="F28">
        <v>13.517808219178001</v>
      </c>
      <c r="G28">
        <v>2.3272179720455002E-2</v>
      </c>
      <c r="IQ28" s="43"/>
      <c r="IR28" s="43"/>
      <c r="IS28" s="43"/>
    </row>
    <row r="29" spans="2:253" ht="11.85" customHeight="1">
      <c r="B29">
        <v>1.0136986301369799</v>
      </c>
      <c r="C29">
        <v>0.99157488623788403</v>
      </c>
      <c r="D29" s="42"/>
      <c r="F29">
        <v>14.515068493150601</v>
      </c>
      <c r="G29">
        <v>1.5773169827931598E-2</v>
      </c>
      <c r="H29" s="51"/>
      <c r="IQ29" s="43"/>
      <c r="IR29" s="43"/>
      <c r="IS29" s="43"/>
    </row>
    <row r="30" spans="2:253" ht="11.4" customHeight="1">
      <c r="B30">
        <v>1.2547945205479401</v>
      </c>
      <c r="C30">
        <v>0.99222953101908395</v>
      </c>
      <c r="D30" s="42"/>
      <c r="F30">
        <v>15.515068493150601</v>
      </c>
      <c r="G30">
        <v>2.6503374952245501E-2</v>
      </c>
      <c r="IQ30" s="43"/>
      <c r="IR30" s="43"/>
      <c r="IS30" s="43"/>
    </row>
    <row r="31" spans="2:253" ht="13.8" customHeight="1">
      <c r="B31">
        <v>1.5123287671232799</v>
      </c>
      <c r="C31">
        <v>0.99334770310451304</v>
      </c>
      <c r="F31">
        <v>16.515068493150601</v>
      </c>
      <c r="G31">
        <v>1.7980752988680401E-2</v>
      </c>
      <c r="IQ31" s="43"/>
      <c r="IR31" s="43"/>
      <c r="IS31" s="43"/>
    </row>
    <row r="32" spans="2:253" ht="13.2" customHeight="1">
      <c r="B32">
        <v>2.0136986301369801</v>
      </c>
      <c r="C32">
        <v>0.99302240947049403</v>
      </c>
      <c r="F32">
        <v>17.515068493150601</v>
      </c>
      <c r="G32">
        <v>1.6047889458323999E-2</v>
      </c>
      <c r="IQ32" s="43"/>
      <c r="IR32" s="43"/>
      <c r="IS32" s="43"/>
    </row>
    <row r="33" spans="2:253" ht="11.85" customHeight="1">
      <c r="B33">
        <v>3.0109589041095801</v>
      </c>
      <c r="C33">
        <v>0.99292737141361798</v>
      </c>
      <c r="F33">
        <v>18.523287671232801</v>
      </c>
      <c r="G33">
        <v>2.4898977918839001E-2</v>
      </c>
      <c r="IQ33" s="43"/>
      <c r="IR33" s="43"/>
      <c r="IS33" s="43"/>
    </row>
    <row r="34" spans="2:253" ht="11.85" customHeight="1">
      <c r="B34">
        <v>4.0109589041095797</v>
      </c>
      <c r="C34">
        <v>0.99035389069934399</v>
      </c>
      <c r="F34">
        <v>19.520547945205401</v>
      </c>
      <c r="G34">
        <v>1.07985468929018E-2</v>
      </c>
      <c r="IQ34" s="43"/>
      <c r="IR34" s="43"/>
      <c r="IS34" s="43"/>
    </row>
    <row r="35" spans="2:253" ht="11.85" customHeight="1">
      <c r="B35">
        <v>5.0109589041095797</v>
      </c>
      <c r="C35">
        <v>0.98534136000953298</v>
      </c>
      <c r="F35">
        <v>20.517808219178001</v>
      </c>
      <c r="G35">
        <v>2.7070147712443499E-2</v>
      </c>
      <c r="IQ35" s="43"/>
      <c r="IR35" s="43"/>
      <c r="IS35" s="43"/>
    </row>
    <row r="36" spans="2:253" ht="11.85" customHeight="1">
      <c r="B36">
        <v>6.0109589041095797</v>
      </c>
      <c r="C36">
        <v>0.97796415734470499</v>
      </c>
      <c r="F36">
        <v>21.517808219178001</v>
      </c>
      <c r="G36">
        <v>1.48167856140084E-2</v>
      </c>
      <c r="IQ36" s="43"/>
      <c r="IR36" s="43"/>
      <c r="IS36" s="43"/>
    </row>
    <row r="37" spans="2:253" ht="11.85" customHeight="1">
      <c r="B37">
        <v>7.0191780821917797</v>
      </c>
      <c r="C37">
        <v>0.96820915582081102</v>
      </c>
      <c r="F37">
        <v>22.520547945205401</v>
      </c>
      <c r="G37">
        <v>1.82207862455274E-2</v>
      </c>
      <c r="IR37" s="43"/>
      <c r="IS37" s="43"/>
    </row>
    <row r="38" spans="2:253" ht="11.85" customHeight="1">
      <c r="B38">
        <v>8.0164383561643806</v>
      </c>
      <c r="C38">
        <v>0.95643814901311697</v>
      </c>
      <c r="F38">
        <v>23.520547945205401</v>
      </c>
      <c r="G38">
        <v>1.65497465610723E-2</v>
      </c>
      <c r="IR38" s="43"/>
      <c r="IS38" s="43"/>
    </row>
    <row r="39" spans="2:253" ht="11.85" customHeight="1">
      <c r="B39">
        <v>9.0136986301369806</v>
      </c>
      <c r="C39">
        <v>0.942562961489809</v>
      </c>
      <c r="F39">
        <v>24.526027397260201</v>
      </c>
      <c r="G39">
        <v>8.0289128633594803E-3</v>
      </c>
      <c r="IR39" s="43"/>
      <c r="IS39" s="43"/>
    </row>
    <row r="40" spans="2:253" ht="11.85" customHeight="1">
      <c r="B40">
        <v>10.013698630136901</v>
      </c>
      <c r="C40">
        <v>0.92772456646662305</v>
      </c>
      <c r="F40">
        <v>25.523287671232801</v>
      </c>
      <c r="G40">
        <v>2.0022068341299201E-2</v>
      </c>
      <c r="IR40" s="43"/>
      <c r="IS40" s="43"/>
    </row>
    <row r="41" spans="2:253" ht="11.85" customHeight="1">
      <c r="B41">
        <v>11.016438356164301</v>
      </c>
      <c r="C41">
        <v>0.91191521431201406</v>
      </c>
      <c r="F41">
        <v>26.523287671232801</v>
      </c>
      <c r="G41">
        <v>1.5134411916142799E-2</v>
      </c>
      <c r="IR41" s="43"/>
      <c r="IS41" s="43"/>
    </row>
    <row r="42" spans="2:253" ht="11.85" customHeight="1">
      <c r="B42">
        <v>12.021917808219101</v>
      </c>
      <c r="C42">
        <v>0.89509757569866899</v>
      </c>
      <c r="D42" s="54"/>
      <c r="F42">
        <v>27.523287671232801</v>
      </c>
      <c r="G42">
        <v>1.6604122065376401E-2</v>
      </c>
      <c r="IR42" s="43"/>
      <c r="IS42" s="43"/>
    </row>
    <row r="43" spans="2:253" ht="11.85" customHeight="1">
      <c r="B43">
        <v>15.019178082191701</v>
      </c>
      <c r="C43">
        <v>0.84499877995865802</v>
      </c>
      <c r="D43" s="54"/>
      <c r="F43">
        <v>28.523287671232801</v>
      </c>
      <c r="G43">
        <v>1.4386015853894501E-2</v>
      </c>
    </row>
    <row r="44" spans="2:253" ht="11.85" customHeight="1">
      <c r="B44">
        <v>18.024657534246501</v>
      </c>
      <c r="C44">
        <v>0.79856256610663201</v>
      </c>
      <c r="D44" s="54"/>
      <c r="F44">
        <v>29.523287671232801</v>
      </c>
      <c r="G44">
        <v>2.6732673099855501E-2</v>
      </c>
    </row>
    <row r="45" spans="2:253" ht="11.85" customHeight="1">
      <c r="B45">
        <v>20.021917808219101</v>
      </c>
      <c r="C45">
        <v>0.76956808762102202</v>
      </c>
      <c r="D45" s="54"/>
      <c r="F45">
        <v>34.528767123287601</v>
      </c>
      <c r="G45">
        <v>3.6439339012090898E-3</v>
      </c>
    </row>
    <row r="46" spans="2:253" ht="11.85" customHeight="1">
      <c r="B46">
        <v>25.027397260273901</v>
      </c>
      <c r="C46">
        <v>0.70786330069290804</v>
      </c>
      <c r="D46" s="54"/>
      <c r="F46">
        <v>39.531506849315001</v>
      </c>
      <c r="G46">
        <v>2.45950288207635E-2</v>
      </c>
    </row>
    <row r="47" spans="2:253" ht="11.85" customHeight="1">
      <c r="B47">
        <v>30.032876712328701</v>
      </c>
      <c r="C47">
        <v>0.65403761748738498</v>
      </c>
      <c r="D47" s="54"/>
      <c r="F47">
        <v>44.534246575342401</v>
      </c>
      <c r="G47">
        <v>2.4323689316401199E-3</v>
      </c>
    </row>
    <row r="48" spans="2:253" ht="11.85" customHeight="1">
      <c r="B48">
        <v>40.041095890410901</v>
      </c>
      <c r="C48">
        <v>0.56238054553890204</v>
      </c>
      <c r="D48" s="54"/>
      <c r="F48">
        <v>49.536986301369801</v>
      </c>
      <c r="G48">
        <v>2.2331760426049799E-2</v>
      </c>
    </row>
    <row r="49" spans="2:7" ht="11.85" customHeight="1">
      <c r="B49">
        <v>50.041095890410901</v>
      </c>
      <c r="C49">
        <v>0.49602613223400799</v>
      </c>
      <c r="D49" s="54"/>
      <c r="F49">
        <v>54.542465753424601</v>
      </c>
      <c r="G49">
        <v>3.3970590169387399E-3</v>
      </c>
    </row>
    <row r="50" spans="2:7" ht="11.85" customHeight="1">
      <c r="B50" s="55"/>
      <c r="C50" s="55"/>
      <c r="D50" s="54"/>
      <c r="F50">
        <v>59.545205479452001</v>
      </c>
      <c r="G50">
        <v>2.0576205819099299E-2</v>
      </c>
    </row>
    <row r="51" spans="2:7" ht="11.85" customHeight="1">
      <c r="B51" s="55"/>
      <c r="C51" s="55"/>
      <c r="D51" s="54"/>
    </row>
    <row r="52" spans="2:7" ht="11.85" customHeight="1">
      <c r="B52" s="55"/>
      <c r="C52" s="55"/>
      <c r="D52" s="54"/>
    </row>
    <row r="53" spans="2:7" ht="11.85" customHeight="1">
      <c r="B53" s="55"/>
      <c r="C53" s="55"/>
      <c r="D53" s="54"/>
    </row>
    <row r="54" spans="2:7" ht="11.85" customHeight="1">
      <c r="B54" s="55"/>
      <c r="C54" s="55"/>
      <c r="D54" s="54"/>
    </row>
    <row r="55" spans="2:7" ht="11.85" customHeight="1">
      <c r="B55" s="55"/>
      <c r="C55" s="55"/>
      <c r="D55" s="54"/>
    </row>
    <row r="56" spans="2:7" ht="11.85" customHeight="1">
      <c r="B56" s="55"/>
      <c r="C56" s="55"/>
      <c r="D56" s="54"/>
    </row>
    <row r="57" spans="2:7" ht="11.85" customHeight="1">
      <c r="B57" s="55"/>
      <c r="C57" s="55"/>
      <c r="D57" s="54"/>
    </row>
    <row r="58" spans="2:7" ht="11.85" customHeight="1">
      <c r="B58" s="55"/>
      <c r="C58" s="55"/>
      <c r="D58" s="54"/>
    </row>
    <row r="59" spans="2:7" ht="11.85" customHeight="1">
      <c r="B59" s="55"/>
      <c r="C59" s="55"/>
      <c r="D59" s="54"/>
    </row>
    <row r="60" spans="2:7" ht="11.85" customHeight="1">
      <c r="B60" s="55"/>
      <c r="C60" s="55"/>
      <c r="D60" s="54"/>
    </row>
    <row r="61" spans="2:7" ht="11.85" customHeight="1">
      <c r="B61" s="55"/>
      <c r="C61" s="55"/>
      <c r="D61" s="54"/>
    </row>
    <row r="62" spans="2:7" ht="11.85" customHeight="1">
      <c r="B62" s="55"/>
      <c r="C62" s="55"/>
      <c r="D62" s="54"/>
    </row>
    <row r="63" spans="2:7" ht="11.85" customHeight="1">
      <c r="B63" s="55"/>
      <c r="C63" s="55"/>
      <c r="D63" s="54"/>
    </row>
    <row r="64" spans="2:7" ht="11.85" customHeight="1">
      <c r="B64" s="55"/>
      <c r="C64" s="55"/>
      <c r="D64" s="54"/>
    </row>
    <row r="65" spans="2:4" ht="11.85" customHeight="1">
      <c r="B65" s="55"/>
      <c r="C65" s="55"/>
      <c r="D65" s="54"/>
    </row>
    <row r="66" spans="2:4" ht="11.85" customHeight="1">
      <c r="B66" s="55"/>
      <c r="C66" s="55"/>
      <c r="D66" s="54"/>
    </row>
    <row r="67" spans="2:4" ht="11.85" customHeight="1">
      <c r="B67" s="55"/>
      <c r="C67" s="55"/>
      <c r="D67" s="54"/>
    </row>
    <row r="68" spans="2:4" ht="11.85" customHeight="1">
      <c r="B68" s="55"/>
      <c r="C68" s="55"/>
      <c r="D68" s="54"/>
    </row>
    <row r="69" spans="2:4" ht="11.85" customHeight="1">
      <c r="B69" s="55"/>
      <c r="C69" s="55"/>
      <c r="D69" s="54"/>
    </row>
    <row r="70" spans="2:4" ht="11.85" customHeight="1">
      <c r="B70" s="55"/>
      <c r="C70" s="55"/>
      <c r="D70" s="54"/>
    </row>
    <row r="71" spans="2:4" ht="11.85" customHeight="1">
      <c r="B71" s="55"/>
      <c r="C71" s="55"/>
      <c r="D71" s="54"/>
    </row>
    <row r="72" spans="2:4" ht="11.85" customHeight="1">
      <c r="B72" s="55"/>
      <c r="C72" s="55"/>
      <c r="D72" s="54"/>
    </row>
    <row r="73" spans="2:4" ht="11.85" customHeight="1">
      <c r="B73" s="55"/>
      <c r="C73" s="55"/>
      <c r="D73" s="54"/>
    </row>
    <row r="74" spans="2:4" ht="11.85" customHeight="1">
      <c r="B74" s="55"/>
      <c r="C74" s="55"/>
      <c r="D74" s="54"/>
    </row>
    <row r="75" spans="2:4" ht="11.85" customHeight="1">
      <c r="B75" s="55"/>
      <c r="C75" s="55"/>
      <c r="D75" s="54"/>
    </row>
    <row r="76" spans="2:4" ht="11.85" customHeight="1">
      <c r="B76" s="55"/>
      <c r="C76" s="55"/>
      <c r="D76" s="54"/>
    </row>
    <row r="77" spans="2:4" ht="11.85" customHeight="1">
      <c r="B77" s="55"/>
      <c r="C77" s="55"/>
      <c r="D77" s="54"/>
    </row>
    <row r="78" spans="2:4" ht="11.85" customHeight="1">
      <c r="B78" s="55"/>
      <c r="C78" s="55"/>
      <c r="D78" s="54"/>
    </row>
    <row r="79" spans="2:4" ht="11.85" customHeight="1">
      <c r="B79" s="55"/>
      <c r="C79" s="55"/>
      <c r="D79" s="54"/>
    </row>
    <row r="80" spans="2:4" ht="11.85" customHeight="1">
      <c r="B80" s="55"/>
      <c r="C80" s="55"/>
      <c r="D80" s="54"/>
    </row>
    <row r="81" spans="2:4" ht="11.85" customHeight="1">
      <c r="B81" s="55"/>
      <c r="C81" s="55"/>
      <c r="D81" s="54"/>
    </row>
    <row r="82" spans="2:4" ht="11.85" customHeight="1">
      <c r="B82" s="55"/>
      <c r="C82" s="55"/>
      <c r="D82" s="54"/>
    </row>
    <row r="83" spans="2:4" ht="11.85" customHeight="1">
      <c r="B83" s="55"/>
      <c r="C83" s="55"/>
      <c r="D83" s="54"/>
    </row>
    <row r="84" spans="2:4" ht="11.85" customHeight="1">
      <c r="B84" s="55"/>
      <c r="C84" s="55"/>
      <c r="D84" s="54"/>
    </row>
    <row r="85" spans="2:4" ht="11.85" customHeight="1">
      <c r="B85" s="55"/>
      <c r="C85" s="55"/>
      <c r="D85" s="54"/>
    </row>
    <row r="86" spans="2:4" ht="11.85" customHeight="1">
      <c r="B86" s="55"/>
      <c r="C86" s="55"/>
      <c r="D86" s="54"/>
    </row>
    <row r="87" spans="2:4" ht="11.85" customHeight="1">
      <c r="B87" s="55"/>
      <c r="C87" s="55"/>
      <c r="D87" s="54"/>
    </row>
    <row r="88" spans="2:4" ht="11.85" customHeight="1">
      <c r="B88" s="55"/>
      <c r="C88" s="55"/>
      <c r="D88" s="54"/>
    </row>
    <row r="89" spans="2:4" ht="11.85" customHeight="1">
      <c r="B89" s="55"/>
      <c r="C89" s="55"/>
      <c r="D89" s="54"/>
    </row>
    <row r="90" spans="2:4" ht="11.85" customHeight="1">
      <c r="B90" s="55"/>
      <c r="C90" s="55"/>
      <c r="D90" s="54"/>
    </row>
    <row r="91" spans="2:4" ht="11.85" customHeight="1">
      <c r="B91" s="55"/>
      <c r="C91" s="55"/>
      <c r="D91" s="54"/>
    </row>
    <row r="92" spans="2:4" ht="11.85" customHeight="1">
      <c r="B92" s="55"/>
      <c r="C92" s="55"/>
      <c r="D92" s="54"/>
    </row>
    <row r="93" spans="2:4" ht="11.85" customHeight="1">
      <c r="B93" s="55"/>
      <c r="C93" s="55"/>
      <c r="D93" s="54"/>
    </row>
    <row r="94" spans="2:4" ht="11.85" customHeight="1">
      <c r="B94" s="55"/>
      <c r="C94" s="55"/>
      <c r="D94" s="54"/>
    </row>
    <row r="95" spans="2:4" ht="11.85" customHeight="1">
      <c r="B95" s="55"/>
      <c r="C95" s="55"/>
      <c r="D95" s="54"/>
    </row>
    <row r="96" spans="2:4" ht="11.85" customHeight="1">
      <c r="B96" s="55"/>
      <c r="C96" s="55"/>
      <c r="D96" s="54"/>
    </row>
    <row r="97" spans="2:4" ht="11.85" customHeight="1">
      <c r="B97" s="55"/>
      <c r="C97" s="55"/>
      <c r="D97" s="54"/>
    </row>
    <row r="98" spans="2:4" ht="11.85" customHeight="1">
      <c r="B98" s="55"/>
      <c r="C98" s="55"/>
      <c r="D98" s="54"/>
    </row>
    <row r="99" spans="2:4" ht="11.85" customHeight="1">
      <c r="B99" s="55"/>
      <c r="C99" s="55"/>
      <c r="D99" s="54"/>
    </row>
    <row r="100" spans="2:4" ht="11.85" customHeight="1">
      <c r="B100" s="55"/>
      <c r="C100" s="55"/>
      <c r="D100" s="54"/>
    </row>
    <row r="101" spans="2:4" ht="11.85" customHeight="1">
      <c r="B101" s="55"/>
      <c r="C101" s="55"/>
      <c r="D101" s="54"/>
    </row>
    <row r="102" spans="2:4" ht="11.85" customHeight="1">
      <c r="B102" s="55"/>
      <c r="C102" s="55"/>
      <c r="D102" s="54"/>
    </row>
    <row r="103" spans="2:4" ht="11.85" customHeight="1">
      <c r="B103" s="55"/>
      <c r="C103" s="55"/>
      <c r="D103" s="54"/>
    </row>
    <row r="104" spans="2:4" ht="11.85" customHeight="1">
      <c r="B104" s="55"/>
      <c r="C104" s="55"/>
      <c r="D104" s="54"/>
    </row>
    <row r="105" spans="2:4" ht="11.85" customHeight="1">
      <c r="B105" s="55"/>
      <c r="C105" s="55"/>
      <c r="D105" s="54"/>
    </row>
    <row r="106" spans="2:4" ht="11.85" customHeight="1">
      <c r="B106" s="55"/>
      <c r="C106" s="55"/>
      <c r="D106" s="54"/>
    </row>
    <row r="107" spans="2:4" ht="11.85" customHeight="1">
      <c r="B107" s="55"/>
      <c r="C107" s="55"/>
      <c r="D107" s="54"/>
    </row>
    <row r="108" spans="2:4" ht="11.85" customHeight="1">
      <c r="B108" s="55"/>
      <c r="C108" s="55"/>
      <c r="D108" s="54"/>
    </row>
    <row r="109" spans="2:4" ht="11.85" customHeight="1">
      <c r="B109" s="55"/>
      <c r="C109" s="55"/>
      <c r="D109" s="54"/>
    </row>
    <row r="110" spans="2:4" ht="11.85" customHeight="1">
      <c r="B110" s="55"/>
      <c r="C110" s="55"/>
      <c r="D110" s="54"/>
    </row>
    <row r="111" spans="2:4" ht="11.85" customHeight="1">
      <c r="B111" s="55"/>
      <c r="C111" s="55"/>
      <c r="D111" s="54"/>
    </row>
    <row r="112" spans="2:4" ht="11.85" customHeight="1">
      <c r="B112" s="55"/>
      <c r="C112" s="55"/>
      <c r="D112" s="54"/>
    </row>
    <row r="113" spans="2:4" ht="11.85" customHeight="1">
      <c r="B113" s="55"/>
      <c r="C113" s="55"/>
      <c r="D113" s="54"/>
    </row>
    <row r="114" spans="2:4" ht="11.85" customHeight="1">
      <c r="B114" s="55"/>
      <c r="C114" s="55"/>
      <c r="D114" s="54"/>
    </row>
    <row r="115" spans="2:4" ht="11.85" customHeight="1">
      <c r="B115" s="55"/>
      <c r="C115" s="55"/>
      <c r="D115" s="54"/>
    </row>
    <row r="116" spans="2:4" ht="11.85" customHeight="1">
      <c r="B116" s="55"/>
      <c r="C116" s="55"/>
      <c r="D116" s="54"/>
    </row>
    <row r="117" spans="2:4" ht="11.85" customHeight="1">
      <c r="B117" s="55"/>
      <c r="C117" s="55"/>
      <c r="D117" s="54"/>
    </row>
    <row r="118" spans="2:4" ht="11.85" customHeight="1">
      <c r="B118" s="55"/>
      <c r="C118" s="55"/>
      <c r="D118" s="54"/>
    </row>
    <row r="119" spans="2:4" ht="11.85" customHeight="1">
      <c r="B119" s="55"/>
      <c r="C119" s="55"/>
      <c r="D119" s="54"/>
    </row>
    <row r="120" spans="2:4" ht="11.85" customHeight="1">
      <c r="B120" s="55"/>
      <c r="C120" s="55"/>
      <c r="D120" s="54"/>
    </row>
    <row r="121" spans="2:4" ht="11.85" customHeight="1">
      <c r="B121" s="55"/>
      <c r="C121" s="55"/>
      <c r="D121" s="54"/>
    </row>
    <row r="122" spans="2:4" ht="11.85" customHeight="1">
      <c r="B122" s="55"/>
      <c r="C122" s="55"/>
      <c r="D122" s="54"/>
    </row>
    <row r="123" spans="2:4" ht="11.85" customHeight="1">
      <c r="B123" s="55"/>
      <c r="C123" s="55"/>
      <c r="D123" s="54"/>
    </row>
    <row r="124" spans="2:4" ht="11.85" customHeight="1">
      <c r="B124" s="55"/>
      <c r="C124" s="55"/>
      <c r="D124" s="54"/>
    </row>
    <row r="125" spans="2:4" ht="11.85" customHeight="1">
      <c r="B125" s="55"/>
      <c r="C125" s="55"/>
      <c r="D125" s="54"/>
    </row>
    <row r="126" spans="2:4" ht="11.85" customHeight="1">
      <c r="B126" s="55"/>
      <c r="C126" s="55"/>
      <c r="D126" s="54"/>
    </row>
    <row r="127" spans="2:4" ht="11.85" customHeight="1">
      <c r="B127" s="55"/>
      <c r="C127" s="55"/>
      <c r="D127" s="54"/>
    </row>
    <row r="128" spans="2:4" ht="11.85" customHeight="1">
      <c r="B128" s="55"/>
      <c r="C128" s="55"/>
      <c r="D128" s="54"/>
    </row>
    <row r="129" spans="2:4" ht="11.85" customHeight="1">
      <c r="B129" s="55"/>
      <c r="C129" s="55"/>
      <c r="D129" s="54"/>
    </row>
    <row r="130" spans="2:4" ht="11.85" customHeight="1">
      <c r="B130" s="55"/>
      <c r="C130" s="55"/>
      <c r="D130" s="54"/>
    </row>
    <row r="131" spans="2:4" ht="11.85" customHeight="1">
      <c r="B131" s="55"/>
      <c r="C131" s="55"/>
      <c r="D131" s="54"/>
    </row>
    <row r="132" spans="2:4" ht="11.85" customHeight="1">
      <c r="B132" s="55"/>
      <c r="C132" s="55"/>
      <c r="D132" s="54"/>
    </row>
    <row r="133" spans="2:4" ht="11.85" customHeight="1">
      <c r="B133" s="55"/>
      <c r="C133" s="55"/>
      <c r="D133" s="54"/>
    </row>
    <row r="134" spans="2:4" ht="11.85" customHeight="1">
      <c r="B134" s="55"/>
      <c r="C134" s="55"/>
      <c r="D134" s="54"/>
    </row>
    <row r="135" spans="2:4" ht="11.85" customHeight="1">
      <c r="B135" s="55"/>
      <c r="C135" s="55"/>
      <c r="D135" s="54"/>
    </row>
    <row r="136" spans="2:4" ht="11.85" customHeight="1">
      <c r="B136" s="55"/>
      <c r="C136" s="55"/>
      <c r="D136" s="54"/>
    </row>
    <row r="137" spans="2:4" ht="11.85" customHeight="1">
      <c r="B137" s="55"/>
      <c r="C137" s="55"/>
      <c r="D137" s="54"/>
    </row>
    <row r="138" spans="2:4" ht="11.85" customHeight="1">
      <c r="B138" s="55"/>
      <c r="C138" s="55"/>
      <c r="D138" s="54"/>
    </row>
    <row r="139" spans="2:4" ht="11.85" customHeight="1">
      <c r="B139" s="55"/>
      <c r="C139" s="55"/>
      <c r="D139" s="54"/>
    </row>
    <row r="140" spans="2:4" ht="11.85" customHeight="1">
      <c r="B140" s="55"/>
      <c r="C140" s="55"/>
      <c r="D140" s="54"/>
    </row>
    <row r="141" spans="2:4" ht="11.85" customHeight="1">
      <c r="B141" s="55"/>
      <c r="C141" s="55"/>
      <c r="D141" s="54"/>
    </row>
    <row r="142" spans="2:4" ht="11.85" customHeight="1">
      <c r="B142" s="55"/>
      <c r="C142" s="55"/>
      <c r="D142" s="54"/>
    </row>
    <row r="143" spans="2:4" ht="11.85" customHeight="1">
      <c r="B143" s="55"/>
      <c r="C143" s="55"/>
      <c r="D143" s="54"/>
    </row>
    <row r="144" spans="2:4" ht="11.85" customHeight="1">
      <c r="B144" s="55"/>
      <c r="C144" s="55"/>
      <c r="D144" s="54"/>
    </row>
    <row r="145" spans="2:4" ht="11.85" customHeight="1">
      <c r="B145" s="55"/>
      <c r="C145" s="55"/>
      <c r="D145" s="54"/>
    </row>
    <row r="146" spans="2:4" ht="11.85" customHeight="1">
      <c r="B146" s="55"/>
      <c r="C146" s="55"/>
      <c r="D146" s="54"/>
    </row>
    <row r="147" spans="2:4" ht="11.85" customHeight="1">
      <c r="B147" s="55"/>
      <c r="C147" s="55"/>
      <c r="D147" s="54"/>
    </row>
    <row r="148" spans="2:4" ht="11.85" customHeight="1">
      <c r="B148" s="55"/>
      <c r="C148" s="55"/>
      <c r="D148" s="54"/>
    </row>
    <row r="149" spans="2:4" ht="11.85" customHeight="1">
      <c r="B149" s="55"/>
      <c r="C149" s="55"/>
      <c r="D149" s="54"/>
    </row>
    <row r="150" spans="2:4" ht="11.85" customHeight="1">
      <c r="B150" s="55"/>
      <c r="C150" s="55"/>
      <c r="D150" s="54"/>
    </row>
    <row r="151" spans="2:4" ht="11.85" customHeight="1">
      <c r="B151" s="55"/>
      <c r="C151" s="55"/>
      <c r="D151" s="54"/>
    </row>
    <row r="152" spans="2:4" ht="11.85" customHeight="1">
      <c r="B152" s="55"/>
      <c r="C152" s="55"/>
      <c r="D152" s="54"/>
    </row>
    <row r="153" spans="2:4" ht="11.85" customHeight="1">
      <c r="B153" s="55"/>
      <c r="C153" s="55"/>
      <c r="D153" s="54"/>
    </row>
    <row r="154" spans="2:4" ht="11.85" customHeight="1">
      <c r="B154" s="55"/>
      <c r="C154" s="55"/>
      <c r="D154" s="54"/>
    </row>
    <row r="155" spans="2:4" ht="11.85" customHeight="1">
      <c r="B155" s="55"/>
      <c r="C155" s="55"/>
      <c r="D155" s="54"/>
    </row>
    <row r="156" spans="2:4" ht="11.85" customHeight="1">
      <c r="B156" s="55"/>
      <c r="C156" s="55"/>
      <c r="D156" s="54"/>
    </row>
    <row r="157" spans="2:4" ht="11.85" customHeight="1">
      <c r="B157" s="55"/>
      <c r="C157" s="55"/>
      <c r="D157" s="54"/>
    </row>
    <row r="158" spans="2:4" ht="11.85" customHeight="1">
      <c r="B158" s="55"/>
      <c r="C158" s="55"/>
      <c r="D158" s="54"/>
    </row>
    <row r="159" spans="2:4" ht="11.85" customHeight="1">
      <c r="B159" s="55"/>
      <c r="C159" s="55"/>
      <c r="D159" s="54"/>
    </row>
    <row r="160" spans="2:4" ht="11.85" customHeight="1">
      <c r="B160" s="55"/>
      <c r="C160" s="55"/>
      <c r="D160" s="54"/>
    </row>
    <row r="161" spans="2:4" ht="11.85" customHeight="1">
      <c r="B161" s="55"/>
      <c r="C161" s="55"/>
      <c r="D161" s="54"/>
    </row>
    <row r="162" spans="2:4" ht="11.85" customHeight="1">
      <c r="B162" s="55"/>
      <c r="C162" s="55"/>
      <c r="D162" s="54"/>
    </row>
    <row r="163" spans="2:4" ht="11.85" customHeight="1">
      <c r="B163" s="55"/>
      <c r="C163" s="55"/>
      <c r="D163" s="54"/>
    </row>
    <row r="164" spans="2:4" ht="11.85" customHeight="1">
      <c r="B164" s="55"/>
      <c r="C164" s="55"/>
      <c r="D164" s="54"/>
    </row>
    <row r="165" spans="2:4" ht="11.85" customHeight="1">
      <c r="B165" s="55"/>
      <c r="C165" s="55"/>
      <c r="D165" s="54"/>
    </row>
    <row r="166" spans="2:4" ht="11.85" customHeight="1">
      <c r="B166" s="55"/>
      <c r="C166" s="55"/>
      <c r="D166" s="54"/>
    </row>
    <row r="167" spans="2:4" ht="11.85" customHeight="1">
      <c r="B167" s="55"/>
      <c r="C167" s="55"/>
      <c r="D167" s="54"/>
    </row>
    <row r="168" spans="2:4" ht="11.85" customHeight="1">
      <c r="B168" s="55"/>
      <c r="C168" s="55"/>
      <c r="D168" s="54"/>
    </row>
    <row r="169" spans="2:4" ht="11.85" customHeight="1">
      <c r="B169" s="55"/>
      <c r="C169" s="55"/>
      <c r="D169" s="54"/>
    </row>
    <row r="170" spans="2:4" ht="11.85" customHeight="1">
      <c r="B170" s="55"/>
      <c r="C170" s="55"/>
      <c r="D170" s="54"/>
    </row>
    <row r="171" spans="2:4" ht="11.85" customHeight="1">
      <c r="B171" s="55"/>
      <c r="C171" s="55"/>
      <c r="D171" s="54"/>
    </row>
    <row r="172" spans="2:4" ht="11.85" customHeight="1">
      <c r="B172" s="55"/>
      <c r="C172" s="55"/>
      <c r="D172" s="54"/>
    </row>
    <row r="173" spans="2:4" ht="11.85" customHeight="1">
      <c r="B173" s="55"/>
      <c r="C173" s="55"/>
      <c r="D173" s="54"/>
    </row>
    <row r="174" spans="2:4" ht="11.85" customHeight="1">
      <c r="B174" s="55"/>
      <c r="C174" s="55"/>
      <c r="D174" s="54"/>
    </row>
    <row r="175" spans="2:4" ht="11.85" customHeight="1">
      <c r="B175" s="55"/>
      <c r="C175" s="55"/>
      <c r="D175" s="54"/>
    </row>
    <row r="176" spans="2:4" ht="11.85" customHeight="1">
      <c r="B176" s="55"/>
      <c r="C176" s="55"/>
      <c r="D176" s="54"/>
    </row>
    <row r="177" spans="2:4" ht="11.85" customHeight="1">
      <c r="B177" s="55"/>
      <c r="C177" s="55"/>
      <c r="D177" s="54"/>
    </row>
    <row r="178" spans="2:4" ht="11.85" customHeight="1">
      <c r="B178" s="55"/>
      <c r="C178" s="55"/>
      <c r="D178" s="54"/>
    </row>
    <row r="179" spans="2:4" ht="11.85" customHeight="1">
      <c r="B179" s="55"/>
      <c r="C179" s="55"/>
      <c r="D179" s="54"/>
    </row>
    <row r="180" spans="2:4" ht="11.85" customHeight="1">
      <c r="B180" s="55"/>
      <c r="C180" s="55"/>
      <c r="D180" s="54"/>
    </row>
    <row r="181" spans="2:4" ht="11.85" customHeight="1">
      <c r="B181" s="55"/>
      <c r="C181" s="55"/>
      <c r="D181" s="54"/>
    </row>
    <row r="182" spans="2:4" ht="11.85" customHeight="1">
      <c r="B182" s="55"/>
      <c r="C182" s="55"/>
      <c r="D182" s="54"/>
    </row>
    <row r="183" spans="2:4" ht="11.85" customHeight="1">
      <c r="B183" s="55"/>
      <c r="C183" s="55"/>
      <c r="D183" s="54"/>
    </row>
    <row r="184" spans="2:4" ht="11.85" customHeight="1">
      <c r="B184" s="55"/>
      <c r="C184" s="55"/>
      <c r="D184" s="54"/>
    </row>
    <row r="185" spans="2:4" ht="11.85" customHeight="1">
      <c r="B185" s="55"/>
      <c r="C185" s="55"/>
      <c r="D185" s="54"/>
    </row>
    <row r="186" spans="2:4" ht="11.85" customHeight="1">
      <c r="B186" s="55"/>
      <c r="C186" s="55"/>
      <c r="D186" s="54"/>
    </row>
    <row r="187" spans="2:4" ht="11.85" customHeight="1">
      <c r="B187" s="55"/>
      <c r="C187" s="55"/>
      <c r="D187" s="54"/>
    </row>
    <row r="188" spans="2:4" ht="11.85" customHeight="1">
      <c r="B188" s="55"/>
      <c r="C188" s="55"/>
      <c r="D188" s="54"/>
    </row>
    <row r="189" spans="2:4" ht="11.85" customHeight="1">
      <c r="B189" s="55"/>
      <c r="C189" s="55"/>
      <c r="D189" s="54"/>
    </row>
    <row r="190" spans="2:4" ht="11.85" customHeight="1">
      <c r="B190" s="55"/>
      <c r="C190" s="55"/>
      <c r="D190" s="54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D269" s="54"/>
    </row>
    <row r="270" spans="2:4" ht="11.85" customHeight="1">
      <c r="B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D275" s="54"/>
    </row>
    <row r="276" spans="2:4" ht="11.85" customHeight="1"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/>
    <row r="281" spans="2:4" ht="11.85" customHeight="1"/>
    <row r="282" spans="2:4" ht="11.85" customHeight="1"/>
    <row r="283" spans="2:4" ht="11.85" customHeight="1"/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2:IW284"/>
  <sheetViews>
    <sheetView topLeftCell="A6" workbookViewId="0">
      <selection activeCell="I36" sqref="I36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13.88671875" style="46" customWidth="1"/>
    <col min="4" max="4" width="9.77734375" style="46" customWidth="1"/>
    <col min="5" max="6" width="10.33203125" style="42" customWidth="1"/>
    <col min="7" max="7" width="12.77734375" style="42" customWidth="1"/>
    <col min="8" max="8" width="15.5546875" style="42" customWidth="1"/>
    <col min="9" max="9" width="12.88671875" style="42" customWidth="1"/>
    <col min="10" max="11" width="7" style="42" customWidth="1"/>
    <col min="12" max="12" width="12.77734375" style="42" customWidth="1"/>
    <col min="13" max="13" width="7.6640625" style="42" customWidth="1"/>
    <col min="14" max="14" width="16.88671875" style="42" customWidth="1"/>
    <col min="15" max="15" width="12.77734375" style="42" customWidth="1"/>
    <col min="16" max="16" width="6.21875" style="42" customWidth="1"/>
    <col min="17" max="17" width="77.33203125" style="42" customWidth="1"/>
    <col min="18" max="19" width="12.77734375" style="42" customWidth="1"/>
    <col min="20" max="20" width="8.77734375" style="42" customWidth="1"/>
    <col min="21" max="34" width="18.33203125" style="42" customWidth="1"/>
    <col min="35" max="257" width="14.44140625" style="46"/>
    <col min="258" max="258" width="14.44140625" style="43"/>
    <col min="259" max="259" width="5.109375" style="43" customWidth="1"/>
    <col min="260" max="261" width="14.44140625" style="43"/>
    <col min="262" max="262" width="5.109375" style="43" customWidth="1"/>
    <col min="263" max="263" width="18.33203125" style="43" customWidth="1"/>
    <col min="264" max="264" width="14.44140625" style="43"/>
    <col min="265" max="265" width="5.109375" style="43" customWidth="1"/>
    <col min="266" max="514" width="14.44140625" style="43"/>
    <col min="515" max="515" width="5.109375" style="43" customWidth="1"/>
    <col min="516" max="517" width="14.44140625" style="43"/>
    <col min="518" max="518" width="5.109375" style="43" customWidth="1"/>
    <col min="519" max="519" width="18.33203125" style="43" customWidth="1"/>
    <col min="520" max="520" width="14.44140625" style="43"/>
    <col min="521" max="521" width="5.109375" style="43" customWidth="1"/>
    <col min="522" max="770" width="14.44140625" style="43"/>
    <col min="771" max="771" width="5.109375" style="43" customWidth="1"/>
    <col min="772" max="773" width="14.44140625" style="43"/>
    <col min="774" max="774" width="5.109375" style="43" customWidth="1"/>
    <col min="775" max="775" width="18.33203125" style="43" customWidth="1"/>
    <col min="776" max="776" width="14.44140625" style="43"/>
    <col min="777" max="777" width="5.109375" style="43" customWidth="1"/>
    <col min="778" max="1026" width="14.44140625" style="43"/>
    <col min="1027" max="1027" width="5.109375" style="43" customWidth="1"/>
    <col min="1028" max="1029" width="14.44140625" style="43"/>
    <col min="1030" max="1030" width="5.109375" style="43" customWidth="1"/>
    <col min="1031" max="1031" width="18.33203125" style="43" customWidth="1"/>
    <col min="1032" max="1032" width="14.44140625" style="43"/>
    <col min="1033" max="1033" width="5.109375" style="43" customWidth="1"/>
    <col min="1034" max="1282" width="14.44140625" style="43"/>
    <col min="1283" max="1283" width="5.109375" style="43" customWidth="1"/>
    <col min="1284" max="1285" width="14.44140625" style="43"/>
    <col min="1286" max="1286" width="5.109375" style="43" customWidth="1"/>
    <col min="1287" max="1287" width="18.33203125" style="43" customWidth="1"/>
    <col min="1288" max="1288" width="14.44140625" style="43"/>
    <col min="1289" max="1289" width="5.109375" style="43" customWidth="1"/>
    <col min="1290" max="1538" width="14.44140625" style="43"/>
    <col min="1539" max="1539" width="5.109375" style="43" customWidth="1"/>
    <col min="1540" max="1541" width="14.44140625" style="43"/>
    <col min="1542" max="1542" width="5.109375" style="43" customWidth="1"/>
    <col min="1543" max="1543" width="18.33203125" style="43" customWidth="1"/>
    <col min="1544" max="1544" width="14.44140625" style="43"/>
    <col min="1545" max="1545" width="5.109375" style="43" customWidth="1"/>
    <col min="1546" max="1794" width="14.44140625" style="43"/>
    <col min="1795" max="1795" width="5.109375" style="43" customWidth="1"/>
    <col min="1796" max="1797" width="14.44140625" style="43"/>
    <col min="1798" max="1798" width="5.109375" style="43" customWidth="1"/>
    <col min="1799" max="1799" width="18.33203125" style="43" customWidth="1"/>
    <col min="1800" max="1800" width="14.44140625" style="43"/>
    <col min="1801" max="1801" width="5.109375" style="43" customWidth="1"/>
    <col min="1802" max="2050" width="14.44140625" style="43"/>
    <col min="2051" max="2051" width="5.109375" style="43" customWidth="1"/>
    <col min="2052" max="2053" width="14.44140625" style="43"/>
    <col min="2054" max="2054" width="5.109375" style="43" customWidth="1"/>
    <col min="2055" max="2055" width="18.33203125" style="43" customWidth="1"/>
    <col min="2056" max="2056" width="14.44140625" style="43"/>
    <col min="2057" max="2057" width="5.109375" style="43" customWidth="1"/>
    <col min="2058" max="2306" width="14.44140625" style="43"/>
    <col min="2307" max="2307" width="5.109375" style="43" customWidth="1"/>
    <col min="2308" max="2309" width="14.44140625" style="43"/>
    <col min="2310" max="2310" width="5.109375" style="43" customWidth="1"/>
    <col min="2311" max="2311" width="18.33203125" style="43" customWidth="1"/>
    <col min="2312" max="2312" width="14.44140625" style="43"/>
    <col min="2313" max="2313" width="5.109375" style="43" customWidth="1"/>
    <col min="2314" max="2562" width="14.44140625" style="43"/>
    <col min="2563" max="2563" width="5.109375" style="43" customWidth="1"/>
    <col min="2564" max="2565" width="14.44140625" style="43"/>
    <col min="2566" max="2566" width="5.109375" style="43" customWidth="1"/>
    <col min="2567" max="2567" width="18.33203125" style="43" customWidth="1"/>
    <col min="2568" max="2568" width="14.44140625" style="43"/>
    <col min="2569" max="2569" width="5.109375" style="43" customWidth="1"/>
    <col min="2570" max="2818" width="14.44140625" style="43"/>
    <col min="2819" max="2819" width="5.109375" style="43" customWidth="1"/>
    <col min="2820" max="2821" width="14.44140625" style="43"/>
    <col min="2822" max="2822" width="5.109375" style="43" customWidth="1"/>
    <col min="2823" max="2823" width="18.33203125" style="43" customWidth="1"/>
    <col min="2824" max="2824" width="14.44140625" style="43"/>
    <col min="2825" max="2825" width="5.109375" style="43" customWidth="1"/>
    <col min="2826" max="3074" width="14.44140625" style="43"/>
    <col min="3075" max="3075" width="5.109375" style="43" customWidth="1"/>
    <col min="3076" max="3077" width="14.44140625" style="43"/>
    <col min="3078" max="3078" width="5.109375" style="43" customWidth="1"/>
    <col min="3079" max="3079" width="18.33203125" style="43" customWidth="1"/>
    <col min="3080" max="3080" width="14.44140625" style="43"/>
    <col min="3081" max="3081" width="5.109375" style="43" customWidth="1"/>
    <col min="3082" max="3330" width="14.44140625" style="43"/>
    <col min="3331" max="3331" width="5.109375" style="43" customWidth="1"/>
    <col min="3332" max="3333" width="14.44140625" style="43"/>
    <col min="3334" max="3334" width="5.109375" style="43" customWidth="1"/>
    <col min="3335" max="3335" width="18.33203125" style="43" customWidth="1"/>
    <col min="3336" max="3336" width="14.44140625" style="43"/>
    <col min="3337" max="3337" width="5.109375" style="43" customWidth="1"/>
    <col min="3338" max="3586" width="14.44140625" style="43"/>
    <col min="3587" max="3587" width="5.109375" style="43" customWidth="1"/>
    <col min="3588" max="3589" width="14.44140625" style="43"/>
    <col min="3590" max="3590" width="5.109375" style="43" customWidth="1"/>
    <col min="3591" max="3591" width="18.33203125" style="43" customWidth="1"/>
    <col min="3592" max="3592" width="14.44140625" style="43"/>
    <col min="3593" max="3593" width="5.109375" style="43" customWidth="1"/>
    <col min="3594" max="3842" width="14.44140625" style="43"/>
    <col min="3843" max="3843" width="5.109375" style="43" customWidth="1"/>
    <col min="3844" max="3845" width="14.44140625" style="43"/>
    <col min="3846" max="3846" width="5.109375" style="43" customWidth="1"/>
    <col min="3847" max="3847" width="18.33203125" style="43" customWidth="1"/>
    <col min="3848" max="3848" width="14.44140625" style="43"/>
    <col min="3849" max="3849" width="5.109375" style="43" customWidth="1"/>
    <col min="3850" max="4098" width="14.44140625" style="43"/>
    <col min="4099" max="4099" width="5.109375" style="43" customWidth="1"/>
    <col min="4100" max="4101" width="14.44140625" style="43"/>
    <col min="4102" max="4102" width="5.109375" style="43" customWidth="1"/>
    <col min="4103" max="4103" width="18.33203125" style="43" customWidth="1"/>
    <col min="4104" max="4104" width="14.44140625" style="43"/>
    <col min="4105" max="4105" width="5.109375" style="43" customWidth="1"/>
    <col min="4106" max="4354" width="14.44140625" style="43"/>
    <col min="4355" max="4355" width="5.109375" style="43" customWidth="1"/>
    <col min="4356" max="4357" width="14.44140625" style="43"/>
    <col min="4358" max="4358" width="5.109375" style="43" customWidth="1"/>
    <col min="4359" max="4359" width="18.33203125" style="43" customWidth="1"/>
    <col min="4360" max="4360" width="14.44140625" style="43"/>
    <col min="4361" max="4361" width="5.109375" style="43" customWidth="1"/>
    <col min="4362" max="4610" width="14.44140625" style="43"/>
    <col min="4611" max="4611" width="5.109375" style="43" customWidth="1"/>
    <col min="4612" max="4613" width="14.44140625" style="43"/>
    <col min="4614" max="4614" width="5.109375" style="43" customWidth="1"/>
    <col min="4615" max="4615" width="18.33203125" style="43" customWidth="1"/>
    <col min="4616" max="4616" width="14.44140625" style="43"/>
    <col min="4617" max="4617" width="5.109375" style="43" customWidth="1"/>
    <col min="4618" max="4866" width="14.44140625" style="43"/>
    <col min="4867" max="4867" width="5.109375" style="43" customWidth="1"/>
    <col min="4868" max="4869" width="14.44140625" style="43"/>
    <col min="4870" max="4870" width="5.109375" style="43" customWidth="1"/>
    <col min="4871" max="4871" width="18.33203125" style="43" customWidth="1"/>
    <col min="4872" max="4872" width="14.44140625" style="43"/>
    <col min="4873" max="4873" width="5.109375" style="43" customWidth="1"/>
    <col min="4874" max="5122" width="14.44140625" style="43"/>
    <col min="5123" max="5123" width="5.109375" style="43" customWidth="1"/>
    <col min="5124" max="5125" width="14.44140625" style="43"/>
    <col min="5126" max="5126" width="5.109375" style="43" customWidth="1"/>
    <col min="5127" max="5127" width="18.33203125" style="43" customWidth="1"/>
    <col min="5128" max="5128" width="14.44140625" style="43"/>
    <col min="5129" max="5129" width="5.109375" style="43" customWidth="1"/>
    <col min="5130" max="5378" width="14.44140625" style="43"/>
    <col min="5379" max="5379" width="5.109375" style="43" customWidth="1"/>
    <col min="5380" max="5381" width="14.44140625" style="43"/>
    <col min="5382" max="5382" width="5.109375" style="43" customWidth="1"/>
    <col min="5383" max="5383" width="18.33203125" style="43" customWidth="1"/>
    <col min="5384" max="5384" width="14.44140625" style="43"/>
    <col min="5385" max="5385" width="5.109375" style="43" customWidth="1"/>
    <col min="5386" max="5634" width="14.44140625" style="43"/>
    <col min="5635" max="5635" width="5.109375" style="43" customWidth="1"/>
    <col min="5636" max="5637" width="14.44140625" style="43"/>
    <col min="5638" max="5638" width="5.109375" style="43" customWidth="1"/>
    <col min="5639" max="5639" width="18.33203125" style="43" customWidth="1"/>
    <col min="5640" max="5640" width="14.44140625" style="43"/>
    <col min="5641" max="5641" width="5.109375" style="43" customWidth="1"/>
    <col min="5642" max="5890" width="14.44140625" style="43"/>
    <col min="5891" max="5891" width="5.109375" style="43" customWidth="1"/>
    <col min="5892" max="5893" width="14.44140625" style="43"/>
    <col min="5894" max="5894" width="5.109375" style="43" customWidth="1"/>
    <col min="5895" max="5895" width="18.33203125" style="43" customWidth="1"/>
    <col min="5896" max="5896" width="14.44140625" style="43"/>
    <col min="5897" max="5897" width="5.109375" style="43" customWidth="1"/>
    <col min="5898" max="6146" width="14.44140625" style="43"/>
    <col min="6147" max="6147" width="5.109375" style="43" customWidth="1"/>
    <col min="6148" max="6149" width="14.44140625" style="43"/>
    <col min="6150" max="6150" width="5.109375" style="43" customWidth="1"/>
    <col min="6151" max="6151" width="18.33203125" style="43" customWidth="1"/>
    <col min="6152" max="6152" width="14.44140625" style="43"/>
    <col min="6153" max="6153" width="5.109375" style="43" customWidth="1"/>
    <col min="6154" max="6402" width="14.44140625" style="43"/>
    <col min="6403" max="6403" width="5.109375" style="43" customWidth="1"/>
    <col min="6404" max="6405" width="14.44140625" style="43"/>
    <col min="6406" max="6406" width="5.109375" style="43" customWidth="1"/>
    <col min="6407" max="6407" width="18.33203125" style="43" customWidth="1"/>
    <col min="6408" max="6408" width="14.44140625" style="43"/>
    <col min="6409" max="6409" width="5.109375" style="43" customWidth="1"/>
    <col min="6410" max="6658" width="14.44140625" style="43"/>
    <col min="6659" max="6659" width="5.109375" style="43" customWidth="1"/>
    <col min="6660" max="6661" width="14.44140625" style="43"/>
    <col min="6662" max="6662" width="5.109375" style="43" customWidth="1"/>
    <col min="6663" max="6663" width="18.33203125" style="43" customWidth="1"/>
    <col min="6664" max="6664" width="14.44140625" style="43"/>
    <col min="6665" max="6665" width="5.109375" style="43" customWidth="1"/>
    <col min="6666" max="6914" width="14.44140625" style="43"/>
    <col min="6915" max="6915" width="5.109375" style="43" customWidth="1"/>
    <col min="6916" max="6917" width="14.44140625" style="43"/>
    <col min="6918" max="6918" width="5.109375" style="43" customWidth="1"/>
    <col min="6919" max="6919" width="18.33203125" style="43" customWidth="1"/>
    <col min="6920" max="6920" width="14.44140625" style="43"/>
    <col min="6921" max="6921" width="5.109375" style="43" customWidth="1"/>
    <col min="6922" max="7170" width="14.44140625" style="43"/>
    <col min="7171" max="7171" width="5.109375" style="43" customWidth="1"/>
    <col min="7172" max="7173" width="14.44140625" style="43"/>
    <col min="7174" max="7174" width="5.109375" style="43" customWidth="1"/>
    <col min="7175" max="7175" width="18.33203125" style="43" customWidth="1"/>
    <col min="7176" max="7176" width="14.44140625" style="43"/>
    <col min="7177" max="7177" width="5.109375" style="43" customWidth="1"/>
    <col min="7178" max="7426" width="14.44140625" style="43"/>
    <col min="7427" max="7427" width="5.109375" style="43" customWidth="1"/>
    <col min="7428" max="7429" width="14.44140625" style="43"/>
    <col min="7430" max="7430" width="5.109375" style="43" customWidth="1"/>
    <col min="7431" max="7431" width="18.33203125" style="43" customWidth="1"/>
    <col min="7432" max="7432" width="14.44140625" style="43"/>
    <col min="7433" max="7433" width="5.109375" style="43" customWidth="1"/>
    <col min="7434" max="7682" width="14.44140625" style="43"/>
    <col min="7683" max="7683" width="5.109375" style="43" customWidth="1"/>
    <col min="7684" max="7685" width="14.44140625" style="43"/>
    <col min="7686" max="7686" width="5.109375" style="43" customWidth="1"/>
    <col min="7687" max="7687" width="18.33203125" style="43" customWidth="1"/>
    <col min="7688" max="7688" width="14.44140625" style="43"/>
    <col min="7689" max="7689" width="5.109375" style="43" customWidth="1"/>
    <col min="7690" max="7938" width="14.44140625" style="43"/>
    <col min="7939" max="7939" width="5.109375" style="43" customWidth="1"/>
    <col min="7940" max="7941" width="14.44140625" style="43"/>
    <col min="7942" max="7942" width="5.109375" style="43" customWidth="1"/>
    <col min="7943" max="7943" width="18.33203125" style="43" customWidth="1"/>
    <col min="7944" max="7944" width="14.44140625" style="43"/>
    <col min="7945" max="7945" width="5.109375" style="43" customWidth="1"/>
    <col min="7946" max="8194" width="14.44140625" style="43"/>
    <col min="8195" max="8195" width="5.109375" style="43" customWidth="1"/>
    <col min="8196" max="8197" width="14.44140625" style="43"/>
    <col min="8198" max="8198" width="5.109375" style="43" customWidth="1"/>
    <col min="8199" max="8199" width="18.33203125" style="43" customWidth="1"/>
    <col min="8200" max="8200" width="14.44140625" style="43"/>
    <col min="8201" max="8201" width="5.109375" style="43" customWidth="1"/>
    <col min="8202" max="8450" width="14.44140625" style="43"/>
    <col min="8451" max="8451" width="5.109375" style="43" customWidth="1"/>
    <col min="8452" max="8453" width="14.44140625" style="43"/>
    <col min="8454" max="8454" width="5.109375" style="43" customWidth="1"/>
    <col min="8455" max="8455" width="18.33203125" style="43" customWidth="1"/>
    <col min="8456" max="8456" width="14.44140625" style="43"/>
    <col min="8457" max="8457" width="5.109375" style="43" customWidth="1"/>
    <col min="8458" max="8706" width="14.44140625" style="43"/>
    <col min="8707" max="8707" width="5.109375" style="43" customWidth="1"/>
    <col min="8708" max="8709" width="14.44140625" style="43"/>
    <col min="8710" max="8710" width="5.109375" style="43" customWidth="1"/>
    <col min="8711" max="8711" width="18.33203125" style="43" customWidth="1"/>
    <col min="8712" max="8712" width="14.44140625" style="43"/>
    <col min="8713" max="8713" width="5.109375" style="43" customWidth="1"/>
    <col min="8714" max="8962" width="14.44140625" style="43"/>
    <col min="8963" max="8963" width="5.109375" style="43" customWidth="1"/>
    <col min="8964" max="8965" width="14.44140625" style="43"/>
    <col min="8966" max="8966" width="5.109375" style="43" customWidth="1"/>
    <col min="8967" max="8967" width="18.33203125" style="43" customWidth="1"/>
    <col min="8968" max="8968" width="14.44140625" style="43"/>
    <col min="8969" max="8969" width="5.109375" style="43" customWidth="1"/>
    <col min="8970" max="9218" width="14.44140625" style="43"/>
    <col min="9219" max="9219" width="5.109375" style="43" customWidth="1"/>
    <col min="9220" max="9221" width="14.44140625" style="43"/>
    <col min="9222" max="9222" width="5.109375" style="43" customWidth="1"/>
    <col min="9223" max="9223" width="18.33203125" style="43" customWidth="1"/>
    <col min="9224" max="9224" width="14.44140625" style="43"/>
    <col min="9225" max="9225" width="5.109375" style="43" customWidth="1"/>
    <col min="9226" max="9474" width="14.44140625" style="43"/>
    <col min="9475" max="9475" width="5.109375" style="43" customWidth="1"/>
    <col min="9476" max="9477" width="14.44140625" style="43"/>
    <col min="9478" max="9478" width="5.109375" style="43" customWidth="1"/>
    <col min="9479" max="9479" width="18.33203125" style="43" customWidth="1"/>
    <col min="9480" max="9480" width="14.44140625" style="43"/>
    <col min="9481" max="9481" width="5.109375" style="43" customWidth="1"/>
    <col min="9482" max="9730" width="14.44140625" style="43"/>
    <col min="9731" max="9731" width="5.109375" style="43" customWidth="1"/>
    <col min="9732" max="9733" width="14.44140625" style="43"/>
    <col min="9734" max="9734" width="5.109375" style="43" customWidth="1"/>
    <col min="9735" max="9735" width="18.33203125" style="43" customWidth="1"/>
    <col min="9736" max="9736" width="14.44140625" style="43"/>
    <col min="9737" max="9737" width="5.109375" style="43" customWidth="1"/>
    <col min="9738" max="9986" width="14.44140625" style="43"/>
    <col min="9987" max="9987" width="5.109375" style="43" customWidth="1"/>
    <col min="9988" max="9989" width="14.44140625" style="43"/>
    <col min="9990" max="9990" width="5.109375" style="43" customWidth="1"/>
    <col min="9991" max="9991" width="18.33203125" style="43" customWidth="1"/>
    <col min="9992" max="9992" width="14.44140625" style="43"/>
    <col min="9993" max="9993" width="5.109375" style="43" customWidth="1"/>
    <col min="9994" max="10242" width="14.44140625" style="43"/>
    <col min="10243" max="10243" width="5.109375" style="43" customWidth="1"/>
    <col min="10244" max="10245" width="14.44140625" style="43"/>
    <col min="10246" max="10246" width="5.109375" style="43" customWidth="1"/>
    <col min="10247" max="10247" width="18.33203125" style="43" customWidth="1"/>
    <col min="10248" max="10248" width="14.44140625" style="43"/>
    <col min="10249" max="10249" width="5.109375" style="43" customWidth="1"/>
    <col min="10250" max="10498" width="14.44140625" style="43"/>
    <col min="10499" max="10499" width="5.109375" style="43" customWidth="1"/>
    <col min="10500" max="10501" width="14.44140625" style="43"/>
    <col min="10502" max="10502" width="5.109375" style="43" customWidth="1"/>
    <col min="10503" max="10503" width="18.33203125" style="43" customWidth="1"/>
    <col min="10504" max="10504" width="14.44140625" style="43"/>
    <col min="10505" max="10505" width="5.109375" style="43" customWidth="1"/>
    <col min="10506" max="10754" width="14.44140625" style="43"/>
    <col min="10755" max="10755" width="5.109375" style="43" customWidth="1"/>
    <col min="10756" max="10757" width="14.44140625" style="43"/>
    <col min="10758" max="10758" width="5.109375" style="43" customWidth="1"/>
    <col min="10759" max="10759" width="18.33203125" style="43" customWidth="1"/>
    <col min="10760" max="10760" width="14.44140625" style="43"/>
    <col min="10761" max="10761" width="5.109375" style="43" customWidth="1"/>
    <col min="10762" max="11010" width="14.44140625" style="43"/>
    <col min="11011" max="11011" width="5.109375" style="43" customWidth="1"/>
    <col min="11012" max="11013" width="14.44140625" style="43"/>
    <col min="11014" max="11014" width="5.109375" style="43" customWidth="1"/>
    <col min="11015" max="11015" width="18.33203125" style="43" customWidth="1"/>
    <col min="11016" max="11016" width="14.44140625" style="43"/>
    <col min="11017" max="11017" width="5.109375" style="43" customWidth="1"/>
    <col min="11018" max="11266" width="14.44140625" style="43"/>
    <col min="11267" max="11267" width="5.109375" style="43" customWidth="1"/>
    <col min="11268" max="11269" width="14.44140625" style="43"/>
    <col min="11270" max="11270" width="5.109375" style="43" customWidth="1"/>
    <col min="11271" max="11271" width="18.33203125" style="43" customWidth="1"/>
    <col min="11272" max="11272" width="14.44140625" style="43"/>
    <col min="11273" max="11273" width="5.109375" style="43" customWidth="1"/>
    <col min="11274" max="11522" width="14.44140625" style="43"/>
    <col min="11523" max="11523" width="5.109375" style="43" customWidth="1"/>
    <col min="11524" max="11525" width="14.44140625" style="43"/>
    <col min="11526" max="11526" width="5.109375" style="43" customWidth="1"/>
    <col min="11527" max="11527" width="18.33203125" style="43" customWidth="1"/>
    <col min="11528" max="11528" width="14.44140625" style="43"/>
    <col min="11529" max="11529" width="5.109375" style="43" customWidth="1"/>
    <col min="11530" max="11778" width="14.44140625" style="43"/>
    <col min="11779" max="11779" width="5.109375" style="43" customWidth="1"/>
    <col min="11780" max="11781" width="14.44140625" style="43"/>
    <col min="11782" max="11782" width="5.109375" style="43" customWidth="1"/>
    <col min="11783" max="11783" width="18.33203125" style="43" customWidth="1"/>
    <col min="11784" max="11784" width="14.44140625" style="43"/>
    <col min="11785" max="11785" width="5.109375" style="43" customWidth="1"/>
    <col min="11786" max="12034" width="14.44140625" style="43"/>
    <col min="12035" max="12035" width="5.109375" style="43" customWidth="1"/>
    <col min="12036" max="12037" width="14.44140625" style="43"/>
    <col min="12038" max="12038" width="5.109375" style="43" customWidth="1"/>
    <col min="12039" max="12039" width="18.33203125" style="43" customWidth="1"/>
    <col min="12040" max="12040" width="14.44140625" style="43"/>
    <col min="12041" max="12041" width="5.109375" style="43" customWidth="1"/>
    <col min="12042" max="12290" width="14.44140625" style="43"/>
    <col min="12291" max="12291" width="5.109375" style="43" customWidth="1"/>
    <col min="12292" max="12293" width="14.44140625" style="43"/>
    <col min="12294" max="12294" width="5.109375" style="43" customWidth="1"/>
    <col min="12295" max="12295" width="18.33203125" style="43" customWidth="1"/>
    <col min="12296" max="12296" width="14.44140625" style="43"/>
    <col min="12297" max="12297" width="5.109375" style="43" customWidth="1"/>
    <col min="12298" max="12546" width="14.44140625" style="43"/>
    <col min="12547" max="12547" width="5.109375" style="43" customWidth="1"/>
    <col min="12548" max="12549" width="14.44140625" style="43"/>
    <col min="12550" max="12550" width="5.109375" style="43" customWidth="1"/>
    <col min="12551" max="12551" width="18.33203125" style="43" customWidth="1"/>
    <col min="12552" max="12552" width="14.44140625" style="43"/>
    <col min="12553" max="12553" width="5.109375" style="43" customWidth="1"/>
    <col min="12554" max="12802" width="14.44140625" style="43"/>
    <col min="12803" max="12803" width="5.109375" style="43" customWidth="1"/>
    <col min="12804" max="12805" width="14.44140625" style="43"/>
    <col min="12806" max="12806" width="5.109375" style="43" customWidth="1"/>
    <col min="12807" max="12807" width="18.33203125" style="43" customWidth="1"/>
    <col min="12808" max="12808" width="14.44140625" style="43"/>
    <col min="12809" max="12809" width="5.109375" style="43" customWidth="1"/>
    <col min="12810" max="13058" width="14.44140625" style="43"/>
    <col min="13059" max="13059" width="5.109375" style="43" customWidth="1"/>
    <col min="13060" max="13061" width="14.44140625" style="43"/>
    <col min="13062" max="13062" width="5.109375" style="43" customWidth="1"/>
    <col min="13063" max="13063" width="18.33203125" style="43" customWidth="1"/>
    <col min="13064" max="13064" width="14.44140625" style="43"/>
    <col min="13065" max="13065" width="5.109375" style="43" customWidth="1"/>
    <col min="13066" max="13314" width="14.44140625" style="43"/>
    <col min="13315" max="13315" width="5.109375" style="43" customWidth="1"/>
    <col min="13316" max="13317" width="14.44140625" style="43"/>
    <col min="13318" max="13318" width="5.109375" style="43" customWidth="1"/>
    <col min="13319" max="13319" width="18.33203125" style="43" customWidth="1"/>
    <col min="13320" max="13320" width="14.44140625" style="43"/>
    <col min="13321" max="13321" width="5.109375" style="43" customWidth="1"/>
    <col min="13322" max="13570" width="14.44140625" style="43"/>
    <col min="13571" max="13571" width="5.109375" style="43" customWidth="1"/>
    <col min="13572" max="13573" width="14.44140625" style="43"/>
    <col min="13574" max="13574" width="5.109375" style="43" customWidth="1"/>
    <col min="13575" max="13575" width="18.33203125" style="43" customWidth="1"/>
    <col min="13576" max="13576" width="14.44140625" style="43"/>
    <col min="13577" max="13577" width="5.109375" style="43" customWidth="1"/>
    <col min="13578" max="13826" width="14.44140625" style="43"/>
    <col min="13827" max="13827" width="5.109375" style="43" customWidth="1"/>
    <col min="13828" max="13829" width="14.44140625" style="43"/>
    <col min="13830" max="13830" width="5.109375" style="43" customWidth="1"/>
    <col min="13831" max="13831" width="18.33203125" style="43" customWidth="1"/>
    <col min="13832" max="13832" width="14.44140625" style="43"/>
    <col min="13833" max="13833" width="5.109375" style="43" customWidth="1"/>
    <col min="13834" max="14082" width="14.44140625" style="43"/>
    <col min="14083" max="14083" width="5.109375" style="43" customWidth="1"/>
    <col min="14084" max="14085" width="14.44140625" style="43"/>
    <col min="14086" max="14086" width="5.109375" style="43" customWidth="1"/>
    <col min="14087" max="14087" width="18.33203125" style="43" customWidth="1"/>
    <col min="14088" max="14088" width="14.44140625" style="43"/>
    <col min="14089" max="14089" width="5.109375" style="43" customWidth="1"/>
    <col min="14090" max="14338" width="14.44140625" style="43"/>
    <col min="14339" max="14339" width="5.109375" style="43" customWidth="1"/>
    <col min="14340" max="14341" width="14.44140625" style="43"/>
    <col min="14342" max="14342" width="5.109375" style="43" customWidth="1"/>
    <col min="14343" max="14343" width="18.33203125" style="43" customWidth="1"/>
    <col min="14344" max="14344" width="14.44140625" style="43"/>
    <col min="14345" max="14345" width="5.109375" style="43" customWidth="1"/>
    <col min="14346" max="14594" width="14.44140625" style="43"/>
    <col min="14595" max="14595" width="5.109375" style="43" customWidth="1"/>
    <col min="14596" max="14597" width="14.44140625" style="43"/>
    <col min="14598" max="14598" width="5.109375" style="43" customWidth="1"/>
    <col min="14599" max="14599" width="18.33203125" style="43" customWidth="1"/>
    <col min="14600" max="14600" width="14.44140625" style="43"/>
    <col min="14601" max="14601" width="5.109375" style="43" customWidth="1"/>
    <col min="14602" max="14850" width="14.44140625" style="43"/>
    <col min="14851" max="14851" width="5.109375" style="43" customWidth="1"/>
    <col min="14852" max="14853" width="14.44140625" style="43"/>
    <col min="14854" max="14854" width="5.109375" style="43" customWidth="1"/>
    <col min="14855" max="14855" width="18.33203125" style="43" customWidth="1"/>
    <col min="14856" max="14856" width="14.44140625" style="43"/>
    <col min="14857" max="14857" width="5.109375" style="43" customWidth="1"/>
    <col min="14858" max="15106" width="14.44140625" style="43"/>
    <col min="15107" max="15107" width="5.109375" style="43" customWidth="1"/>
    <col min="15108" max="15109" width="14.44140625" style="43"/>
    <col min="15110" max="15110" width="5.109375" style="43" customWidth="1"/>
    <col min="15111" max="15111" width="18.33203125" style="43" customWidth="1"/>
    <col min="15112" max="15112" width="14.44140625" style="43"/>
    <col min="15113" max="15113" width="5.109375" style="43" customWidth="1"/>
    <col min="15114" max="15362" width="14.44140625" style="43"/>
    <col min="15363" max="15363" width="5.109375" style="43" customWidth="1"/>
    <col min="15364" max="15365" width="14.44140625" style="43"/>
    <col min="15366" max="15366" width="5.109375" style="43" customWidth="1"/>
    <col min="15367" max="15367" width="18.33203125" style="43" customWidth="1"/>
    <col min="15368" max="15368" width="14.44140625" style="43"/>
    <col min="15369" max="15369" width="5.109375" style="43" customWidth="1"/>
    <col min="15370" max="15618" width="14.44140625" style="43"/>
    <col min="15619" max="15619" width="5.109375" style="43" customWidth="1"/>
    <col min="15620" max="15621" width="14.44140625" style="43"/>
    <col min="15622" max="15622" width="5.109375" style="43" customWidth="1"/>
    <col min="15623" max="15623" width="18.33203125" style="43" customWidth="1"/>
    <col min="15624" max="15624" width="14.44140625" style="43"/>
    <col min="15625" max="15625" width="5.109375" style="43" customWidth="1"/>
    <col min="15626" max="15874" width="14.44140625" style="43"/>
    <col min="15875" max="15875" width="5.109375" style="43" customWidth="1"/>
    <col min="15876" max="15877" width="14.44140625" style="43"/>
    <col min="15878" max="15878" width="5.109375" style="43" customWidth="1"/>
    <col min="15879" max="15879" width="18.33203125" style="43" customWidth="1"/>
    <col min="15880" max="15880" width="14.44140625" style="43"/>
    <col min="15881" max="15881" width="5.109375" style="43" customWidth="1"/>
    <col min="15882" max="16130" width="14.44140625" style="43"/>
    <col min="16131" max="16131" width="5.109375" style="43" customWidth="1"/>
    <col min="16132" max="16133" width="14.44140625" style="43"/>
    <col min="16134" max="16134" width="5.109375" style="43" customWidth="1"/>
    <col min="16135" max="16135" width="18.33203125" style="43" customWidth="1"/>
    <col min="16136" max="16136" width="14.44140625" style="43"/>
    <col min="16137" max="16137" width="5.109375" style="43" customWidth="1"/>
    <col min="16138" max="16384" width="14.44140625" style="43"/>
  </cols>
  <sheetData>
    <row r="2" spans="1:257" s="42" customFormat="1" ht="15" customHeight="1">
      <c r="B2" s="42" t="s">
        <v>17</v>
      </c>
    </row>
    <row r="3" spans="1:257" ht="11.85" customHeight="1">
      <c r="A3" s="43"/>
      <c r="B3" s="44" t="s">
        <v>16</v>
      </c>
      <c r="C3" s="43"/>
      <c r="D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</row>
    <row r="4" spans="1:257" ht="15" customHeight="1">
      <c r="A4" s="43"/>
      <c r="B4" s="45"/>
      <c r="C4" s="45"/>
      <c r="D4" s="45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</row>
    <row r="5" spans="1:257" ht="15" customHeight="1">
      <c r="A5" s="43"/>
      <c r="B5" s="45"/>
      <c r="C5" s="45"/>
      <c r="D5" s="45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</row>
    <row r="6" spans="1:257" ht="11.85" customHeight="1" thickBot="1">
      <c r="B6" s="47" t="s">
        <v>177</v>
      </c>
      <c r="C6" s="48"/>
      <c r="D6" s="47"/>
      <c r="E6" s="47"/>
      <c r="G6" s="47" t="s">
        <v>182</v>
      </c>
      <c r="H6" s="48"/>
      <c r="I6" s="48"/>
      <c r="J6" s="48"/>
      <c r="L6" s="47" t="s">
        <v>187</v>
      </c>
      <c r="M6" s="47"/>
      <c r="N6" s="47"/>
      <c r="O6" s="47"/>
      <c r="Q6" s="48" t="s">
        <v>18</v>
      </c>
      <c r="IU6" s="43"/>
      <c r="IV6" s="43"/>
      <c r="IW6" s="43"/>
    </row>
    <row r="7" spans="1:257" ht="11.85" customHeight="1">
      <c r="B7" s="52" t="s">
        <v>178</v>
      </c>
      <c r="C7" s="52" t="s">
        <v>89</v>
      </c>
      <c r="E7" s="72">
        <v>30</v>
      </c>
      <c r="G7" s="52" t="s">
        <v>183</v>
      </c>
      <c r="H7" s="52" t="s">
        <v>89</v>
      </c>
      <c r="J7" s="19">
        <v>30</v>
      </c>
      <c r="L7" s="52" t="s">
        <v>188</v>
      </c>
      <c r="M7" s="52" t="s">
        <v>167</v>
      </c>
      <c r="N7" s="52" t="str">
        <f>[1]!obMake(L7&amp;" "&amp;Q8,M7,O7)</f>
        <v>numberOfPaths net.finmath.montecarlo.BrownianMotion 
[1534]</v>
      </c>
      <c r="O7" s="19">
        <v>200</v>
      </c>
      <c r="Q7" s="49" t="str">
        <f>obLibs&amp;"net.finmath.time.TimeDiscretization"</f>
        <v>net.finmath.time.TimeDiscretization</v>
      </c>
      <c r="IU7" s="43"/>
      <c r="IV7" s="43"/>
      <c r="IW7" s="43"/>
    </row>
    <row r="8" spans="1:257" ht="11.85" customHeight="1">
      <c r="B8" s="52" t="s">
        <v>179</v>
      </c>
      <c r="C8" s="52" t="s">
        <v>89</v>
      </c>
      <c r="D8" s="46" t="str">
        <f>[1]!obMake(B8&amp;" "&amp;B2,C8,E8)</f>
        <v>timeStep LIBOR Market Model 
[1516]</v>
      </c>
      <c r="E8" s="72">
        <v>0.1</v>
      </c>
      <c r="G8" s="52" t="s">
        <v>184</v>
      </c>
      <c r="H8" s="52" t="s">
        <v>89</v>
      </c>
      <c r="I8" s="52" t="str">
        <f>[1]!obMake(G8&amp;" "&amp;B2,H8,J8)</f>
        <v>liborPeriodLength LIBOR Market Model 
[1499]</v>
      </c>
      <c r="J8" s="19">
        <v>0.5</v>
      </c>
      <c r="L8" s="52" t="s">
        <v>189</v>
      </c>
      <c r="M8" s="52" t="s">
        <v>167</v>
      </c>
      <c r="N8" s="52" t="str">
        <f>[1]!obMake(L8&amp;" "&amp;Q8,M8,O8)</f>
        <v>numberOfFactors net.finmath.montecarlo.BrownianMotion 
[1514]</v>
      </c>
      <c r="O8" s="19">
        <v>1</v>
      </c>
      <c r="Q8" s="49" t="str">
        <f>obLibs&amp;"net.finmath.montecarlo.BrownianMotion"</f>
        <v>net.finmath.montecarlo.BrownianMotion</v>
      </c>
      <c r="IU8" s="43"/>
      <c r="IV8" s="43"/>
      <c r="IW8" s="43"/>
    </row>
    <row r="9" spans="1:257" ht="11.4" customHeight="1">
      <c r="B9" s="52" t="s">
        <v>181</v>
      </c>
      <c r="C9" s="52" t="s">
        <v>167</v>
      </c>
      <c r="D9" s="46" t="str">
        <f>[1]!obMake(B9&amp;" "&amp;Q7,C9,E9)</f>
        <v>numberOfTimeSteps net.finmath.time.TimeDiscretization 
[1519]</v>
      </c>
      <c r="E9" s="46">
        <f>E7/E8</f>
        <v>300</v>
      </c>
      <c r="G9" s="52" t="s">
        <v>185</v>
      </c>
      <c r="H9" s="52" t="s">
        <v>167</v>
      </c>
      <c r="I9" s="52" t="str">
        <f>[1]!obMake(G9&amp;" "&amp;B2,H9,J9)</f>
        <v>numberOfLibors LIBOR Market Model 
[1502]</v>
      </c>
      <c r="J9" s="52">
        <f>J7/J8</f>
        <v>60</v>
      </c>
      <c r="L9" s="52" t="s">
        <v>191</v>
      </c>
      <c r="M9" s="52"/>
      <c r="N9" s="51" t="str">
        <f>[1]!obCall(L9&amp;" "&amp;B2,Q9,"createRandomVariableFactoryAAD")</f>
        <v>AADrandomVariableFactory LIBOR Market Model 
[1505]</v>
      </c>
      <c r="Q9" s="49" t="str">
        <f>obLibs&amp;"net.finmath.initialmargin.isdasimm.test.SIMMTest"</f>
        <v>net.finmath.initialmargin.isdasimm.test.SIMMTest</v>
      </c>
      <c r="IU9" s="43"/>
      <c r="IV9" s="43"/>
      <c r="IW9" s="43"/>
    </row>
    <row r="10" spans="1:257" ht="11.85" customHeight="1">
      <c r="B10" s="52"/>
      <c r="G10" s="52"/>
      <c r="I10" s="52"/>
      <c r="Q10" s="51" t="str">
        <f>obLibs&amp;"net.finmath.montecarlo.interestrate.modelplugins.LIBORVolatilityModelPiecewiseConstant"</f>
        <v>net.finmath.montecarlo.interestrate.modelplugins.LIBORVolatilityModelPiecewiseConstant</v>
      </c>
      <c r="IU10" s="43"/>
      <c r="IV10" s="43"/>
      <c r="IW10" s="43"/>
    </row>
    <row r="11" spans="1:257" ht="11.85" customHeight="1">
      <c r="B11" s="52" t="s">
        <v>100</v>
      </c>
      <c r="C11" s="52" t="s">
        <v>180</v>
      </c>
      <c r="G11" s="52" t="s">
        <v>100</v>
      </c>
      <c r="H11" s="52" t="s">
        <v>186</v>
      </c>
      <c r="Q11" s="51" t="str">
        <f>obLibs&amp;"net.finmath.montecarlo.interestrate.modelplugins.LIBORCorrelationModelExponentialDecay"</f>
        <v>net.finmath.montecarlo.interestrate.modelplugins.LIBORCorrelationModelExponentialDecay</v>
      </c>
      <c r="IU11" s="43"/>
      <c r="IV11" s="43"/>
      <c r="IW11" s="43"/>
    </row>
    <row r="12" spans="1:257" ht="11.85" customHeight="1">
      <c r="B12" s="52" t="s">
        <v>14</v>
      </c>
      <c r="C12" s="58" t="str">
        <f>[1]!obMake(C11&amp;" "&amp;B2,Q7,[1]!obMake("","double",0),D9,D8)</f>
        <v>timeDiscretization LIBOR Market Model 
[1521]</v>
      </c>
      <c r="D12" s="58"/>
      <c r="E12" s="58"/>
      <c r="G12" s="69" t="s">
        <v>14</v>
      </c>
      <c r="H12" s="58" t="str">
        <f>[1]!obMake(H11&amp;" "&amp;B2,Q7,[1]!obMake("","double",0),I9,I8)</f>
        <v>liborPeriodDiscretization LIBOR Market Model 
[1504]</v>
      </c>
      <c r="I12" s="58"/>
      <c r="J12" s="58"/>
      <c r="Q12" s="51" t="str">
        <f>obLibs&amp;"net.finmath.montecarlo.interestrate.modelplugins.LIBORCovarianceModelFromVolatilityAndCorrelation"</f>
        <v>net.finmath.montecarlo.interestrate.modelplugins.LIBORCovarianceModelFromVolatilityAndCorrelation</v>
      </c>
      <c r="IU12" s="43"/>
      <c r="IV12" s="43"/>
      <c r="IW12" s="43"/>
    </row>
    <row r="13" spans="1:257" ht="11.4" customHeight="1">
      <c r="G13" s="52"/>
      <c r="H13" s="52"/>
      <c r="Q13" s="51" t="str">
        <f>obLibs&amp;"net.finmath.montecarlo.interestrate.modelplugins.BlendedLocalVolatilityModel"</f>
        <v>net.finmath.montecarlo.interestrate.modelplugins.BlendedLocalVolatilityModel</v>
      </c>
      <c r="IU13" s="43"/>
      <c r="IV13" s="43"/>
      <c r="IW13" s="43"/>
    </row>
    <row r="14" spans="1:257" ht="12" customHeight="1">
      <c r="D14" s="52"/>
      <c r="Q14" s="51" t="str">
        <f>obLibs&amp;"net.finmath.montecarlo.process.ProcessEulerScheme"</f>
        <v>net.finmath.montecarlo.process.ProcessEulerScheme</v>
      </c>
      <c r="IU14" s="43"/>
      <c r="IV14" s="43"/>
      <c r="IW14" s="43"/>
    </row>
    <row r="15" spans="1:257" ht="12.6" customHeight="1" thickBot="1">
      <c r="B15" s="47" t="s">
        <v>212</v>
      </c>
      <c r="C15" s="47"/>
      <c r="D15" s="47"/>
      <c r="E15" s="47"/>
      <c r="G15" s="47" t="s">
        <v>234</v>
      </c>
      <c r="H15" s="47"/>
      <c r="I15" s="47"/>
      <c r="J15" s="47"/>
      <c r="L15" s="47" t="s">
        <v>198</v>
      </c>
      <c r="M15" s="47"/>
      <c r="N15" s="47"/>
      <c r="O15" s="47"/>
      <c r="Q15" s="51" t="str">
        <f>obLibs&amp;"net.finmath.initialmargin.isdasimm.changedfinmath.LIBORMarketModel"</f>
        <v>net.finmath.initialmargin.isdasimm.changedfinmath.LIBORMarketModel</v>
      </c>
      <c r="IU15" s="43"/>
      <c r="IV15" s="43"/>
      <c r="IW15" s="43"/>
    </row>
    <row r="16" spans="1:257" ht="11.85" customHeight="1">
      <c r="B16" s="69" t="s">
        <v>213</v>
      </c>
      <c r="C16" s="69" t="s">
        <v>167</v>
      </c>
      <c r="D16" s="69" t="str">
        <f>[1]!obMake(B16&amp;" "&amp;Q8,C16,E16)</f>
        <v>seed net.finmath.montecarlo.BrownianMotion 
[1533]</v>
      </c>
      <c r="E16" s="75">
        <v>31415</v>
      </c>
      <c r="G16" s="51" t="s">
        <v>235</v>
      </c>
      <c r="H16" s="51" t="s">
        <v>69</v>
      </c>
      <c r="I16" s="51" t="str">
        <f>IF(LMMCalibration!S16,[1]!obCall(G16&amp;" "&amp;B2,LMMCalibration!V10,"getCalibratedVolatilities",LMMCalibration!R19),[1]!obMake(G16&amp;" "&amp;B2,H16,LMMCalibration!S24:S60))</f>
        <v>volatilityPiecewise LIBOR Market Model 
[1525]</v>
      </c>
      <c r="J16" s="49" t="s">
        <v>236</v>
      </c>
      <c r="L16" s="51" t="s">
        <v>199</v>
      </c>
      <c r="M16" s="51" t="s">
        <v>89</v>
      </c>
      <c r="N16" s="51" t="str">
        <f>[1]!obMake(L16&amp;" "&amp;B2,M16,O16)</f>
        <v>correlationDecay LIBOR Market Model 
[1513]</v>
      </c>
      <c r="O16" s="51">
        <f>LMMCalibration!I36</f>
        <v>0.04</v>
      </c>
      <c r="Q16" s="51" t="str">
        <f>obLibs&amp;"net.finmath.initialmargin.isdasimm.changedfinmath.LIBORModelMonteCarloSimulation"</f>
        <v>net.finmath.initialmargin.isdasimm.changedfinmath.LIBORModelMonteCarloSimulation</v>
      </c>
      <c r="IU16" s="43"/>
      <c r="IV16" s="43"/>
      <c r="IW16" s="43"/>
    </row>
    <row r="17" spans="2:257" ht="11.85" customHeight="1">
      <c r="B17" s="69"/>
      <c r="C17" s="69"/>
      <c r="D17" s="69"/>
      <c r="G17" s="51" t="s">
        <v>196</v>
      </c>
      <c r="H17" s="51" t="s">
        <v>90</v>
      </c>
      <c r="I17" s="51" t="str">
        <f>[1]!obMake(G17&amp;" "&amp;G15&amp;B2,H17,J17)</f>
        <v>isCalibrateable Volatility Model Piecewiese ConstantLIBOR Market Model 
[1524]</v>
      </c>
      <c r="J17" s="51" t="b">
        <f>FALSE</f>
        <v>0</v>
      </c>
      <c r="L17" s="51" t="s">
        <v>196</v>
      </c>
      <c r="M17" s="51" t="s">
        <v>90</v>
      </c>
      <c r="N17" s="51" t="str">
        <f>[1]!obMake(L17&amp;" "&amp;L15&amp;B2,M17,O17)</f>
        <v>isCalibrateable Correlation ModelLIBOR Market Model 
[1511]</v>
      </c>
      <c r="O17" s="51" t="b">
        <f>FALSE</f>
        <v>0</v>
      </c>
      <c r="Q17" s="52" t="str">
        <f>obLibs&amp;"net.finmath.marketdata.model.AnalyticModelInterface"</f>
        <v>net.finmath.marketdata.model.AnalyticModelInterface</v>
      </c>
      <c r="IS17" s="43"/>
      <c r="IT17" s="43"/>
      <c r="IU17" s="43"/>
      <c r="IV17" s="43"/>
      <c r="IW17" s="43"/>
    </row>
    <row r="18" spans="2:257" ht="11.85" customHeight="1">
      <c r="B18" s="69" t="s">
        <v>100</v>
      </c>
      <c r="C18" s="69" t="s">
        <v>214</v>
      </c>
      <c r="D18" s="69"/>
      <c r="G18" s="51"/>
      <c r="H18" s="51"/>
      <c r="I18" s="51"/>
      <c r="J18" s="51"/>
      <c r="L18" s="51"/>
      <c r="M18" s="51"/>
      <c r="N18" s="51"/>
      <c r="O18" s="51"/>
      <c r="Q18" s="51" t="str">
        <f>obLibs&amp;"java.util.HashMap"</f>
        <v>java.util.HashMap</v>
      </c>
      <c r="IU18" s="43"/>
      <c r="IV18" s="43"/>
      <c r="IW18" s="43"/>
    </row>
    <row r="19" spans="2:257" ht="11.85" customHeight="1">
      <c r="B19" s="69" t="s">
        <v>14</v>
      </c>
      <c r="C19" s="58" t="str">
        <f>[1]!obMake(C18&amp;" "&amp;B2,Q8,C12,N8,N7,D16)</f>
        <v>brownianMotion LIBOR Market Model 
[1535]</v>
      </c>
      <c r="D19" s="58"/>
      <c r="E19" s="58"/>
      <c r="G19" s="51" t="s">
        <v>100</v>
      </c>
      <c r="H19" s="51" t="s">
        <v>197</v>
      </c>
      <c r="I19" s="51"/>
      <c r="J19" s="51"/>
      <c r="L19" s="51" t="s">
        <v>100</v>
      </c>
      <c r="M19" s="51" t="s">
        <v>200</v>
      </c>
      <c r="N19" s="51"/>
      <c r="O19" s="51"/>
      <c r="IU19" s="43"/>
      <c r="IV19" s="43"/>
      <c r="IW19" s="43"/>
    </row>
    <row r="20" spans="2:257" ht="11.85" customHeight="1">
      <c r="B20" s="42"/>
      <c r="C20" s="42"/>
      <c r="D20" s="42"/>
      <c r="G20" s="51" t="s">
        <v>14</v>
      </c>
      <c r="H20" s="58" t="str">
        <f>[1]!obMake(H19&amp;" "&amp;B2,Q10,N9,C12,H12,LMMCalibration!H26,LMMCalibration!H27,I16,LMM!I17)</f>
        <v>volatilityModel LIBOR Market Model 
[1526]</v>
      </c>
      <c r="I20" s="58"/>
      <c r="J20" s="58"/>
      <c r="L20" s="51" t="s">
        <v>14</v>
      </c>
      <c r="M20" s="58" t="str">
        <f>[1]!obMake(M19&amp;" "&amp;B2,Q11,C12,H12,N8,N16,N17)</f>
        <v>correlationModel LIBOR Market Model 
[1522]</v>
      </c>
      <c r="N20" s="58"/>
      <c r="O20" s="58"/>
      <c r="IU20" s="43"/>
      <c r="IV20" s="43"/>
      <c r="IW20" s="43"/>
    </row>
    <row r="21" spans="2:257" ht="13.8" customHeight="1">
      <c r="B21" s="42"/>
      <c r="C21" s="42"/>
      <c r="D21" s="42"/>
      <c r="L21" s="51"/>
      <c r="M21" s="51"/>
      <c r="N21" s="51"/>
      <c r="O21" s="51"/>
      <c r="IU21" s="43"/>
      <c r="IV21" s="43"/>
      <c r="IW21" s="43"/>
    </row>
    <row r="22" spans="2:257" ht="11.85" customHeight="1">
      <c r="F22" s="51"/>
      <c r="L22" s="51"/>
      <c r="M22" s="51"/>
      <c r="N22" s="51"/>
      <c r="O22" s="51"/>
      <c r="IU22" s="43"/>
      <c r="IV22" s="43"/>
      <c r="IW22" s="43"/>
    </row>
    <row r="23" spans="2:257" ht="11.85" customHeight="1" thickBot="1">
      <c r="B23" s="47" t="s">
        <v>201</v>
      </c>
      <c r="C23" s="47"/>
      <c r="D23" s="51"/>
      <c r="E23" s="51"/>
      <c r="F23" s="51"/>
      <c r="G23" s="47" t="s">
        <v>203</v>
      </c>
      <c r="H23" s="47"/>
      <c r="I23" s="47"/>
      <c r="J23" s="47"/>
      <c r="L23" s="47" t="s">
        <v>237</v>
      </c>
      <c r="M23" s="47"/>
      <c r="N23" s="47"/>
      <c r="Q23" s="52"/>
      <c r="IU23" s="43"/>
      <c r="IV23" s="43"/>
      <c r="IW23" s="43"/>
    </row>
    <row r="24" spans="2:257" ht="11.85" customHeight="1">
      <c r="B24" s="51"/>
      <c r="C24" s="51"/>
      <c r="D24" s="51"/>
      <c r="E24" s="51"/>
      <c r="F24" s="51"/>
      <c r="G24" s="51" t="s">
        <v>204</v>
      </c>
      <c r="H24" s="51" t="s">
        <v>89</v>
      </c>
      <c r="I24" s="51" t="str">
        <f>[1]!obMake(G24&amp;" "&amp;B2,H24,J24)</f>
        <v>blendingParameter LIBOR Market Model 
[1509]</v>
      </c>
      <c r="J24" s="51">
        <f>IF(LMMCalibration!S16,[1]!obGet([1]!obCall("",LMMCalibration!V10,"getCalibratedBlendingParameter",LMMCalibration!R19)),LMMCalibration!S62)</f>
        <v>0.58803136320552063</v>
      </c>
      <c r="L24" s="51" t="s">
        <v>214</v>
      </c>
      <c r="M24" s="51"/>
      <c r="N24" s="51" t="str">
        <f>C19</f>
        <v>brownianMotion LIBOR Market Model 
[1535]</v>
      </c>
      <c r="IU24" s="43"/>
      <c r="IV24" s="43"/>
      <c r="IW24" s="43"/>
    </row>
    <row r="25" spans="2:257" ht="11.85" customHeight="1">
      <c r="B25" s="51" t="s">
        <v>100</v>
      </c>
      <c r="C25" s="51" t="s">
        <v>202</v>
      </c>
      <c r="D25" s="51"/>
      <c r="E25" s="51"/>
      <c r="F25" s="51"/>
      <c r="G25" s="51" t="s">
        <v>196</v>
      </c>
      <c r="H25" s="51" t="s">
        <v>90</v>
      </c>
      <c r="I25" s="51" t="str">
        <f>[1]!obMake(G25&amp;" "&amp;G23&amp;B2,H25,J25)</f>
        <v>isCalibrateable Blended Local Volatility ModelLIBOR Market Model 
[1507]</v>
      </c>
      <c r="J25" s="51" t="b">
        <f>FALSE</f>
        <v>0</v>
      </c>
      <c r="L25" s="51"/>
      <c r="M25" s="51"/>
      <c r="N25" s="51"/>
      <c r="IU25" s="43"/>
      <c r="IV25" s="43"/>
      <c r="IW25" s="43"/>
    </row>
    <row r="26" spans="2:257" ht="11.85" customHeight="1">
      <c r="B26" s="51" t="s">
        <v>14</v>
      </c>
      <c r="C26" s="58" t="str">
        <f>[1]!obMake(C25&amp;" "&amp;B2,Q12,C12,H12,H20,M20)</f>
        <v>covarianceModel LIBOR Market Model 
[1527]</v>
      </c>
      <c r="D26" s="58"/>
      <c r="E26" s="58"/>
      <c r="F26" s="51"/>
      <c r="G26" s="51"/>
      <c r="H26" s="51"/>
      <c r="I26" s="51"/>
      <c r="J26" s="51"/>
      <c r="L26" s="51" t="s">
        <v>100</v>
      </c>
      <c r="M26" s="51" t="s">
        <v>238</v>
      </c>
      <c r="N26" s="51"/>
      <c r="IU26" s="43"/>
      <c r="IV26" s="43"/>
      <c r="IW26" s="43"/>
    </row>
    <row r="27" spans="2:257" ht="11.85" customHeight="1">
      <c r="F27" s="51"/>
      <c r="G27" s="51" t="s">
        <v>100</v>
      </c>
      <c r="H27" s="51" t="s">
        <v>205</v>
      </c>
      <c r="I27" s="51"/>
      <c r="J27" s="51"/>
      <c r="L27" s="49" t="s">
        <v>14</v>
      </c>
      <c r="M27" s="58" t="str">
        <f>[1]!obMake(M26&amp;" "&amp;B2&amp;L23,Q14,N24,[1]!obCall("",Q14&amp;"$Scheme","valueOf",[1]!obMake("","String","EULER_FUNCTIONAL")))</f>
        <v>process LIBOR Market ModelProcess 
[1538]</v>
      </c>
      <c r="N27" s="58"/>
      <c r="O27" s="58"/>
      <c r="IU27" s="43"/>
      <c r="IV27" s="43"/>
      <c r="IW27" s="43"/>
    </row>
    <row r="28" spans="2:257" ht="11.4" customHeight="1">
      <c r="B28" s="51"/>
      <c r="C28" s="51"/>
      <c r="D28" s="51"/>
      <c r="E28" s="51"/>
      <c r="F28" s="51"/>
      <c r="G28" s="51" t="s">
        <v>14</v>
      </c>
      <c r="H28" s="58" t="str">
        <f>[1]!obMake(H27&amp;" "&amp;B2,Q13,N9,C26,I24:I25)</f>
        <v>blendedVolModel LIBOR Market Model 
[1528]</v>
      </c>
      <c r="I28" s="58"/>
      <c r="J28" s="58"/>
      <c r="L28" s="51"/>
      <c r="M28" s="51"/>
      <c r="N28" s="51"/>
      <c r="O28" s="51"/>
      <c r="IU28" s="43"/>
      <c r="IV28" s="43"/>
      <c r="IW28" s="43"/>
    </row>
    <row r="29" spans="2:257" ht="11.85" customHeight="1">
      <c r="B29" s="42"/>
      <c r="C29" s="42"/>
      <c r="D29" s="42"/>
      <c r="IU29" s="43"/>
      <c r="IV29" s="43"/>
      <c r="IW29" s="43"/>
    </row>
    <row r="30" spans="2:257" ht="11.85" customHeight="1">
      <c r="B30" s="42"/>
      <c r="C30" s="42"/>
      <c r="D30" s="42"/>
      <c r="IU30" s="43"/>
      <c r="IV30" s="43"/>
      <c r="IW30" s="43"/>
    </row>
    <row r="31" spans="2:257" ht="11.4" customHeight="1" thickBot="1">
      <c r="B31" s="47" t="s">
        <v>242</v>
      </c>
      <c r="C31" s="47"/>
      <c r="D31" s="47"/>
      <c r="E31" s="47"/>
      <c r="G31" s="47" t="s">
        <v>239</v>
      </c>
      <c r="H31" s="47"/>
      <c r="I31" s="47"/>
      <c r="J31" s="47"/>
      <c r="IU31" s="43"/>
      <c r="IV31" s="43"/>
      <c r="IW31" s="43"/>
    </row>
    <row r="32" spans="2:257" ht="13.8" customHeight="1">
      <c r="B32" s="52" t="s">
        <v>244</v>
      </c>
      <c r="C32" s="52" t="str">
        <f>[1]!obMake(B32&amp;" "&amp;B2,Q15&amp;"$CalibrationItem[]")</f>
        <v>calibrationItemsEmpty LIBOR Market Model 
[1495]</v>
      </c>
      <c r="G32" s="52"/>
      <c r="H32" s="52"/>
      <c r="IU32" s="43"/>
      <c r="IV32" s="43"/>
      <c r="IW32" s="43"/>
    </row>
    <row r="33" spans="2:257" ht="13.2" customHeight="1">
      <c r="B33" s="52" t="s">
        <v>245</v>
      </c>
      <c r="C33" s="52" t="str">
        <f>[1]!obCall(B33&amp;" "&amp;$B$2,$Q$15&amp;"$Measure","valueOf",[1]!obMake("","String",D33))</f>
        <v>simulationMeasure LIBOR Market Model 
[1492]</v>
      </c>
      <c r="D33" s="52" t="s">
        <v>246</v>
      </c>
      <c r="G33" s="52" t="s">
        <v>100</v>
      </c>
      <c r="H33" s="52" t="s">
        <v>240</v>
      </c>
      <c r="IU33" s="43"/>
      <c r="IV33" s="43"/>
      <c r="IW33" s="43"/>
    </row>
    <row r="34" spans="2:257" ht="11.85" customHeight="1">
      <c r="B34" s="52" t="s">
        <v>247</v>
      </c>
      <c r="C34" s="52" t="str">
        <f>[1]!obCall(B34&amp;" "&amp;$B$2,$Q$15&amp;"$StateSpace","valueOf",[1]!obMake("","String",D34))</f>
        <v>stateSpace LIBOR Market Model 
[1490]</v>
      </c>
      <c r="D34" s="52" t="s">
        <v>248</v>
      </c>
      <c r="G34" s="52" t="s">
        <v>241</v>
      </c>
      <c r="H34" s="79" t="str">
        <f>[1]!obMake(H33&amp;" "&amp;$B$2,Q16,C38,M27)</f>
        <v>liborModelMonteCarloSimulation LIBOR Market Model 
[1539]</v>
      </c>
      <c r="I34" s="80"/>
      <c r="J34" s="81"/>
      <c r="L34" s="52"/>
      <c r="IU34" s="43"/>
      <c r="IV34" s="43"/>
      <c r="IW34" s="43"/>
    </row>
    <row r="35" spans="2:257" ht="11.85" customHeight="1">
      <c r="B35" s="52" t="s">
        <v>211</v>
      </c>
      <c r="C35" s="58" t="str">
        <f>[1]!obCall(B35&amp;" "&amp;$B$2,Q9,"getModelPropertiesMap",C33:C34)</f>
        <v>properties LIBOR Market Model 
[1493]</v>
      </c>
      <c r="D35" s="58"/>
      <c r="IU35" s="43"/>
      <c r="IV35" s="43"/>
      <c r="IW35" s="43"/>
    </row>
    <row r="36" spans="2:257" ht="11.85" customHeight="1">
      <c r="B36" s="42"/>
      <c r="D36" s="42"/>
      <c r="IU36" s="43"/>
      <c r="IV36" s="43"/>
      <c r="IW36" s="43"/>
    </row>
    <row r="37" spans="2:257" ht="11.85" customHeight="1">
      <c r="B37" s="52" t="s">
        <v>100</v>
      </c>
      <c r="C37" s="52" t="s">
        <v>243</v>
      </c>
      <c r="D37" s="42"/>
      <c r="IU37" s="43"/>
      <c r="IV37" s="43"/>
      <c r="IW37" s="43"/>
    </row>
    <row r="38" spans="2:257" ht="11.85" customHeight="1">
      <c r="B38" s="52" t="s">
        <v>14</v>
      </c>
      <c r="C38" s="58" t="str">
        <f>IF(LMMCalibration!S16,LMMCalibration!R19,[1]!obMake(C37&amp;" "&amp;B2,Q15,H12,[1]!obCast("",Q17),Curves!F11,Curves!C11,N9,H28,C32,C35))</f>
        <v>LMM LIBOR Market Model 
[1530]</v>
      </c>
      <c r="D38" s="58"/>
      <c r="IV38" s="43"/>
      <c r="IW38" s="43"/>
    </row>
    <row r="39" spans="2:257" ht="11.85" customHeight="1">
      <c r="B39" s="42"/>
      <c r="C39" s="42"/>
      <c r="D39" s="42"/>
      <c r="IV39" s="43"/>
      <c r="IW39" s="43"/>
    </row>
    <row r="40" spans="2:257" ht="11.85" customHeight="1">
      <c r="B40" s="42"/>
      <c r="C40" s="42"/>
      <c r="D40" s="42"/>
      <c r="IV40" s="43"/>
      <c r="IW40" s="43"/>
    </row>
    <row r="41" spans="2:257" ht="11.85" customHeight="1">
      <c r="B41" s="42"/>
      <c r="C41" s="42"/>
      <c r="D41" s="42"/>
      <c r="IV41" s="43"/>
      <c r="IW41" s="43"/>
    </row>
    <row r="42" spans="2:257" ht="11.85" customHeight="1">
      <c r="B42" s="42"/>
      <c r="C42" s="42"/>
      <c r="D42" s="42"/>
      <c r="IV42" s="43"/>
      <c r="IW42" s="43"/>
    </row>
    <row r="43" spans="2:257" ht="11.85" customHeight="1">
      <c r="B43" s="42"/>
      <c r="C43" s="42"/>
      <c r="D43" s="42"/>
      <c r="IV43" s="43"/>
      <c r="IW43" s="43"/>
    </row>
    <row r="44" spans="2:257" ht="11.85" customHeight="1">
      <c r="B44" s="42"/>
      <c r="C44" s="42"/>
      <c r="D44" s="42"/>
    </row>
    <row r="45" spans="2:257" ht="11.85" customHeight="1">
      <c r="B45" s="42"/>
      <c r="C45" s="42"/>
      <c r="D45" s="42"/>
    </row>
    <row r="46" spans="2:257" ht="11.85" customHeight="1">
      <c r="B46" s="42"/>
      <c r="C46" s="42"/>
      <c r="D46" s="42"/>
    </row>
    <row r="47" spans="2:257" ht="11.85" customHeight="1">
      <c r="B47" s="42"/>
      <c r="C47" s="42"/>
      <c r="D47" s="42"/>
    </row>
    <row r="48" spans="2:257" ht="11.85" customHeight="1">
      <c r="B48" s="42"/>
      <c r="C48" s="42"/>
      <c r="D48" s="42"/>
    </row>
    <row r="49" spans="2:4" ht="11.85" customHeight="1">
      <c r="B49" s="42"/>
      <c r="C49" s="42"/>
      <c r="D49" s="42"/>
    </row>
    <row r="50" spans="2:4" ht="11.85" customHeight="1">
      <c r="B50" s="42"/>
      <c r="C50" s="42"/>
      <c r="D50" s="42"/>
    </row>
    <row r="51" spans="2:4" ht="11.85" customHeight="1">
      <c r="B51" s="42"/>
      <c r="C51" s="42"/>
      <c r="D51" s="42"/>
    </row>
    <row r="52" spans="2:4" ht="11.85" customHeight="1">
      <c r="B52" s="42"/>
      <c r="C52" s="42"/>
      <c r="D52" s="42"/>
    </row>
    <row r="53" spans="2:4" ht="11.85" customHeight="1">
      <c r="B53" s="42"/>
      <c r="C53" s="42"/>
      <c r="D53" s="42"/>
    </row>
    <row r="54" spans="2:4" ht="11.85" customHeight="1">
      <c r="B54" s="42"/>
      <c r="C54" s="42"/>
      <c r="D54" s="42"/>
    </row>
    <row r="55" spans="2:4" ht="11.85" customHeight="1">
      <c r="B55" s="42"/>
      <c r="C55" s="42"/>
      <c r="D55" s="42"/>
    </row>
    <row r="56" spans="2:4" ht="11.85" customHeight="1">
      <c r="B56" s="42"/>
      <c r="C56" s="42"/>
      <c r="D56" s="42"/>
    </row>
    <row r="57" spans="2:4" ht="11.85" customHeight="1">
      <c r="B57" s="42"/>
      <c r="C57" s="42"/>
      <c r="D57" s="42"/>
    </row>
    <row r="58" spans="2:4" ht="11.85" customHeight="1">
      <c r="B58" s="42"/>
      <c r="C58" s="42"/>
      <c r="D58" s="42"/>
    </row>
    <row r="59" spans="2:4" ht="11.85" customHeight="1">
      <c r="B59" s="42"/>
      <c r="C59" s="42"/>
      <c r="D59" s="42"/>
    </row>
    <row r="60" spans="2:4" ht="11.85" customHeight="1">
      <c r="B60" s="42"/>
      <c r="C60" s="42"/>
      <c r="D60" s="42"/>
    </row>
    <row r="61" spans="2:4" ht="11.85" customHeight="1">
      <c r="B61" s="42"/>
      <c r="C61" s="42"/>
      <c r="D61" s="42"/>
    </row>
    <row r="62" spans="2:4" ht="11.85" customHeight="1">
      <c r="B62" s="42"/>
      <c r="C62" s="42"/>
      <c r="D62" s="42"/>
    </row>
    <row r="63" spans="2:4" ht="11.85" customHeight="1">
      <c r="B63" s="42"/>
      <c r="C63" s="42"/>
      <c r="D63" s="42"/>
    </row>
    <row r="64" spans="2:4" ht="11.85" customHeight="1">
      <c r="B64" s="42"/>
      <c r="C64" s="42"/>
      <c r="D64" s="42"/>
    </row>
    <row r="65" spans="2:4" ht="11.85" customHeight="1">
      <c r="B65" s="42"/>
      <c r="C65" s="42"/>
      <c r="D65" s="42"/>
    </row>
    <row r="66" spans="2:4" ht="11.85" customHeight="1">
      <c r="B66" s="42"/>
      <c r="C66" s="42"/>
      <c r="D66" s="42"/>
    </row>
    <row r="67" spans="2:4" ht="11.85" customHeight="1">
      <c r="B67" s="42"/>
      <c r="C67" s="42"/>
      <c r="D67" s="42"/>
    </row>
    <row r="68" spans="2:4" ht="11.85" customHeight="1">
      <c r="B68" s="42"/>
      <c r="C68" s="42"/>
      <c r="D68" s="42"/>
    </row>
    <row r="69" spans="2:4" ht="11.85" customHeight="1">
      <c r="B69" s="42"/>
      <c r="C69" s="42"/>
      <c r="D69" s="42"/>
    </row>
    <row r="70" spans="2:4" ht="11.85" customHeight="1">
      <c r="B70" s="42"/>
      <c r="C70" s="42"/>
      <c r="D70" s="42"/>
    </row>
    <row r="71" spans="2:4" ht="11.85" customHeight="1">
      <c r="B71" s="42"/>
      <c r="C71" s="42"/>
      <c r="D71" s="42"/>
    </row>
    <row r="72" spans="2:4" ht="11.85" customHeight="1">
      <c r="B72" s="42"/>
      <c r="C72" s="42"/>
      <c r="D72" s="42"/>
    </row>
    <row r="73" spans="2:4" ht="11.85" customHeight="1">
      <c r="B73" s="42"/>
      <c r="C73" s="42"/>
      <c r="D73" s="42"/>
    </row>
    <row r="74" spans="2:4" ht="11.85" customHeight="1">
      <c r="B74" s="42"/>
      <c r="C74" s="42"/>
      <c r="D74" s="42"/>
    </row>
    <row r="75" spans="2:4" ht="11.85" customHeight="1">
      <c r="B75" s="42"/>
      <c r="C75" s="42"/>
      <c r="D75" s="42"/>
    </row>
    <row r="76" spans="2:4" ht="11.85" customHeight="1">
      <c r="B76" s="42"/>
      <c r="C76" s="42"/>
      <c r="D76" s="42"/>
    </row>
    <row r="77" spans="2:4" ht="11.85" customHeight="1">
      <c r="B77" s="42"/>
      <c r="C77" s="42"/>
      <c r="D77" s="42"/>
    </row>
    <row r="78" spans="2:4" ht="11.85" customHeight="1">
      <c r="B78" s="42"/>
      <c r="C78" s="42"/>
      <c r="D78" s="42"/>
    </row>
    <row r="79" spans="2:4" ht="11.85" customHeight="1">
      <c r="B79" s="42"/>
      <c r="C79" s="42"/>
      <c r="D79" s="42"/>
    </row>
    <row r="80" spans="2:4" ht="11.85" customHeight="1">
      <c r="B80" s="42"/>
      <c r="C80" s="42"/>
      <c r="D80" s="42"/>
    </row>
    <row r="81" spans="2:4" ht="11.85" customHeight="1">
      <c r="B81" s="42"/>
      <c r="C81" s="42"/>
      <c r="D81" s="42"/>
    </row>
    <row r="82" spans="2:4" ht="11.85" customHeight="1">
      <c r="B82" s="42"/>
      <c r="C82" s="42"/>
      <c r="D82" s="42"/>
    </row>
    <row r="83" spans="2:4" ht="11.85" customHeight="1">
      <c r="B83" s="42"/>
      <c r="C83" s="42"/>
      <c r="D83" s="42"/>
    </row>
    <row r="84" spans="2:4" ht="11.85" customHeight="1">
      <c r="B84" s="42"/>
      <c r="C84" s="42"/>
      <c r="D84" s="42"/>
    </row>
    <row r="85" spans="2:4" ht="11.85" customHeight="1">
      <c r="B85" s="42"/>
      <c r="C85" s="42"/>
      <c r="D85" s="42"/>
    </row>
    <row r="86" spans="2:4" ht="11.85" customHeight="1">
      <c r="B86" s="42"/>
      <c r="C86" s="42"/>
      <c r="D86" s="42"/>
    </row>
    <row r="87" spans="2:4" ht="11.85" customHeight="1">
      <c r="B87" s="42"/>
      <c r="C87" s="42"/>
      <c r="D87" s="42"/>
    </row>
    <row r="88" spans="2:4" ht="11.85" customHeight="1">
      <c r="B88" s="42"/>
      <c r="C88" s="42"/>
      <c r="D88" s="42"/>
    </row>
    <row r="89" spans="2:4" ht="11.85" customHeight="1">
      <c r="B89" s="42"/>
      <c r="C89" s="42"/>
      <c r="D89" s="42"/>
    </row>
    <row r="90" spans="2:4" ht="11.85" customHeight="1">
      <c r="B90" s="42"/>
      <c r="C90" s="42"/>
      <c r="D90" s="42"/>
    </row>
    <row r="91" spans="2:4" ht="11.85" customHeight="1">
      <c r="B91" s="42"/>
      <c r="C91" s="42"/>
      <c r="D91" s="42"/>
    </row>
    <row r="92" spans="2:4" ht="11.85" customHeight="1">
      <c r="B92" s="42"/>
      <c r="C92" s="42"/>
      <c r="D92" s="42"/>
    </row>
    <row r="93" spans="2:4" ht="11.85" customHeight="1">
      <c r="B93" s="42"/>
      <c r="C93" s="42"/>
      <c r="D93" s="42"/>
    </row>
    <row r="94" spans="2:4" ht="11.85" customHeight="1">
      <c r="B94" s="42"/>
      <c r="C94" s="42"/>
      <c r="D94" s="42"/>
    </row>
    <row r="95" spans="2:4" ht="11.85" customHeight="1">
      <c r="B95" s="42"/>
      <c r="C95" s="42"/>
      <c r="D95" s="42"/>
    </row>
    <row r="96" spans="2:4" ht="11.85" customHeight="1">
      <c r="B96" s="42"/>
      <c r="C96" s="42"/>
      <c r="D96" s="42"/>
    </row>
    <row r="97" spans="2:4" ht="11.85" customHeight="1">
      <c r="B97" s="42"/>
      <c r="C97" s="42"/>
      <c r="D97" s="42"/>
    </row>
    <row r="98" spans="2:4" ht="11.85" customHeight="1">
      <c r="B98" s="42"/>
      <c r="C98" s="42"/>
      <c r="D98" s="42"/>
    </row>
    <row r="99" spans="2:4" ht="11.85" customHeight="1">
      <c r="B99" s="42"/>
      <c r="C99" s="42"/>
      <c r="D99" s="42"/>
    </row>
    <row r="100" spans="2:4" ht="11.85" customHeight="1">
      <c r="B100" s="42"/>
      <c r="C100" s="42"/>
      <c r="D100" s="42"/>
    </row>
    <row r="101" spans="2:4" ht="11.85" customHeight="1">
      <c r="B101" s="42"/>
      <c r="C101" s="42"/>
      <c r="D101" s="42"/>
    </row>
    <row r="102" spans="2:4" ht="11.85" customHeight="1">
      <c r="B102" s="42"/>
      <c r="C102" s="42"/>
      <c r="D102" s="42"/>
    </row>
    <row r="103" spans="2:4" ht="11.85" customHeight="1">
      <c r="B103" s="42"/>
      <c r="C103" s="42"/>
      <c r="D103" s="42"/>
    </row>
    <row r="104" spans="2:4" ht="11.85" customHeight="1">
      <c r="B104" s="42"/>
      <c r="C104" s="42"/>
      <c r="D104" s="42"/>
    </row>
    <row r="105" spans="2:4" ht="11.85" customHeight="1">
      <c r="B105" s="42"/>
      <c r="C105" s="42"/>
      <c r="D105" s="42"/>
    </row>
    <row r="106" spans="2:4" ht="11.85" customHeight="1">
      <c r="B106" s="42"/>
      <c r="C106" s="42"/>
      <c r="D106" s="42"/>
    </row>
    <row r="107" spans="2:4" ht="11.85" customHeight="1">
      <c r="B107" s="42"/>
      <c r="C107" s="42"/>
      <c r="D107" s="42"/>
    </row>
    <row r="108" spans="2:4" ht="11.85" customHeight="1">
      <c r="B108" s="42"/>
      <c r="C108" s="42"/>
      <c r="D108" s="42"/>
    </row>
    <row r="109" spans="2:4" ht="11.85" customHeight="1">
      <c r="B109" s="42"/>
      <c r="C109" s="42"/>
      <c r="D109" s="42"/>
    </row>
    <row r="110" spans="2:4" ht="11.85" customHeight="1">
      <c r="B110" s="42"/>
      <c r="C110" s="42"/>
      <c r="D110" s="42"/>
    </row>
    <row r="111" spans="2:4" ht="11.85" customHeight="1">
      <c r="B111" s="42"/>
      <c r="C111" s="42"/>
      <c r="D111" s="42"/>
    </row>
    <row r="112" spans="2:4" ht="11.85" customHeight="1">
      <c r="B112" s="42"/>
      <c r="C112" s="42"/>
      <c r="D112" s="42"/>
    </row>
    <row r="113" spans="2:4" ht="11.85" customHeight="1">
      <c r="B113" s="42"/>
      <c r="C113" s="42"/>
      <c r="D113" s="42"/>
    </row>
    <row r="114" spans="2:4" ht="11.85" customHeight="1">
      <c r="B114" s="42"/>
      <c r="C114" s="42"/>
      <c r="D114" s="42"/>
    </row>
    <row r="115" spans="2:4" ht="11.85" customHeight="1">
      <c r="B115" s="42"/>
      <c r="C115" s="42"/>
      <c r="D115" s="42"/>
    </row>
    <row r="116" spans="2:4" ht="11.85" customHeight="1">
      <c r="B116" s="42"/>
      <c r="C116" s="42"/>
      <c r="D116" s="42"/>
    </row>
    <row r="117" spans="2:4" ht="11.85" customHeight="1">
      <c r="B117" s="42"/>
      <c r="C117" s="42"/>
      <c r="D117" s="42"/>
    </row>
    <row r="118" spans="2:4" ht="11.85" customHeight="1">
      <c r="B118" s="42"/>
      <c r="C118" s="42"/>
      <c r="D118" s="42"/>
    </row>
    <row r="119" spans="2:4" ht="11.85" customHeight="1">
      <c r="B119" s="42"/>
      <c r="C119" s="42"/>
      <c r="D119" s="42"/>
    </row>
    <row r="120" spans="2:4" ht="11.85" customHeight="1">
      <c r="B120" s="42"/>
      <c r="C120" s="42"/>
      <c r="D120" s="42"/>
    </row>
    <row r="121" spans="2:4" ht="11.85" customHeight="1">
      <c r="B121" s="42"/>
      <c r="C121" s="42"/>
      <c r="D121" s="42"/>
    </row>
    <row r="122" spans="2:4" ht="11.85" customHeight="1">
      <c r="B122" s="42"/>
      <c r="C122" s="42"/>
      <c r="D122" s="42"/>
    </row>
    <row r="123" spans="2:4" ht="11.85" customHeight="1">
      <c r="B123" s="42"/>
      <c r="C123" s="42"/>
      <c r="D123" s="42"/>
    </row>
    <row r="124" spans="2:4" ht="11.85" customHeight="1">
      <c r="B124" s="42"/>
      <c r="C124" s="42"/>
      <c r="D124" s="42"/>
    </row>
    <row r="125" spans="2:4" ht="11.85" customHeight="1">
      <c r="B125" s="42"/>
      <c r="C125" s="42"/>
      <c r="D125" s="42"/>
    </row>
    <row r="126" spans="2:4" ht="11.85" customHeight="1">
      <c r="B126" s="42"/>
      <c r="C126" s="42"/>
      <c r="D126" s="42"/>
    </row>
    <row r="127" spans="2:4" ht="11.85" customHeight="1">
      <c r="B127" s="42"/>
      <c r="C127" s="42"/>
      <c r="D127" s="42"/>
    </row>
    <row r="128" spans="2:4" ht="11.85" customHeight="1">
      <c r="B128" s="42"/>
      <c r="C128" s="42"/>
      <c r="D128" s="42"/>
    </row>
    <row r="129" spans="2:4" ht="11.85" customHeight="1">
      <c r="B129" s="42"/>
      <c r="C129" s="42"/>
      <c r="D129" s="42"/>
    </row>
    <row r="130" spans="2:4" ht="11.85" customHeight="1">
      <c r="B130" s="42"/>
      <c r="C130" s="42"/>
      <c r="D130" s="42"/>
    </row>
    <row r="131" spans="2:4" ht="11.85" customHeight="1">
      <c r="B131" s="42"/>
      <c r="C131" s="42"/>
      <c r="D131" s="42"/>
    </row>
    <row r="132" spans="2:4" ht="11.85" customHeight="1">
      <c r="B132" s="42"/>
      <c r="C132" s="42"/>
      <c r="D132" s="42"/>
    </row>
    <row r="133" spans="2:4" ht="11.85" customHeight="1">
      <c r="B133" s="42"/>
      <c r="C133" s="42"/>
      <c r="D133" s="42"/>
    </row>
    <row r="134" spans="2:4" ht="11.85" customHeight="1">
      <c r="B134" s="42"/>
      <c r="C134" s="42"/>
      <c r="D134" s="42"/>
    </row>
    <row r="135" spans="2:4" ht="11.85" customHeight="1">
      <c r="B135" s="42"/>
      <c r="C135" s="42"/>
      <c r="D135" s="42"/>
    </row>
    <row r="136" spans="2:4" ht="11.85" customHeight="1">
      <c r="B136" s="42"/>
      <c r="C136" s="42"/>
      <c r="D136" s="42"/>
    </row>
    <row r="137" spans="2:4" ht="11.85" customHeight="1">
      <c r="B137" s="42"/>
      <c r="C137" s="42"/>
      <c r="D137" s="42"/>
    </row>
    <row r="138" spans="2:4" ht="11.85" customHeight="1">
      <c r="B138" s="42"/>
      <c r="C138" s="42"/>
      <c r="D138" s="42"/>
    </row>
    <row r="139" spans="2:4" ht="11.85" customHeight="1">
      <c r="B139" s="42"/>
      <c r="C139" s="42"/>
      <c r="D139" s="42"/>
    </row>
    <row r="140" spans="2:4" ht="11.85" customHeight="1">
      <c r="B140" s="42"/>
      <c r="C140" s="42"/>
      <c r="D140" s="42"/>
    </row>
    <row r="141" spans="2:4" ht="11.85" customHeight="1">
      <c r="B141" s="42"/>
      <c r="C141" s="42"/>
      <c r="D141" s="42"/>
    </row>
    <row r="142" spans="2:4" ht="11.85" customHeight="1">
      <c r="B142" s="42"/>
      <c r="C142" s="42"/>
      <c r="D142" s="42"/>
    </row>
    <row r="143" spans="2:4" ht="11.85" customHeight="1">
      <c r="B143" s="42"/>
      <c r="C143" s="42"/>
      <c r="D143" s="42"/>
    </row>
    <row r="144" spans="2:4" ht="11.85" customHeight="1">
      <c r="B144" s="42"/>
      <c r="C144" s="42"/>
      <c r="D144" s="42"/>
    </row>
    <row r="145" spans="2:4" ht="11.85" customHeight="1">
      <c r="B145" s="42"/>
      <c r="C145" s="42"/>
      <c r="D145" s="42"/>
    </row>
    <row r="146" spans="2:4" ht="11.85" customHeight="1">
      <c r="B146" s="42"/>
      <c r="C146" s="42"/>
      <c r="D146" s="42"/>
    </row>
    <row r="147" spans="2:4" ht="11.85" customHeight="1">
      <c r="B147" s="42"/>
      <c r="C147" s="42"/>
      <c r="D147" s="42"/>
    </row>
    <row r="148" spans="2:4" ht="11.85" customHeight="1">
      <c r="B148" s="42"/>
      <c r="C148" s="42"/>
      <c r="D148" s="42"/>
    </row>
    <row r="149" spans="2:4" ht="11.85" customHeight="1">
      <c r="B149" s="42"/>
      <c r="C149" s="42"/>
      <c r="D149" s="42"/>
    </row>
    <row r="150" spans="2:4" ht="11.85" customHeight="1">
      <c r="B150" s="42"/>
      <c r="C150" s="42"/>
      <c r="D150" s="42"/>
    </row>
    <row r="151" spans="2:4" ht="11.85" customHeight="1">
      <c r="B151" s="42"/>
      <c r="C151" s="42"/>
      <c r="D151" s="42"/>
    </row>
    <row r="152" spans="2:4" ht="11.85" customHeight="1">
      <c r="B152" s="42"/>
      <c r="C152" s="42"/>
      <c r="D152" s="42"/>
    </row>
    <row r="153" spans="2:4" ht="11.85" customHeight="1">
      <c r="B153" s="42"/>
      <c r="C153" s="42"/>
      <c r="D153" s="42"/>
    </row>
    <row r="154" spans="2:4" ht="11.85" customHeight="1">
      <c r="B154" s="42"/>
      <c r="C154" s="42"/>
      <c r="D154" s="42"/>
    </row>
    <row r="155" spans="2:4" ht="11.85" customHeight="1">
      <c r="B155" s="42"/>
      <c r="C155" s="42"/>
      <c r="D155" s="42"/>
    </row>
    <row r="156" spans="2:4" ht="11.85" customHeight="1">
      <c r="B156" s="42"/>
      <c r="C156" s="42"/>
      <c r="D156" s="42"/>
    </row>
    <row r="157" spans="2:4" ht="11.85" customHeight="1">
      <c r="B157" s="42"/>
      <c r="C157" s="42"/>
      <c r="D157" s="42"/>
    </row>
    <row r="158" spans="2:4" ht="11.85" customHeight="1">
      <c r="B158" s="42"/>
      <c r="C158" s="42"/>
      <c r="D158" s="42"/>
    </row>
    <row r="159" spans="2:4" ht="11.85" customHeight="1">
      <c r="B159" s="42"/>
      <c r="C159" s="42"/>
      <c r="D159" s="42"/>
    </row>
    <row r="160" spans="2:4" ht="11.85" customHeight="1">
      <c r="B160" s="42"/>
      <c r="C160" s="42"/>
      <c r="D160" s="42"/>
    </row>
    <row r="161" spans="2:4" ht="11.85" customHeight="1">
      <c r="B161" s="42"/>
      <c r="C161" s="42"/>
      <c r="D161" s="42"/>
    </row>
    <row r="162" spans="2:4" ht="11.85" customHeight="1">
      <c r="B162" s="42"/>
      <c r="C162" s="42"/>
      <c r="D162" s="42"/>
    </row>
    <row r="163" spans="2:4" ht="11.85" customHeight="1">
      <c r="B163" s="42"/>
      <c r="C163" s="42"/>
      <c r="D163" s="42"/>
    </row>
    <row r="164" spans="2:4" ht="11.85" customHeight="1">
      <c r="B164" s="42"/>
      <c r="C164" s="42"/>
      <c r="D164" s="42"/>
    </row>
    <row r="165" spans="2:4" ht="11.85" customHeight="1">
      <c r="B165" s="42"/>
      <c r="C165" s="42"/>
      <c r="D165" s="42"/>
    </row>
    <row r="166" spans="2:4" ht="11.85" customHeight="1">
      <c r="B166" s="42"/>
      <c r="C166" s="42"/>
      <c r="D166" s="42"/>
    </row>
    <row r="167" spans="2:4" ht="11.85" customHeight="1">
      <c r="B167" s="42"/>
      <c r="C167" s="42"/>
      <c r="D167" s="42"/>
    </row>
    <row r="168" spans="2:4" ht="11.85" customHeight="1">
      <c r="B168" s="42"/>
      <c r="C168" s="42"/>
      <c r="D168" s="42"/>
    </row>
    <row r="169" spans="2:4" ht="11.85" customHeight="1">
      <c r="B169" s="42"/>
      <c r="C169" s="42"/>
      <c r="D169" s="42"/>
    </row>
    <row r="170" spans="2:4" ht="11.85" customHeight="1">
      <c r="B170" s="42"/>
      <c r="C170" s="42"/>
      <c r="D170" s="42"/>
    </row>
    <row r="171" spans="2:4" ht="11.85" customHeight="1">
      <c r="B171" s="42"/>
      <c r="C171" s="42"/>
      <c r="D171" s="42"/>
    </row>
    <row r="172" spans="2:4" ht="11.85" customHeight="1">
      <c r="B172" s="42"/>
      <c r="C172" s="42"/>
      <c r="D172" s="42"/>
    </row>
    <row r="173" spans="2:4" ht="11.85" customHeight="1">
      <c r="B173" s="42"/>
      <c r="C173" s="42"/>
      <c r="D173" s="42"/>
    </row>
    <row r="174" spans="2:4" ht="11.85" customHeight="1">
      <c r="B174" s="42"/>
      <c r="C174" s="42"/>
      <c r="D174" s="42"/>
    </row>
    <row r="175" spans="2:4" ht="11.85" customHeight="1">
      <c r="B175" s="42"/>
      <c r="C175" s="42"/>
      <c r="D175" s="42"/>
    </row>
    <row r="176" spans="2:4" ht="11.85" customHeight="1">
      <c r="B176" s="42"/>
      <c r="C176" s="42"/>
      <c r="D176" s="42"/>
    </row>
    <row r="177" spans="2:4" ht="11.85" customHeight="1">
      <c r="B177" s="42"/>
      <c r="C177" s="42"/>
      <c r="D177" s="42"/>
    </row>
    <row r="178" spans="2:4" ht="11.85" customHeight="1">
      <c r="B178" s="42"/>
      <c r="C178" s="42"/>
      <c r="D178" s="42"/>
    </row>
    <row r="179" spans="2:4" ht="11.85" customHeight="1">
      <c r="B179" s="42"/>
      <c r="C179" s="42"/>
      <c r="D179" s="42"/>
    </row>
    <row r="180" spans="2:4" ht="11.85" customHeight="1">
      <c r="B180" s="42"/>
      <c r="C180" s="42"/>
      <c r="D180" s="42"/>
    </row>
    <row r="181" spans="2:4" ht="11.85" customHeight="1">
      <c r="B181" s="42"/>
      <c r="C181" s="42"/>
      <c r="D181" s="42"/>
    </row>
    <row r="182" spans="2:4" ht="11.85" customHeight="1">
      <c r="B182" s="42"/>
      <c r="C182" s="42"/>
      <c r="D182" s="42"/>
    </row>
    <row r="183" spans="2:4" ht="11.85" customHeight="1">
      <c r="B183" s="42"/>
      <c r="C183" s="42"/>
      <c r="D183" s="42"/>
    </row>
    <row r="184" spans="2:4" ht="11.85" customHeight="1">
      <c r="B184" s="42"/>
      <c r="C184" s="42"/>
      <c r="D184" s="42"/>
    </row>
    <row r="185" spans="2:4" ht="11.85" customHeight="1">
      <c r="B185" s="42"/>
      <c r="C185" s="42"/>
      <c r="D185" s="42"/>
    </row>
    <row r="186" spans="2:4" ht="11.85" customHeight="1">
      <c r="B186" s="42"/>
      <c r="C186" s="42"/>
      <c r="D186" s="42"/>
    </row>
    <row r="187" spans="2:4" ht="11.85" customHeight="1">
      <c r="B187" s="42"/>
      <c r="C187" s="42"/>
      <c r="D187" s="42"/>
    </row>
    <row r="188" spans="2:4" ht="11.85" customHeight="1">
      <c r="B188" s="42"/>
      <c r="C188" s="42"/>
      <c r="D188" s="42"/>
    </row>
    <row r="189" spans="2:4" ht="11.85" customHeight="1">
      <c r="B189" s="42"/>
      <c r="C189" s="42"/>
      <c r="D189" s="42"/>
    </row>
    <row r="190" spans="2:4" ht="11.85" customHeight="1">
      <c r="B190" s="42"/>
      <c r="C190" s="42"/>
      <c r="D190" s="42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C269" s="55"/>
      <c r="D269" s="54"/>
    </row>
    <row r="270" spans="2:4" ht="11.85" customHeight="1">
      <c r="B270" s="55"/>
      <c r="C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B275" s="55"/>
      <c r="D275" s="54"/>
    </row>
    <row r="276" spans="2:4" ht="11.85" customHeight="1">
      <c r="B276" s="55"/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>
      <c r="D280" s="54"/>
    </row>
    <row r="281" spans="2:4" ht="11.85" customHeight="1">
      <c r="D281" s="54"/>
    </row>
    <row r="282" spans="2:4" ht="11.85" customHeight="1">
      <c r="D282" s="54"/>
    </row>
    <row r="283" spans="2:4" ht="11.85" customHeight="1"/>
    <row r="284" spans="2:4" ht="11.85" customHeight="1"/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Z283"/>
  <sheetViews>
    <sheetView showGridLines="0" topLeftCell="A13" workbookViewId="0">
      <selection activeCell="O32" sqref="O32"/>
    </sheetView>
  </sheetViews>
  <sheetFormatPr baseColWidth="10" defaultColWidth="14.44140625" defaultRowHeight="15"/>
  <cols>
    <col min="1" max="1" width="5.109375" style="46" customWidth="1"/>
    <col min="2" max="4" width="10.77734375" style="46" customWidth="1"/>
    <col min="5" max="9" width="10.77734375" style="42" customWidth="1"/>
    <col min="10" max="16" width="5.77734375" style="42" customWidth="1"/>
    <col min="17" max="21" width="10.77734375" style="42" customWidth="1"/>
    <col min="22" max="22" width="24.44140625" style="42" customWidth="1"/>
    <col min="23" max="30" width="10.77734375" style="42" customWidth="1"/>
    <col min="31" max="37" width="18.33203125" style="42" customWidth="1"/>
    <col min="38" max="260" width="14.44140625" style="46"/>
    <col min="261" max="261" width="14.44140625" style="43"/>
    <col min="262" max="262" width="5.109375" style="43" customWidth="1"/>
    <col min="263" max="264" width="14.44140625" style="43"/>
    <col min="265" max="265" width="5.109375" style="43" customWidth="1"/>
    <col min="266" max="266" width="18.33203125" style="43" customWidth="1"/>
    <col min="267" max="267" width="14.44140625" style="43"/>
    <col min="268" max="268" width="5.109375" style="43" customWidth="1"/>
    <col min="269" max="517" width="14.44140625" style="43"/>
    <col min="518" max="518" width="5.109375" style="43" customWidth="1"/>
    <col min="519" max="520" width="14.44140625" style="43"/>
    <col min="521" max="521" width="5.109375" style="43" customWidth="1"/>
    <col min="522" max="522" width="18.33203125" style="43" customWidth="1"/>
    <col min="523" max="523" width="14.44140625" style="43"/>
    <col min="524" max="524" width="5.109375" style="43" customWidth="1"/>
    <col min="525" max="773" width="14.44140625" style="43"/>
    <col min="774" max="774" width="5.109375" style="43" customWidth="1"/>
    <col min="775" max="776" width="14.44140625" style="43"/>
    <col min="777" max="777" width="5.109375" style="43" customWidth="1"/>
    <col min="778" max="778" width="18.33203125" style="43" customWidth="1"/>
    <col min="779" max="779" width="14.44140625" style="43"/>
    <col min="780" max="780" width="5.109375" style="43" customWidth="1"/>
    <col min="781" max="1029" width="14.44140625" style="43"/>
    <col min="1030" max="1030" width="5.109375" style="43" customWidth="1"/>
    <col min="1031" max="1032" width="14.44140625" style="43"/>
    <col min="1033" max="1033" width="5.109375" style="43" customWidth="1"/>
    <col min="1034" max="1034" width="18.33203125" style="43" customWidth="1"/>
    <col min="1035" max="1035" width="14.44140625" style="43"/>
    <col min="1036" max="1036" width="5.109375" style="43" customWidth="1"/>
    <col min="1037" max="1285" width="14.44140625" style="43"/>
    <col min="1286" max="1286" width="5.109375" style="43" customWidth="1"/>
    <col min="1287" max="1288" width="14.44140625" style="43"/>
    <col min="1289" max="1289" width="5.109375" style="43" customWidth="1"/>
    <col min="1290" max="1290" width="18.33203125" style="43" customWidth="1"/>
    <col min="1291" max="1291" width="14.44140625" style="43"/>
    <col min="1292" max="1292" width="5.109375" style="43" customWidth="1"/>
    <col min="1293" max="1541" width="14.44140625" style="43"/>
    <col min="1542" max="1542" width="5.109375" style="43" customWidth="1"/>
    <col min="1543" max="1544" width="14.44140625" style="43"/>
    <col min="1545" max="1545" width="5.109375" style="43" customWidth="1"/>
    <col min="1546" max="1546" width="18.33203125" style="43" customWidth="1"/>
    <col min="1547" max="1547" width="14.44140625" style="43"/>
    <col min="1548" max="1548" width="5.109375" style="43" customWidth="1"/>
    <col min="1549" max="1797" width="14.44140625" style="43"/>
    <col min="1798" max="1798" width="5.109375" style="43" customWidth="1"/>
    <col min="1799" max="1800" width="14.44140625" style="43"/>
    <col min="1801" max="1801" width="5.109375" style="43" customWidth="1"/>
    <col min="1802" max="1802" width="18.33203125" style="43" customWidth="1"/>
    <col min="1803" max="1803" width="14.44140625" style="43"/>
    <col min="1804" max="1804" width="5.109375" style="43" customWidth="1"/>
    <col min="1805" max="2053" width="14.44140625" style="43"/>
    <col min="2054" max="2054" width="5.109375" style="43" customWidth="1"/>
    <col min="2055" max="2056" width="14.44140625" style="43"/>
    <col min="2057" max="2057" width="5.109375" style="43" customWidth="1"/>
    <col min="2058" max="2058" width="18.33203125" style="43" customWidth="1"/>
    <col min="2059" max="2059" width="14.44140625" style="43"/>
    <col min="2060" max="2060" width="5.109375" style="43" customWidth="1"/>
    <col min="2061" max="2309" width="14.44140625" style="43"/>
    <col min="2310" max="2310" width="5.109375" style="43" customWidth="1"/>
    <col min="2311" max="2312" width="14.44140625" style="43"/>
    <col min="2313" max="2313" width="5.109375" style="43" customWidth="1"/>
    <col min="2314" max="2314" width="18.33203125" style="43" customWidth="1"/>
    <col min="2315" max="2315" width="14.44140625" style="43"/>
    <col min="2316" max="2316" width="5.109375" style="43" customWidth="1"/>
    <col min="2317" max="2565" width="14.44140625" style="43"/>
    <col min="2566" max="2566" width="5.109375" style="43" customWidth="1"/>
    <col min="2567" max="2568" width="14.44140625" style="43"/>
    <col min="2569" max="2569" width="5.109375" style="43" customWidth="1"/>
    <col min="2570" max="2570" width="18.33203125" style="43" customWidth="1"/>
    <col min="2571" max="2571" width="14.44140625" style="43"/>
    <col min="2572" max="2572" width="5.109375" style="43" customWidth="1"/>
    <col min="2573" max="2821" width="14.44140625" style="43"/>
    <col min="2822" max="2822" width="5.109375" style="43" customWidth="1"/>
    <col min="2823" max="2824" width="14.44140625" style="43"/>
    <col min="2825" max="2825" width="5.109375" style="43" customWidth="1"/>
    <col min="2826" max="2826" width="18.33203125" style="43" customWidth="1"/>
    <col min="2827" max="2827" width="14.44140625" style="43"/>
    <col min="2828" max="2828" width="5.109375" style="43" customWidth="1"/>
    <col min="2829" max="3077" width="14.44140625" style="43"/>
    <col min="3078" max="3078" width="5.109375" style="43" customWidth="1"/>
    <col min="3079" max="3080" width="14.44140625" style="43"/>
    <col min="3081" max="3081" width="5.109375" style="43" customWidth="1"/>
    <col min="3082" max="3082" width="18.33203125" style="43" customWidth="1"/>
    <col min="3083" max="3083" width="14.44140625" style="43"/>
    <col min="3084" max="3084" width="5.109375" style="43" customWidth="1"/>
    <col min="3085" max="3333" width="14.44140625" style="43"/>
    <col min="3334" max="3334" width="5.109375" style="43" customWidth="1"/>
    <col min="3335" max="3336" width="14.44140625" style="43"/>
    <col min="3337" max="3337" width="5.109375" style="43" customWidth="1"/>
    <col min="3338" max="3338" width="18.33203125" style="43" customWidth="1"/>
    <col min="3339" max="3339" width="14.44140625" style="43"/>
    <col min="3340" max="3340" width="5.109375" style="43" customWidth="1"/>
    <col min="3341" max="3589" width="14.44140625" style="43"/>
    <col min="3590" max="3590" width="5.109375" style="43" customWidth="1"/>
    <col min="3591" max="3592" width="14.44140625" style="43"/>
    <col min="3593" max="3593" width="5.109375" style="43" customWidth="1"/>
    <col min="3594" max="3594" width="18.33203125" style="43" customWidth="1"/>
    <col min="3595" max="3595" width="14.44140625" style="43"/>
    <col min="3596" max="3596" width="5.109375" style="43" customWidth="1"/>
    <col min="3597" max="3845" width="14.44140625" style="43"/>
    <col min="3846" max="3846" width="5.109375" style="43" customWidth="1"/>
    <col min="3847" max="3848" width="14.44140625" style="43"/>
    <col min="3849" max="3849" width="5.109375" style="43" customWidth="1"/>
    <col min="3850" max="3850" width="18.33203125" style="43" customWidth="1"/>
    <col min="3851" max="3851" width="14.44140625" style="43"/>
    <col min="3852" max="3852" width="5.109375" style="43" customWidth="1"/>
    <col min="3853" max="4101" width="14.44140625" style="43"/>
    <col min="4102" max="4102" width="5.109375" style="43" customWidth="1"/>
    <col min="4103" max="4104" width="14.44140625" style="43"/>
    <col min="4105" max="4105" width="5.109375" style="43" customWidth="1"/>
    <col min="4106" max="4106" width="18.33203125" style="43" customWidth="1"/>
    <col min="4107" max="4107" width="14.44140625" style="43"/>
    <col min="4108" max="4108" width="5.109375" style="43" customWidth="1"/>
    <col min="4109" max="4357" width="14.44140625" style="43"/>
    <col min="4358" max="4358" width="5.109375" style="43" customWidth="1"/>
    <col min="4359" max="4360" width="14.44140625" style="43"/>
    <col min="4361" max="4361" width="5.109375" style="43" customWidth="1"/>
    <col min="4362" max="4362" width="18.33203125" style="43" customWidth="1"/>
    <col min="4363" max="4363" width="14.44140625" style="43"/>
    <col min="4364" max="4364" width="5.109375" style="43" customWidth="1"/>
    <col min="4365" max="4613" width="14.44140625" style="43"/>
    <col min="4614" max="4614" width="5.109375" style="43" customWidth="1"/>
    <col min="4615" max="4616" width="14.44140625" style="43"/>
    <col min="4617" max="4617" width="5.109375" style="43" customWidth="1"/>
    <col min="4618" max="4618" width="18.33203125" style="43" customWidth="1"/>
    <col min="4619" max="4619" width="14.44140625" style="43"/>
    <col min="4620" max="4620" width="5.109375" style="43" customWidth="1"/>
    <col min="4621" max="4869" width="14.44140625" style="43"/>
    <col min="4870" max="4870" width="5.109375" style="43" customWidth="1"/>
    <col min="4871" max="4872" width="14.44140625" style="43"/>
    <col min="4873" max="4873" width="5.109375" style="43" customWidth="1"/>
    <col min="4874" max="4874" width="18.33203125" style="43" customWidth="1"/>
    <col min="4875" max="4875" width="14.44140625" style="43"/>
    <col min="4876" max="4876" width="5.109375" style="43" customWidth="1"/>
    <col min="4877" max="5125" width="14.44140625" style="43"/>
    <col min="5126" max="5126" width="5.109375" style="43" customWidth="1"/>
    <col min="5127" max="5128" width="14.44140625" style="43"/>
    <col min="5129" max="5129" width="5.109375" style="43" customWidth="1"/>
    <col min="5130" max="5130" width="18.33203125" style="43" customWidth="1"/>
    <col min="5131" max="5131" width="14.44140625" style="43"/>
    <col min="5132" max="5132" width="5.109375" style="43" customWidth="1"/>
    <col min="5133" max="5381" width="14.44140625" style="43"/>
    <col min="5382" max="5382" width="5.109375" style="43" customWidth="1"/>
    <col min="5383" max="5384" width="14.44140625" style="43"/>
    <col min="5385" max="5385" width="5.109375" style="43" customWidth="1"/>
    <col min="5386" max="5386" width="18.33203125" style="43" customWidth="1"/>
    <col min="5387" max="5387" width="14.44140625" style="43"/>
    <col min="5388" max="5388" width="5.109375" style="43" customWidth="1"/>
    <col min="5389" max="5637" width="14.44140625" style="43"/>
    <col min="5638" max="5638" width="5.109375" style="43" customWidth="1"/>
    <col min="5639" max="5640" width="14.44140625" style="43"/>
    <col min="5641" max="5641" width="5.109375" style="43" customWidth="1"/>
    <col min="5642" max="5642" width="18.33203125" style="43" customWidth="1"/>
    <col min="5643" max="5643" width="14.44140625" style="43"/>
    <col min="5644" max="5644" width="5.109375" style="43" customWidth="1"/>
    <col min="5645" max="5893" width="14.44140625" style="43"/>
    <col min="5894" max="5894" width="5.109375" style="43" customWidth="1"/>
    <col min="5895" max="5896" width="14.44140625" style="43"/>
    <col min="5897" max="5897" width="5.109375" style="43" customWidth="1"/>
    <col min="5898" max="5898" width="18.33203125" style="43" customWidth="1"/>
    <col min="5899" max="5899" width="14.44140625" style="43"/>
    <col min="5900" max="5900" width="5.109375" style="43" customWidth="1"/>
    <col min="5901" max="6149" width="14.44140625" style="43"/>
    <col min="6150" max="6150" width="5.109375" style="43" customWidth="1"/>
    <col min="6151" max="6152" width="14.44140625" style="43"/>
    <col min="6153" max="6153" width="5.109375" style="43" customWidth="1"/>
    <col min="6154" max="6154" width="18.33203125" style="43" customWidth="1"/>
    <col min="6155" max="6155" width="14.44140625" style="43"/>
    <col min="6156" max="6156" width="5.109375" style="43" customWidth="1"/>
    <col min="6157" max="6405" width="14.44140625" style="43"/>
    <col min="6406" max="6406" width="5.109375" style="43" customWidth="1"/>
    <col min="6407" max="6408" width="14.44140625" style="43"/>
    <col min="6409" max="6409" width="5.109375" style="43" customWidth="1"/>
    <col min="6410" max="6410" width="18.33203125" style="43" customWidth="1"/>
    <col min="6411" max="6411" width="14.44140625" style="43"/>
    <col min="6412" max="6412" width="5.109375" style="43" customWidth="1"/>
    <col min="6413" max="6661" width="14.44140625" style="43"/>
    <col min="6662" max="6662" width="5.109375" style="43" customWidth="1"/>
    <col min="6663" max="6664" width="14.44140625" style="43"/>
    <col min="6665" max="6665" width="5.109375" style="43" customWidth="1"/>
    <col min="6666" max="6666" width="18.33203125" style="43" customWidth="1"/>
    <col min="6667" max="6667" width="14.44140625" style="43"/>
    <col min="6668" max="6668" width="5.109375" style="43" customWidth="1"/>
    <col min="6669" max="6917" width="14.44140625" style="43"/>
    <col min="6918" max="6918" width="5.109375" style="43" customWidth="1"/>
    <col min="6919" max="6920" width="14.44140625" style="43"/>
    <col min="6921" max="6921" width="5.109375" style="43" customWidth="1"/>
    <col min="6922" max="6922" width="18.33203125" style="43" customWidth="1"/>
    <col min="6923" max="6923" width="14.44140625" style="43"/>
    <col min="6924" max="6924" width="5.109375" style="43" customWidth="1"/>
    <col min="6925" max="7173" width="14.44140625" style="43"/>
    <col min="7174" max="7174" width="5.109375" style="43" customWidth="1"/>
    <col min="7175" max="7176" width="14.44140625" style="43"/>
    <col min="7177" max="7177" width="5.109375" style="43" customWidth="1"/>
    <col min="7178" max="7178" width="18.33203125" style="43" customWidth="1"/>
    <col min="7179" max="7179" width="14.44140625" style="43"/>
    <col min="7180" max="7180" width="5.109375" style="43" customWidth="1"/>
    <col min="7181" max="7429" width="14.44140625" style="43"/>
    <col min="7430" max="7430" width="5.109375" style="43" customWidth="1"/>
    <col min="7431" max="7432" width="14.44140625" style="43"/>
    <col min="7433" max="7433" width="5.109375" style="43" customWidth="1"/>
    <col min="7434" max="7434" width="18.33203125" style="43" customWidth="1"/>
    <col min="7435" max="7435" width="14.44140625" style="43"/>
    <col min="7436" max="7436" width="5.109375" style="43" customWidth="1"/>
    <col min="7437" max="7685" width="14.44140625" style="43"/>
    <col min="7686" max="7686" width="5.109375" style="43" customWidth="1"/>
    <col min="7687" max="7688" width="14.44140625" style="43"/>
    <col min="7689" max="7689" width="5.109375" style="43" customWidth="1"/>
    <col min="7690" max="7690" width="18.33203125" style="43" customWidth="1"/>
    <col min="7691" max="7691" width="14.44140625" style="43"/>
    <col min="7692" max="7692" width="5.109375" style="43" customWidth="1"/>
    <col min="7693" max="7941" width="14.44140625" style="43"/>
    <col min="7942" max="7942" width="5.109375" style="43" customWidth="1"/>
    <col min="7943" max="7944" width="14.44140625" style="43"/>
    <col min="7945" max="7945" width="5.109375" style="43" customWidth="1"/>
    <col min="7946" max="7946" width="18.33203125" style="43" customWidth="1"/>
    <col min="7947" max="7947" width="14.44140625" style="43"/>
    <col min="7948" max="7948" width="5.109375" style="43" customWidth="1"/>
    <col min="7949" max="8197" width="14.44140625" style="43"/>
    <col min="8198" max="8198" width="5.109375" style="43" customWidth="1"/>
    <col min="8199" max="8200" width="14.44140625" style="43"/>
    <col min="8201" max="8201" width="5.109375" style="43" customWidth="1"/>
    <col min="8202" max="8202" width="18.33203125" style="43" customWidth="1"/>
    <col min="8203" max="8203" width="14.44140625" style="43"/>
    <col min="8204" max="8204" width="5.109375" style="43" customWidth="1"/>
    <col min="8205" max="8453" width="14.44140625" style="43"/>
    <col min="8454" max="8454" width="5.109375" style="43" customWidth="1"/>
    <col min="8455" max="8456" width="14.44140625" style="43"/>
    <col min="8457" max="8457" width="5.109375" style="43" customWidth="1"/>
    <col min="8458" max="8458" width="18.33203125" style="43" customWidth="1"/>
    <col min="8459" max="8459" width="14.44140625" style="43"/>
    <col min="8460" max="8460" width="5.109375" style="43" customWidth="1"/>
    <col min="8461" max="8709" width="14.44140625" style="43"/>
    <col min="8710" max="8710" width="5.109375" style="43" customWidth="1"/>
    <col min="8711" max="8712" width="14.44140625" style="43"/>
    <col min="8713" max="8713" width="5.109375" style="43" customWidth="1"/>
    <col min="8714" max="8714" width="18.33203125" style="43" customWidth="1"/>
    <col min="8715" max="8715" width="14.44140625" style="43"/>
    <col min="8716" max="8716" width="5.109375" style="43" customWidth="1"/>
    <col min="8717" max="8965" width="14.44140625" style="43"/>
    <col min="8966" max="8966" width="5.109375" style="43" customWidth="1"/>
    <col min="8967" max="8968" width="14.44140625" style="43"/>
    <col min="8969" max="8969" width="5.109375" style="43" customWidth="1"/>
    <col min="8970" max="8970" width="18.33203125" style="43" customWidth="1"/>
    <col min="8971" max="8971" width="14.44140625" style="43"/>
    <col min="8972" max="8972" width="5.109375" style="43" customWidth="1"/>
    <col min="8973" max="9221" width="14.44140625" style="43"/>
    <col min="9222" max="9222" width="5.109375" style="43" customWidth="1"/>
    <col min="9223" max="9224" width="14.44140625" style="43"/>
    <col min="9225" max="9225" width="5.109375" style="43" customWidth="1"/>
    <col min="9226" max="9226" width="18.33203125" style="43" customWidth="1"/>
    <col min="9227" max="9227" width="14.44140625" style="43"/>
    <col min="9228" max="9228" width="5.109375" style="43" customWidth="1"/>
    <col min="9229" max="9477" width="14.44140625" style="43"/>
    <col min="9478" max="9478" width="5.109375" style="43" customWidth="1"/>
    <col min="9479" max="9480" width="14.44140625" style="43"/>
    <col min="9481" max="9481" width="5.109375" style="43" customWidth="1"/>
    <col min="9482" max="9482" width="18.33203125" style="43" customWidth="1"/>
    <col min="9483" max="9483" width="14.44140625" style="43"/>
    <col min="9484" max="9484" width="5.109375" style="43" customWidth="1"/>
    <col min="9485" max="9733" width="14.44140625" style="43"/>
    <col min="9734" max="9734" width="5.109375" style="43" customWidth="1"/>
    <col min="9735" max="9736" width="14.44140625" style="43"/>
    <col min="9737" max="9737" width="5.109375" style="43" customWidth="1"/>
    <col min="9738" max="9738" width="18.33203125" style="43" customWidth="1"/>
    <col min="9739" max="9739" width="14.44140625" style="43"/>
    <col min="9740" max="9740" width="5.109375" style="43" customWidth="1"/>
    <col min="9741" max="9989" width="14.44140625" style="43"/>
    <col min="9990" max="9990" width="5.109375" style="43" customWidth="1"/>
    <col min="9991" max="9992" width="14.44140625" style="43"/>
    <col min="9993" max="9993" width="5.109375" style="43" customWidth="1"/>
    <col min="9994" max="9994" width="18.33203125" style="43" customWidth="1"/>
    <col min="9995" max="9995" width="14.44140625" style="43"/>
    <col min="9996" max="9996" width="5.109375" style="43" customWidth="1"/>
    <col min="9997" max="10245" width="14.44140625" style="43"/>
    <col min="10246" max="10246" width="5.109375" style="43" customWidth="1"/>
    <col min="10247" max="10248" width="14.44140625" style="43"/>
    <col min="10249" max="10249" width="5.109375" style="43" customWidth="1"/>
    <col min="10250" max="10250" width="18.33203125" style="43" customWidth="1"/>
    <col min="10251" max="10251" width="14.44140625" style="43"/>
    <col min="10252" max="10252" width="5.109375" style="43" customWidth="1"/>
    <col min="10253" max="10501" width="14.44140625" style="43"/>
    <col min="10502" max="10502" width="5.109375" style="43" customWidth="1"/>
    <col min="10503" max="10504" width="14.44140625" style="43"/>
    <col min="10505" max="10505" width="5.109375" style="43" customWidth="1"/>
    <col min="10506" max="10506" width="18.33203125" style="43" customWidth="1"/>
    <col min="10507" max="10507" width="14.44140625" style="43"/>
    <col min="10508" max="10508" width="5.109375" style="43" customWidth="1"/>
    <col min="10509" max="10757" width="14.44140625" style="43"/>
    <col min="10758" max="10758" width="5.109375" style="43" customWidth="1"/>
    <col min="10759" max="10760" width="14.44140625" style="43"/>
    <col min="10761" max="10761" width="5.109375" style="43" customWidth="1"/>
    <col min="10762" max="10762" width="18.33203125" style="43" customWidth="1"/>
    <col min="10763" max="10763" width="14.44140625" style="43"/>
    <col min="10764" max="10764" width="5.109375" style="43" customWidth="1"/>
    <col min="10765" max="11013" width="14.44140625" style="43"/>
    <col min="11014" max="11014" width="5.109375" style="43" customWidth="1"/>
    <col min="11015" max="11016" width="14.44140625" style="43"/>
    <col min="11017" max="11017" width="5.109375" style="43" customWidth="1"/>
    <col min="11018" max="11018" width="18.33203125" style="43" customWidth="1"/>
    <col min="11019" max="11019" width="14.44140625" style="43"/>
    <col min="11020" max="11020" width="5.109375" style="43" customWidth="1"/>
    <col min="11021" max="11269" width="14.44140625" style="43"/>
    <col min="11270" max="11270" width="5.109375" style="43" customWidth="1"/>
    <col min="11271" max="11272" width="14.44140625" style="43"/>
    <col min="11273" max="11273" width="5.109375" style="43" customWidth="1"/>
    <col min="11274" max="11274" width="18.33203125" style="43" customWidth="1"/>
    <col min="11275" max="11275" width="14.44140625" style="43"/>
    <col min="11276" max="11276" width="5.109375" style="43" customWidth="1"/>
    <col min="11277" max="11525" width="14.44140625" style="43"/>
    <col min="11526" max="11526" width="5.109375" style="43" customWidth="1"/>
    <col min="11527" max="11528" width="14.44140625" style="43"/>
    <col min="11529" max="11529" width="5.109375" style="43" customWidth="1"/>
    <col min="11530" max="11530" width="18.33203125" style="43" customWidth="1"/>
    <col min="11531" max="11531" width="14.44140625" style="43"/>
    <col min="11532" max="11532" width="5.109375" style="43" customWidth="1"/>
    <col min="11533" max="11781" width="14.44140625" style="43"/>
    <col min="11782" max="11782" width="5.109375" style="43" customWidth="1"/>
    <col min="11783" max="11784" width="14.44140625" style="43"/>
    <col min="11785" max="11785" width="5.109375" style="43" customWidth="1"/>
    <col min="11786" max="11786" width="18.33203125" style="43" customWidth="1"/>
    <col min="11787" max="11787" width="14.44140625" style="43"/>
    <col min="11788" max="11788" width="5.109375" style="43" customWidth="1"/>
    <col min="11789" max="12037" width="14.44140625" style="43"/>
    <col min="12038" max="12038" width="5.109375" style="43" customWidth="1"/>
    <col min="12039" max="12040" width="14.44140625" style="43"/>
    <col min="12041" max="12041" width="5.109375" style="43" customWidth="1"/>
    <col min="12042" max="12042" width="18.33203125" style="43" customWidth="1"/>
    <col min="12043" max="12043" width="14.44140625" style="43"/>
    <col min="12044" max="12044" width="5.109375" style="43" customWidth="1"/>
    <col min="12045" max="12293" width="14.44140625" style="43"/>
    <col min="12294" max="12294" width="5.109375" style="43" customWidth="1"/>
    <col min="12295" max="12296" width="14.44140625" style="43"/>
    <col min="12297" max="12297" width="5.109375" style="43" customWidth="1"/>
    <col min="12298" max="12298" width="18.33203125" style="43" customWidth="1"/>
    <col min="12299" max="12299" width="14.44140625" style="43"/>
    <col min="12300" max="12300" width="5.109375" style="43" customWidth="1"/>
    <col min="12301" max="12549" width="14.44140625" style="43"/>
    <col min="12550" max="12550" width="5.109375" style="43" customWidth="1"/>
    <col min="12551" max="12552" width="14.44140625" style="43"/>
    <col min="12553" max="12553" width="5.109375" style="43" customWidth="1"/>
    <col min="12554" max="12554" width="18.33203125" style="43" customWidth="1"/>
    <col min="12555" max="12555" width="14.44140625" style="43"/>
    <col min="12556" max="12556" width="5.109375" style="43" customWidth="1"/>
    <col min="12557" max="12805" width="14.44140625" style="43"/>
    <col min="12806" max="12806" width="5.109375" style="43" customWidth="1"/>
    <col min="12807" max="12808" width="14.44140625" style="43"/>
    <col min="12809" max="12809" width="5.109375" style="43" customWidth="1"/>
    <col min="12810" max="12810" width="18.33203125" style="43" customWidth="1"/>
    <col min="12811" max="12811" width="14.44140625" style="43"/>
    <col min="12812" max="12812" width="5.109375" style="43" customWidth="1"/>
    <col min="12813" max="13061" width="14.44140625" style="43"/>
    <col min="13062" max="13062" width="5.109375" style="43" customWidth="1"/>
    <col min="13063" max="13064" width="14.44140625" style="43"/>
    <col min="13065" max="13065" width="5.109375" style="43" customWidth="1"/>
    <col min="13066" max="13066" width="18.33203125" style="43" customWidth="1"/>
    <col min="13067" max="13067" width="14.44140625" style="43"/>
    <col min="13068" max="13068" width="5.109375" style="43" customWidth="1"/>
    <col min="13069" max="13317" width="14.44140625" style="43"/>
    <col min="13318" max="13318" width="5.109375" style="43" customWidth="1"/>
    <col min="13319" max="13320" width="14.44140625" style="43"/>
    <col min="13321" max="13321" width="5.109375" style="43" customWidth="1"/>
    <col min="13322" max="13322" width="18.33203125" style="43" customWidth="1"/>
    <col min="13323" max="13323" width="14.44140625" style="43"/>
    <col min="13324" max="13324" width="5.109375" style="43" customWidth="1"/>
    <col min="13325" max="13573" width="14.44140625" style="43"/>
    <col min="13574" max="13574" width="5.109375" style="43" customWidth="1"/>
    <col min="13575" max="13576" width="14.44140625" style="43"/>
    <col min="13577" max="13577" width="5.109375" style="43" customWidth="1"/>
    <col min="13578" max="13578" width="18.33203125" style="43" customWidth="1"/>
    <col min="13579" max="13579" width="14.44140625" style="43"/>
    <col min="13580" max="13580" width="5.109375" style="43" customWidth="1"/>
    <col min="13581" max="13829" width="14.44140625" style="43"/>
    <col min="13830" max="13830" width="5.109375" style="43" customWidth="1"/>
    <col min="13831" max="13832" width="14.44140625" style="43"/>
    <col min="13833" max="13833" width="5.109375" style="43" customWidth="1"/>
    <col min="13834" max="13834" width="18.33203125" style="43" customWidth="1"/>
    <col min="13835" max="13835" width="14.44140625" style="43"/>
    <col min="13836" max="13836" width="5.109375" style="43" customWidth="1"/>
    <col min="13837" max="14085" width="14.44140625" style="43"/>
    <col min="14086" max="14086" width="5.109375" style="43" customWidth="1"/>
    <col min="14087" max="14088" width="14.44140625" style="43"/>
    <col min="14089" max="14089" width="5.109375" style="43" customWidth="1"/>
    <col min="14090" max="14090" width="18.33203125" style="43" customWidth="1"/>
    <col min="14091" max="14091" width="14.44140625" style="43"/>
    <col min="14092" max="14092" width="5.109375" style="43" customWidth="1"/>
    <col min="14093" max="14341" width="14.44140625" style="43"/>
    <col min="14342" max="14342" width="5.109375" style="43" customWidth="1"/>
    <col min="14343" max="14344" width="14.44140625" style="43"/>
    <col min="14345" max="14345" width="5.109375" style="43" customWidth="1"/>
    <col min="14346" max="14346" width="18.33203125" style="43" customWidth="1"/>
    <col min="14347" max="14347" width="14.44140625" style="43"/>
    <col min="14348" max="14348" width="5.109375" style="43" customWidth="1"/>
    <col min="14349" max="14597" width="14.44140625" style="43"/>
    <col min="14598" max="14598" width="5.109375" style="43" customWidth="1"/>
    <col min="14599" max="14600" width="14.44140625" style="43"/>
    <col min="14601" max="14601" width="5.109375" style="43" customWidth="1"/>
    <col min="14602" max="14602" width="18.33203125" style="43" customWidth="1"/>
    <col min="14603" max="14603" width="14.44140625" style="43"/>
    <col min="14604" max="14604" width="5.109375" style="43" customWidth="1"/>
    <col min="14605" max="14853" width="14.44140625" style="43"/>
    <col min="14854" max="14854" width="5.109375" style="43" customWidth="1"/>
    <col min="14855" max="14856" width="14.44140625" style="43"/>
    <col min="14857" max="14857" width="5.109375" style="43" customWidth="1"/>
    <col min="14858" max="14858" width="18.33203125" style="43" customWidth="1"/>
    <col min="14859" max="14859" width="14.44140625" style="43"/>
    <col min="14860" max="14860" width="5.109375" style="43" customWidth="1"/>
    <col min="14861" max="15109" width="14.44140625" style="43"/>
    <col min="15110" max="15110" width="5.109375" style="43" customWidth="1"/>
    <col min="15111" max="15112" width="14.44140625" style="43"/>
    <col min="15113" max="15113" width="5.109375" style="43" customWidth="1"/>
    <col min="15114" max="15114" width="18.33203125" style="43" customWidth="1"/>
    <col min="15115" max="15115" width="14.44140625" style="43"/>
    <col min="15116" max="15116" width="5.109375" style="43" customWidth="1"/>
    <col min="15117" max="15365" width="14.44140625" style="43"/>
    <col min="15366" max="15366" width="5.109375" style="43" customWidth="1"/>
    <col min="15367" max="15368" width="14.44140625" style="43"/>
    <col min="15369" max="15369" width="5.109375" style="43" customWidth="1"/>
    <col min="15370" max="15370" width="18.33203125" style="43" customWidth="1"/>
    <col min="15371" max="15371" width="14.44140625" style="43"/>
    <col min="15372" max="15372" width="5.109375" style="43" customWidth="1"/>
    <col min="15373" max="15621" width="14.44140625" style="43"/>
    <col min="15622" max="15622" width="5.109375" style="43" customWidth="1"/>
    <col min="15623" max="15624" width="14.44140625" style="43"/>
    <col min="15625" max="15625" width="5.109375" style="43" customWidth="1"/>
    <col min="15626" max="15626" width="18.33203125" style="43" customWidth="1"/>
    <col min="15627" max="15627" width="14.44140625" style="43"/>
    <col min="15628" max="15628" width="5.109375" style="43" customWidth="1"/>
    <col min="15629" max="15877" width="14.44140625" style="43"/>
    <col min="15878" max="15878" width="5.109375" style="43" customWidth="1"/>
    <col min="15879" max="15880" width="14.44140625" style="43"/>
    <col min="15881" max="15881" width="5.109375" style="43" customWidth="1"/>
    <col min="15882" max="15882" width="18.33203125" style="43" customWidth="1"/>
    <col min="15883" max="15883" width="14.44140625" style="43"/>
    <col min="15884" max="15884" width="5.109375" style="43" customWidth="1"/>
    <col min="15885" max="16133" width="14.44140625" style="43"/>
    <col min="16134" max="16134" width="5.109375" style="43" customWidth="1"/>
    <col min="16135" max="16136" width="14.44140625" style="43"/>
    <col min="16137" max="16137" width="5.109375" style="43" customWidth="1"/>
    <col min="16138" max="16138" width="18.33203125" style="43" customWidth="1"/>
    <col min="16139" max="16139" width="14.44140625" style="43"/>
    <col min="16140" max="16140" width="5.109375" style="43" customWidth="1"/>
    <col min="16141" max="16384" width="14.44140625" style="43"/>
  </cols>
  <sheetData>
    <row r="2" spans="1:260" s="42" customFormat="1" ht="15" customHeight="1">
      <c r="B2" s="71" t="s">
        <v>163</v>
      </c>
    </row>
    <row r="3" spans="1:260" ht="11.85" customHeight="1">
      <c r="A3" s="43"/>
      <c r="B3" s="44" t="s">
        <v>16</v>
      </c>
      <c r="C3" s="43"/>
      <c r="D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</row>
    <row r="4" spans="1:260" ht="15" customHeight="1">
      <c r="A4" s="43"/>
      <c r="B4" s="45"/>
      <c r="C4" s="45"/>
      <c r="D4" s="45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</row>
    <row r="5" spans="1:260" ht="15" customHeight="1">
      <c r="A5" s="43"/>
      <c r="B5" s="45"/>
      <c r="C5" s="45"/>
      <c r="D5" s="45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  <c r="IX5" s="43"/>
      <c r="IY5" s="43"/>
      <c r="IZ5" s="43"/>
    </row>
    <row r="6" spans="1:260" ht="11.85" customHeight="1" thickBot="1">
      <c r="B6" s="47" t="s">
        <v>220</v>
      </c>
      <c r="C6" s="48"/>
      <c r="D6" s="48"/>
      <c r="F6" s="47" t="s">
        <v>161</v>
      </c>
      <c r="G6" s="48"/>
      <c r="H6" s="48"/>
      <c r="I6" s="48"/>
      <c r="Q6" s="47" t="s">
        <v>206</v>
      </c>
      <c r="R6" s="47"/>
      <c r="S6" s="47"/>
      <c r="T6" s="47"/>
      <c r="V6" s="48" t="s">
        <v>18</v>
      </c>
      <c r="IX6" s="43"/>
      <c r="IY6" s="43"/>
      <c r="IZ6" s="43"/>
    </row>
    <row r="7" spans="1:260" ht="11.85" customHeight="1">
      <c r="B7" s="52" t="str">
        <f>B12</f>
        <v>expiries</v>
      </c>
      <c r="C7" s="52" t="s">
        <v>91</v>
      </c>
      <c r="D7" s="56" t="str">
        <f>[1]!obMake(B12&amp;" "&amp;$V$8,C7,B13:B250)</f>
        <v>expiries net.finmath.time.businessdaycalendar 
[1286]</v>
      </c>
      <c r="F7" s="52" t="s">
        <v>164</v>
      </c>
      <c r="G7" s="52" t="s">
        <v>167</v>
      </c>
      <c r="H7" s="52" t="str">
        <f>[1]!obMake(F7&amp;" "&amp;$V$7,G7,I7)</f>
        <v>day java.time 
[1292]</v>
      </c>
      <c r="I7">
        <v>8</v>
      </c>
      <c r="Q7" s="52" t="s">
        <v>207</v>
      </c>
      <c r="R7" s="52" t="s">
        <v>89</v>
      </c>
      <c r="S7" s="52" t="str">
        <f>[1]!obMake(Q7&amp;" "&amp;$V$10,R7,T7)</f>
        <v>accuracy net.finmath.initialmargin.isdasimm.test.SIMMTest 
[1366]</v>
      </c>
      <c r="T7" s="19">
        <f>10^-5</f>
        <v>1.0000000000000001E-5</v>
      </c>
      <c r="V7" s="49" t="str">
        <f>obLibs&amp;"java.time"</f>
        <v>java.time</v>
      </c>
      <c r="IX7" s="43"/>
      <c r="IY7" s="43"/>
      <c r="IZ7" s="43"/>
    </row>
    <row r="8" spans="1:260" ht="11.85" customHeight="1">
      <c r="B8" s="52" t="str">
        <f>C12</f>
        <v>tenors</v>
      </c>
      <c r="C8" s="52" t="s">
        <v>91</v>
      </c>
      <c r="D8" s="56" t="str">
        <f>[1]!obMake(C12&amp;" "&amp;$V$8,C8,C13:C250)</f>
        <v>tenors net.finmath.time.businessdaycalendar 
[1287]</v>
      </c>
      <c r="F8" s="52" t="s">
        <v>165</v>
      </c>
      <c r="G8" s="52" t="s">
        <v>75</v>
      </c>
      <c r="H8" s="52" t="str">
        <f>[1]!obCall(F8&amp;" "&amp;$V$7,$V$7&amp;".Month","valueOf",[1]!obMake("",G8,I8))</f>
        <v>month java.time 
[1291]</v>
      </c>
      <c r="I8" t="s">
        <v>169</v>
      </c>
      <c r="Q8" s="52" t="s">
        <v>210</v>
      </c>
      <c r="R8" s="52" t="s">
        <v>89</v>
      </c>
      <c r="S8" s="52" t="str">
        <f>[1]!obMake(Q8&amp;" "&amp;$V$10,R8,T8)</f>
        <v>parameterStep net.finmath.initialmargin.isdasimm.test.SIMMTest 
[1361]</v>
      </c>
      <c r="T8" s="19">
        <f>10^-4</f>
        <v>1E-4</v>
      </c>
      <c r="V8" s="49" t="str">
        <f>obLibs&amp;"net.finmath.time.businessdaycalendar"</f>
        <v>net.finmath.time.businessdaycalendar</v>
      </c>
      <c r="IX8" s="43"/>
      <c r="IY8" s="43"/>
      <c r="IZ8" s="43"/>
    </row>
    <row r="9" spans="1:260" ht="11.4" customHeight="1">
      <c r="B9" s="52" t="str">
        <f>D12</f>
        <v>ATMVols</v>
      </c>
      <c r="C9" s="52" t="s">
        <v>69</v>
      </c>
      <c r="D9" s="51" t="str">
        <f>[1]!obMake(D12&amp;" "&amp;$V$8,C9,D13:D250)</f>
        <v>ATMVols net.finmath.time.businessdaycalendar 
[1288]</v>
      </c>
      <c r="F9" s="52" t="s">
        <v>166</v>
      </c>
      <c r="G9" s="52" t="s">
        <v>167</v>
      </c>
      <c r="H9" s="52" t="str">
        <f>[1]!obMake(F9&amp;" "&amp;$V$7,G9,I9)</f>
        <v>year java.time 
[1289]</v>
      </c>
      <c r="I9">
        <v>2017</v>
      </c>
      <c r="Q9" s="52" t="s">
        <v>208</v>
      </c>
      <c r="R9" s="52" t="s">
        <v>167</v>
      </c>
      <c r="S9" s="52" t="str">
        <f>[1]!obMake(Q9&amp;" "&amp;$V$10,R9,T9)</f>
        <v>maxIterations net.finmath.initialmargin.isdasimm.test.SIMMTest 
[1351]</v>
      </c>
      <c r="T9" s="19">
        <v>100</v>
      </c>
      <c r="V9" s="49" t="str">
        <f>obLibs&amp;"net.finmath.time.daycount"</f>
        <v>net.finmath.time.daycount</v>
      </c>
      <c r="IX9" s="43"/>
      <c r="IY9" s="43"/>
      <c r="IZ9" s="43"/>
    </row>
    <row r="10" spans="1:260" ht="11.85" customHeight="1">
      <c r="Q10" s="52" t="s">
        <v>209</v>
      </c>
      <c r="R10" s="52" t="s">
        <v>167</v>
      </c>
      <c r="S10" s="52" t="str">
        <f>[1]!obMake(Q10&amp;" "&amp;$V$10,R10,T10)</f>
        <v>numberOfThreads net.finmath.initialmargin.isdasimm.test.SIMMTest 
[1369]</v>
      </c>
      <c r="T10" s="19">
        <v>4</v>
      </c>
      <c r="V10" s="51" t="str">
        <f>obLibs&amp;"net.finmath.initialmargin.isdasimm.test.SIMMTest"</f>
        <v>net.finmath.initialmargin.isdasimm.test.SIMMTest</v>
      </c>
      <c r="IX10" s="43"/>
      <c r="IY10" s="43"/>
      <c r="IZ10" s="43"/>
    </row>
    <row r="11" spans="1:260" ht="11.85" customHeight="1">
      <c r="B11" s="52"/>
      <c r="D11" s="52"/>
      <c r="F11" s="52" t="s">
        <v>100</v>
      </c>
      <c r="G11" s="52" t="s">
        <v>168</v>
      </c>
      <c r="Q11" s="52"/>
      <c r="R11" s="52"/>
      <c r="S11" s="52"/>
      <c r="T11" s="52"/>
      <c r="V11" s="51" t="str">
        <f>obLibs&amp;"net.finmath.montecarlo.interestrate.modelplugins.LIBORVolatilityModelPiecewiseConstant"</f>
        <v>net.finmath.montecarlo.interestrate.modelplugins.LIBORVolatilityModelPiecewiseConstant</v>
      </c>
      <c r="IX11" s="43"/>
      <c r="IY11" s="43"/>
      <c r="IZ11" s="43"/>
    </row>
    <row r="12" spans="1:260" ht="11.85" customHeight="1">
      <c r="B12" s="70" t="s">
        <v>157</v>
      </c>
      <c r="C12" s="70" t="s">
        <v>158</v>
      </c>
      <c r="D12" s="70" t="s">
        <v>159</v>
      </c>
      <c r="F12" s="52" t="s">
        <v>14</v>
      </c>
      <c r="G12" s="58" t="str">
        <f>[1]!obCall(G11&amp;" "&amp;V7,V7&amp;".LocalDate","of",H9,H8,H7)</f>
        <v>referenceDate java.time 
[1293]</v>
      </c>
      <c r="H12" s="58"/>
      <c r="I12" s="58"/>
      <c r="Q12" s="52" t="s">
        <v>100</v>
      </c>
      <c r="R12" s="52" t="s">
        <v>211</v>
      </c>
      <c r="S12" s="52"/>
      <c r="T12" s="52"/>
      <c r="V12" s="51" t="str">
        <f>obLibs&amp;"net.finmath.montecarlo.RandomVariableFactory"</f>
        <v>net.finmath.montecarlo.RandomVariableFactory</v>
      </c>
      <c r="IX12" s="43"/>
      <c r="IY12" s="43"/>
      <c r="IZ12" s="43"/>
    </row>
    <row r="13" spans="1:260" ht="11.4" customHeight="1">
      <c r="B13" t="s">
        <v>126</v>
      </c>
      <c r="C13" t="s">
        <v>127</v>
      </c>
      <c r="D13">
        <v>4.4000000000000003E-3</v>
      </c>
      <c r="Q13" s="52" t="s">
        <v>14</v>
      </c>
      <c r="R13" s="78" t="str">
        <f>[1]!obCall(R12&amp;" "&amp;V10,V10,"getModelCalibrationPropertiesMap",S7:S10,LMM!C19)</f>
        <v>properties net.finmath.initialmargin.isdasimm.test.SIMMTest 
[1550]</v>
      </c>
      <c r="S13" s="58"/>
      <c r="T13" s="58"/>
      <c r="V13" s="51" t="str">
        <f>obLibs&amp;"net.finmath.time.TimeDiscretization"</f>
        <v>net.finmath.time.TimeDiscretization</v>
      </c>
      <c r="IX13" s="43"/>
      <c r="IY13" s="43"/>
      <c r="IZ13" s="43"/>
    </row>
    <row r="14" spans="1:260" ht="12" customHeight="1">
      <c r="B14" t="s">
        <v>128</v>
      </c>
      <c r="C14" t="s">
        <v>127</v>
      </c>
      <c r="D14">
        <v>4.8700000000000002E-3</v>
      </c>
      <c r="V14" s="51" t="str">
        <f>obLibs&amp;"net.finmath.montecarlo.interestrate.modelplugins.LIBORVolatilityModelPiecewiseConstant"</f>
        <v>net.finmath.montecarlo.interestrate.modelplugins.LIBORVolatilityModelPiecewiseConstant</v>
      </c>
      <c r="IX14" s="43"/>
      <c r="IY14" s="43"/>
      <c r="IZ14" s="43"/>
    </row>
    <row r="15" spans="1:260" ht="12.6" customHeight="1" thickBot="1">
      <c r="B15" t="s">
        <v>129</v>
      </c>
      <c r="C15" t="s">
        <v>127</v>
      </c>
      <c r="D15">
        <v>5.9100000000000003E-3</v>
      </c>
      <c r="F15" s="47" t="s">
        <v>175</v>
      </c>
      <c r="G15" s="48"/>
      <c r="H15" s="47"/>
      <c r="I15" s="47"/>
      <c r="Q15" s="47" t="s">
        <v>215</v>
      </c>
      <c r="R15" s="47"/>
      <c r="S15" s="47"/>
      <c r="T15" s="47"/>
      <c r="U15" s="52"/>
      <c r="V15" s="52" t="str">
        <f>obLibs&amp;"net.finmath.montecarlo.interestrate.modelplugins.LIBORCorrelationModelExponentialDecay"</f>
        <v>net.finmath.montecarlo.interestrate.modelplugins.LIBORCorrelationModelExponentialDecay</v>
      </c>
      <c r="IX15" s="43"/>
      <c r="IY15" s="43"/>
      <c r="IZ15" s="43"/>
    </row>
    <row r="16" spans="1:260" ht="11.85" customHeight="1">
      <c r="B16" t="s">
        <v>130</v>
      </c>
      <c r="C16" t="s">
        <v>127</v>
      </c>
      <c r="D16">
        <v>6.2199999999999998E-3</v>
      </c>
      <c r="F16" s="52" t="s">
        <v>170</v>
      </c>
      <c r="G16" s="52" t="s">
        <v>89</v>
      </c>
      <c r="H16" s="52" t="str">
        <f>[1]!obMake(F16&amp;" "&amp;V7,G16,I16)</f>
        <v>swapPeriodLength java.time 
[1296]</v>
      </c>
      <c r="I16" s="19">
        <v>0.5</v>
      </c>
      <c r="J16" s="52"/>
      <c r="Q16" s="52" t="s">
        <v>216</v>
      </c>
      <c r="R16" s="52"/>
      <c r="S16" s="76" t="b">
        <v>0</v>
      </c>
      <c r="T16" s="52"/>
      <c r="U16" s="52"/>
      <c r="V16" s="52" t="str">
        <f>obLibs&amp;"net.finmath.montecarlo.interestrate.modelplugins.LIBORCovarianceModelFromVolatilityAndCorrelation"</f>
        <v>net.finmath.montecarlo.interestrate.modelplugins.LIBORCovarianceModelFromVolatilityAndCorrelation</v>
      </c>
      <c r="IX16" s="43"/>
      <c r="IY16" s="43"/>
      <c r="IZ16" s="43"/>
    </row>
    <row r="17" spans="2:260" ht="11.85" customHeight="1">
      <c r="B17" t="s">
        <v>131</v>
      </c>
      <c r="C17" t="s">
        <v>127</v>
      </c>
      <c r="D17">
        <v>6.5300000000000002E-3</v>
      </c>
      <c r="F17" s="52" t="s">
        <v>173</v>
      </c>
      <c r="G17" s="52"/>
      <c r="H17" s="52" t="str">
        <f>[1]!obMake(F17&amp;" "&amp;V8,V8&amp;"."&amp;I17)</f>
        <v>businessDayCalendar net.finmath.time.businessdaycalendar 
[1294]</v>
      </c>
      <c r="I17" s="19" t="s">
        <v>171</v>
      </c>
      <c r="J17" s="19"/>
      <c r="K17" s="74"/>
      <c r="L17" s="74"/>
      <c r="M17" s="74"/>
      <c r="Q17" s="52"/>
      <c r="R17" s="52"/>
      <c r="S17" s="52"/>
      <c r="T17" s="52"/>
      <c r="U17" s="52"/>
      <c r="V17" s="52" t="str">
        <f>obLibs&amp;"net.finmath.montecarlo.interestrate.modelplugins.BlendedLocalVolatilityModel"</f>
        <v>net.finmath.montecarlo.interestrate.modelplugins.BlendedLocalVolatilityModel</v>
      </c>
      <c r="IV17" s="43"/>
      <c r="IW17" s="43"/>
      <c r="IX17" s="43"/>
      <c r="IY17" s="43"/>
      <c r="IZ17" s="43"/>
    </row>
    <row r="18" spans="2:260" ht="11.85" customHeight="1">
      <c r="B18" t="s">
        <v>132</v>
      </c>
      <c r="C18" t="s">
        <v>127</v>
      </c>
      <c r="D18">
        <v>7.2690000000000003E-3</v>
      </c>
      <c r="F18" s="52" t="s">
        <v>172</v>
      </c>
      <c r="G18" s="52"/>
      <c r="H18" s="52" t="str">
        <f>[1]!obMake(F18&amp;" "&amp;V9,V9&amp;"."&amp;I18)</f>
        <v>dayCountConvention net.finmath.time.daycount 
[1295]</v>
      </c>
      <c r="I18" s="19" t="s">
        <v>174</v>
      </c>
      <c r="J18" s="19"/>
      <c r="K18" s="74"/>
      <c r="L18" s="74"/>
      <c r="M18" s="74"/>
      <c r="Q18" s="52" t="s">
        <v>100</v>
      </c>
      <c r="R18" s="52" t="s">
        <v>217</v>
      </c>
      <c r="S18" s="52"/>
      <c r="T18" s="52"/>
      <c r="U18" s="52"/>
      <c r="V18" s="52" t="str">
        <f>obLibs&amp;"net.finmath.initialmargin.isdasimm.changedfinmath.LIBORMarketModel"</f>
        <v>net.finmath.initialmargin.isdasimm.changedfinmath.LIBORMarketModel</v>
      </c>
      <c r="IX18" s="43"/>
      <c r="IY18" s="43"/>
      <c r="IZ18" s="43"/>
    </row>
    <row r="19" spans="2:260" ht="11.85" customHeight="1">
      <c r="B19" t="s">
        <v>133</v>
      </c>
      <c r="C19" t="s">
        <v>127</v>
      </c>
      <c r="D19">
        <v>7.8300000000000002E-3</v>
      </c>
      <c r="G19" s="52"/>
      <c r="H19" s="52"/>
      <c r="I19" s="52"/>
      <c r="J19" s="52"/>
      <c r="Q19" s="52" t="s">
        <v>14</v>
      </c>
      <c r="R19" s="58" t="str">
        <f>IF(S16,[1]!obMake(R18&amp;" "&amp;V18,V18,LMM!H12,[1]!obCast("",V19),Curves!F11,Curves!C11,[1]!obMake("",V12),LMMCalibration!G55,LMMCalibration!G21,LMMCalibration!R13),"")</f>
        <v/>
      </c>
      <c r="S19" s="58"/>
      <c r="T19" s="58"/>
      <c r="U19" s="52"/>
      <c r="V19" s="52" t="str">
        <f>obLibs&amp;"net.finmath.marketdata.model.AnalyticModelInterface"</f>
        <v>net.finmath.marketdata.model.AnalyticModelInterface</v>
      </c>
      <c r="IX19" s="43"/>
      <c r="IY19" s="43"/>
      <c r="IZ19" s="43"/>
    </row>
    <row r="20" spans="2:260" ht="11.85" customHeight="1">
      <c r="B20" t="s">
        <v>134</v>
      </c>
      <c r="C20" t="s">
        <v>127</v>
      </c>
      <c r="D20">
        <v>8.3909999999999992E-3</v>
      </c>
      <c r="F20" s="52" t="s">
        <v>100</v>
      </c>
      <c r="G20" s="52" t="s">
        <v>176</v>
      </c>
      <c r="H20" s="52"/>
      <c r="I20" s="52"/>
      <c r="J20" s="52"/>
      <c r="Q20" s="52"/>
      <c r="R20" s="52"/>
      <c r="S20" s="52"/>
      <c r="T20" s="52"/>
      <c r="U20" s="52"/>
      <c r="V20" s="52"/>
      <c r="IX20" s="43"/>
      <c r="IY20" s="43"/>
      <c r="IZ20" s="43"/>
    </row>
    <row r="21" spans="2:260" ht="13.8" customHeight="1">
      <c r="B21" t="s">
        <v>135</v>
      </c>
      <c r="C21" t="s">
        <v>127</v>
      </c>
      <c r="D21">
        <v>4.4000000000000003E-3</v>
      </c>
      <c r="F21" s="52" t="s">
        <v>14</v>
      </c>
      <c r="G21" s="78" t="str">
        <f>[1]!obCall(G20&amp;" "&amp;V10,V10,"createCalibrationItems",Curves!F11,Curves!C11,LMMCalibration!D7,LMMCalibration!D8,LMMCalibration!D9,LMMCalibration!G12,LMMCalibration!H17,LMMCalibration!H18,LMMCalibration!H16)</f>
        <v>calibrationItems net.finmath.initialmargin.isdasimm.test.SIMMTest 
[1297]</v>
      </c>
      <c r="H21" s="58"/>
      <c r="I21" s="58"/>
      <c r="Q21" s="52"/>
      <c r="R21" s="52"/>
      <c r="S21" s="52"/>
      <c r="T21" s="52"/>
      <c r="U21" s="52"/>
      <c r="V21" s="52"/>
      <c r="IX21" s="43"/>
      <c r="IY21" s="43"/>
      <c r="IZ21" s="43"/>
    </row>
    <row r="22" spans="2:260" ht="11.85" customHeight="1" thickBot="1">
      <c r="B22" t="s">
        <v>136</v>
      </c>
      <c r="C22" t="s">
        <v>127</v>
      </c>
      <c r="D22">
        <v>4.8700000000000002E-3</v>
      </c>
      <c r="R22" s="47" t="s">
        <v>218</v>
      </c>
      <c r="S22" s="47"/>
      <c r="T22" s="52"/>
      <c r="U22" s="52"/>
      <c r="V22" s="52"/>
      <c r="IX22" s="43"/>
      <c r="IY22" s="43"/>
      <c r="IZ22" s="43"/>
    </row>
    <row r="23" spans="2:260" ht="11.85" customHeight="1">
      <c r="B23" t="s">
        <v>137</v>
      </c>
      <c r="C23" t="s">
        <v>127</v>
      </c>
      <c r="D23">
        <v>5.9100000000000003E-3</v>
      </c>
      <c r="R23" s="16" t="s">
        <v>219</v>
      </c>
      <c r="S23" s="52" t="s">
        <v>221</v>
      </c>
      <c r="T23" s="52"/>
      <c r="U23" s="52"/>
      <c r="V23" s="52"/>
      <c r="IX23" s="43"/>
      <c r="IY23" s="43"/>
      <c r="IZ23" s="43"/>
    </row>
    <row r="24" spans="2:260" ht="11.85" customHeight="1" thickBot="1">
      <c r="B24" t="s">
        <v>138</v>
      </c>
      <c r="C24" t="s">
        <v>127</v>
      </c>
      <c r="D24">
        <v>6.2199999999999998E-3</v>
      </c>
      <c r="F24" s="47" t="s">
        <v>192</v>
      </c>
      <c r="G24" s="47"/>
      <c r="H24" s="47"/>
      <c r="I24" s="47"/>
      <c r="J24" s="51"/>
      <c r="K24" s="51"/>
      <c r="L24" s="51"/>
      <c r="M24" s="51"/>
      <c r="N24" s="51"/>
      <c r="O24" s="51"/>
      <c r="P24" s="51"/>
      <c r="R24" s="77" t="str">
        <f t="array" ref="R24:R134">IF($S$16,TRANSPOSE([1]!obGet([1]!obCall("",V10,"getCalibratedParameters",R19))),"")</f>
        <v/>
      </c>
      <c r="S24" s="51">
        <v>3.5380523937190095E-3</v>
      </c>
      <c r="IX24" s="43"/>
      <c r="IY24" s="43"/>
      <c r="IZ24" s="43"/>
    </row>
    <row r="25" spans="2:260" ht="11.85" customHeight="1">
      <c r="B25" t="s">
        <v>139</v>
      </c>
      <c r="C25" t="s">
        <v>127</v>
      </c>
      <c r="D25">
        <v>6.5300000000000002E-3</v>
      </c>
      <c r="F25" s="51" t="s">
        <v>190</v>
      </c>
      <c r="G25" s="51"/>
      <c r="H25" s="51" t="str">
        <f>[1]!obMake(F25&amp;" "&amp;V12&amp;F24,V12)</f>
        <v>randomVariableFactory net.finmath.montecarlo.RandomVariableFactoryCalibrateable LIBOR Volatility Model 
[1271]</v>
      </c>
      <c r="I25" s="51"/>
      <c r="J25" s="51"/>
      <c r="K25" s="51"/>
      <c r="L25" s="51"/>
      <c r="M25" s="51"/>
      <c r="N25" s="51"/>
      <c r="O25" s="51"/>
      <c r="P25" s="52"/>
      <c r="R25" s="77" t="str">
        <v/>
      </c>
      <c r="S25" s="51">
        <v>4.1913176485936388E-3</v>
      </c>
      <c r="IX25" s="43"/>
      <c r="IY25" s="43"/>
      <c r="IZ25" s="43"/>
    </row>
    <row r="26" spans="2:260" ht="11.85" customHeight="1">
      <c r="B26" t="s">
        <v>140</v>
      </c>
      <c r="C26" t="s">
        <v>127</v>
      </c>
      <c r="D26">
        <v>7.2690000000000003E-3</v>
      </c>
      <c r="F26" s="51" t="s">
        <v>193</v>
      </c>
      <c r="G26" s="51"/>
      <c r="H26" s="51" t="str">
        <f>[1]!obMake(F26&amp;" "&amp;V13,V13,[1]!obMake("","double[]",I26:O26))</f>
        <v>simulationDiscretization net.finmath.time.TimeDiscretization 
[1257]</v>
      </c>
      <c r="I26" s="73">
        <v>0</v>
      </c>
      <c r="J26" s="73">
        <v>1</v>
      </c>
      <c r="K26" s="73">
        <v>2</v>
      </c>
      <c r="L26" s="73">
        <v>5</v>
      </c>
      <c r="M26" s="73">
        <v>10</v>
      </c>
      <c r="N26" s="73">
        <v>20</v>
      </c>
      <c r="O26" s="73">
        <v>30</v>
      </c>
      <c r="P26" s="73"/>
      <c r="R26" s="77" t="str">
        <v/>
      </c>
      <c r="S26" s="51">
        <v>8.8411734039002716E-3</v>
      </c>
      <c r="IX26" s="43"/>
      <c r="IY26" s="43"/>
      <c r="IZ26" s="43"/>
    </row>
    <row r="27" spans="2:260" ht="11.4" customHeight="1">
      <c r="B27" t="s">
        <v>141</v>
      </c>
      <c r="C27" t="s">
        <v>127</v>
      </c>
      <c r="D27">
        <v>7.8300000000000002E-3</v>
      </c>
      <c r="F27" s="51" t="s">
        <v>194</v>
      </c>
      <c r="G27" s="51"/>
      <c r="H27" s="51" t="str">
        <f>[1]!obMake(F27&amp;" "&amp;V13,V13,[1]!obMake("","double[]",I27:O27))</f>
        <v>timeToMaturityDiscretization net.finmath.time.TimeDiscretization 
[1255]</v>
      </c>
      <c r="I27" s="73">
        <v>0</v>
      </c>
      <c r="J27" s="73">
        <v>1</v>
      </c>
      <c r="K27" s="73">
        <v>2</v>
      </c>
      <c r="L27" s="73">
        <v>5</v>
      </c>
      <c r="M27" s="73">
        <v>10</v>
      </c>
      <c r="N27" s="73">
        <v>20</v>
      </c>
      <c r="O27" s="73">
        <v>30</v>
      </c>
      <c r="P27" s="73"/>
      <c r="R27" s="77" t="str">
        <v/>
      </c>
      <c r="S27" s="51">
        <v>1.036717872459457E-2</v>
      </c>
      <c r="IX27" s="43"/>
      <c r="IY27" s="43"/>
      <c r="IZ27" s="43"/>
    </row>
    <row r="28" spans="2:260" ht="11.85" customHeight="1">
      <c r="B28" t="s">
        <v>142</v>
      </c>
      <c r="C28" t="s">
        <v>127</v>
      </c>
      <c r="D28">
        <v>4.4000000000000003E-3</v>
      </c>
      <c r="F28" s="51" t="s">
        <v>195</v>
      </c>
      <c r="G28" s="51" t="s">
        <v>69</v>
      </c>
      <c r="H28" s="51" t="str">
        <f>[1]!obMake(F28&amp;" "&amp;V13,G28,I28:I28)</f>
        <v>initialVolatility net.finmath.time.TimeDiscretization 
[1270]</v>
      </c>
      <c r="I28" s="73">
        <f>0.5/100</f>
        <v>5.0000000000000001E-3</v>
      </c>
      <c r="J28" s="51"/>
      <c r="K28" s="51"/>
      <c r="L28" s="51"/>
      <c r="M28" s="51"/>
      <c r="N28" s="51"/>
      <c r="O28" s="51"/>
      <c r="P28" s="51"/>
      <c r="R28" s="77" t="str">
        <v/>
      </c>
      <c r="S28" s="51">
        <v>9.6835147374315211E-3</v>
      </c>
      <c r="IX28" s="43"/>
      <c r="IY28" s="43"/>
      <c r="IZ28" s="43"/>
    </row>
    <row r="29" spans="2:260" ht="11.85" customHeight="1">
      <c r="B29" t="s">
        <v>143</v>
      </c>
      <c r="C29" t="s">
        <v>127</v>
      </c>
      <c r="D29">
        <v>4.8700000000000002E-3</v>
      </c>
      <c r="F29" s="51" t="s">
        <v>196</v>
      </c>
      <c r="G29" s="51" t="s">
        <v>90</v>
      </c>
      <c r="H29" s="51" t="str">
        <f>[1]!obMake(F29&amp;" "&amp;V13,G29,I29)</f>
        <v>isCalibrateable net.finmath.time.TimeDiscretization 
[1269]</v>
      </c>
      <c r="I29" s="51" t="b">
        <f>TRUE</f>
        <v>1</v>
      </c>
      <c r="J29" s="51"/>
      <c r="K29" s="51"/>
      <c r="L29" s="51"/>
      <c r="M29" s="51"/>
      <c r="N29" s="51"/>
      <c r="O29" s="51"/>
      <c r="P29" s="51"/>
      <c r="R29" s="77" t="str">
        <v/>
      </c>
      <c r="S29" s="51">
        <v>8.8106506519049638E-3</v>
      </c>
      <c r="IX29" s="43"/>
      <c r="IY29" s="43"/>
      <c r="IZ29" s="43"/>
    </row>
    <row r="30" spans="2:260" ht="11.4" customHeight="1">
      <c r="B30" t="s">
        <v>126</v>
      </c>
      <c r="C30" t="s">
        <v>144</v>
      </c>
      <c r="D30">
        <v>5.9100000000000003E-3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R30" s="77" t="str">
        <v/>
      </c>
      <c r="S30" s="51">
        <v>5.0000000000000001E-3</v>
      </c>
      <c r="IX30" s="43"/>
      <c r="IY30" s="43"/>
      <c r="IZ30" s="43"/>
    </row>
    <row r="31" spans="2:260" ht="13.8" customHeight="1">
      <c r="B31" t="s">
        <v>128</v>
      </c>
      <c r="C31" t="s">
        <v>144</v>
      </c>
      <c r="D31">
        <v>6.2199999999999998E-3</v>
      </c>
      <c r="F31" s="51" t="s">
        <v>100</v>
      </c>
      <c r="G31" s="51" t="s">
        <v>197</v>
      </c>
      <c r="H31" s="51"/>
      <c r="I31" s="51"/>
      <c r="J31" s="51"/>
      <c r="K31" s="51"/>
      <c r="L31" s="51"/>
      <c r="M31" s="51"/>
      <c r="N31" s="51"/>
      <c r="O31" s="51"/>
      <c r="P31" s="51"/>
      <c r="R31" s="77" t="str">
        <v/>
      </c>
      <c r="S31" s="51">
        <v>5.5536226663219944E-3</v>
      </c>
      <c r="IX31" s="43"/>
      <c r="IY31" s="43"/>
      <c r="IZ31" s="43"/>
    </row>
    <row r="32" spans="2:260" ht="13.2" customHeight="1">
      <c r="B32" t="s">
        <v>129</v>
      </c>
      <c r="C32" t="s">
        <v>144</v>
      </c>
      <c r="D32">
        <v>6.5300000000000002E-3</v>
      </c>
      <c r="F32" s="51" t="s">
        <v>14</v>
      </c>
      <c r="G32" s="78" t="str">
        <f>[1]!obMake(G31&amp;" "&amp;V14,V14,H25,LMM!C12,LMM!H12,LMMCalibration!H26:H29)</f>
        <v>volatilityModel net.finmath.montecarlo.interestrate.modelplugins.LIBORVolatilityModelPiecewiseConstant 
[1541]</v>
      </c>
      <c r="H32" s="58"/>
      <c r="I32" s="58"/>
      <c r="R32" s="77" t="str">
        <v/>
      </c>
      <c r="S32" s="51">
        <v>6.2400474824700998E-3</v>
      </c>
      <c r="IX32" s="43"/>
      <c r="IY32" s="43"/>
      <c r="IZ32" s="43"/>
    </row>
    <row r="33" spans="2:260" ht="11.85" customHeight="1">
      <c r="B33" t="s">
        <v>130</v>
      </c>
      <c r="C33" t="s">
        <v>144</v>
      </c>
      <c r="D33">
        <v>7.2690000000000003E-3</v>
      </c>
      <c r="R33" s="77" t="str">
        <v/>
      </c>
      <c r="S33" s="51">
        <v>8.9935281526873963E-3</v>
      </c>
      <c r="IX33" s="43"/>
      <c r="IY33" s="43"/>
      <c r="IZ33" s="43"/>
    </row>
    <row r="34" spans="2:260" ht="11.85" customHeight="1">
      <c r="B34" t="s">
        <v>131</v>
      </c>
      <c r="C34" t="s">
        <v>144</v>
      </c>
      <c r="D34">
        <v>7.8300000000000002E-3</v>
      </c>
      <c r="R34" s="77" t="str">
        <v/>
      </c>
      <c r="S34" s="51">
        <v>9.8948136232403609E-3</v>
      </c>
      <c r="IX34" s="43"/>
      <c r="IY34" s="43"/>
      <c r="IZ34" s="43"/>
    </row>
    <row r="35" spans="2:260" ht="11.85" customHeight="1" thickBot="1">
      <c r="B35" t="s">
        <v>132</v>
      </c>
      <c r="C35" t="s">
        <v>144</v>
      </c>
      <c r="D35">
        <v>4.4000000000000003E-3</v>
      </c>
      <c r="F35" s="47" t="s">
        <v>198</v>
      </c>
      <c r="G35" s="47"/>
      <c r="H35" s="47"/>
      <c r="I35" s="47"/>
      <c r="R35" s="77" t="str">
        <v/>
      </c>
      <c r="S35" s="51">
        <v>9.6328540145699665E-3</v>
      </c>
      <c r="IX35" s="43"/>
      <c r="IY35" s="43"/>
      <c r="IZ35" s="43"/>
    </row>
    <row r="36" spans="2:260" ht="11.85" customHeight="1">
      <c r="B36" t="s">
        <v>133</v>
      </c>
      <c r="C36" t="s">
        <v>144</v>
      </c>
      <c r="D36">
        <v>4.8700000000000002E-3</v>
      </c>
      <c r="F36" s="51" t="s">
        <v>199</v>
      </c>
      <c r="G36" s="51" t="s">
        <v>89</v>
      </c>
      <c r="H36" s="51" t="str">
        <f>[1]!obMake(F36&amp;" "&amp;V15,G36,I36)</f>
        <v>correlationDecay net.finmath.montecarlo.interestrate.modelplugins.LIBORCorrelationModelExponentialDecay 
[1267]</v>
      </c>
      <c r="I36" s="51">
        <v>0.04</v>
      </c>
      <c r="R36" s="77" t="str">
        <v/>
      </c>
      <c r="S36" s="51">
        <v>9.785740762778064E-3</v>
      </c>
      <c r="IX36" s="43"/>
      <c r="IY36" s="43"/>
      <c r="IZ36" s="43"/>
    </row>
    <row r="37" spans="2:260" ht="11.85" customHeight="1">
      <c r="B37" t="s">
        <v>134</v>
      </c>
      <c r="C37" t="s">
        <v>144</v>
      </c>
      <c r="D37">
        <v>5.9100000000000003E-3</v>
      </c>
      <c r="F37" s="51" t="s">
        <v>196</v>
      </c>
      <c r="G37" s="51" t="s">
        <v>90</v>
      </c>
      <c r="H37" s="51" t="str">
        <f>[1]!obMake(F37&amp;" "&amp;V15&amp;B2,G37,I37)</f>
        <v>isCalibrateable net.finmath.montecarlo.interestrate.modelplugins.LIBORCorrelationModelExponentialDecayLIBOR Market Model Calibration 
[1266]</v>
      </c>
      <c r="I37" s="51" t="b">
        <f>TRUE</f>
        <v>1</v>
      </c>
      <c r="R37" s="77" t="str">
        <v/>
      </c>
      <c r="S37" s="51">
        <v>3.7906111477846306E-3</v>
      </c>
      <c r="IY37" s="43"/>
      <c r="IZ37" s="43"/>
    </row>
    <row r="38" spans="2:260" ht="11.85" customHeight="1">
      <c r="B38" t="s">
        <v>135</v>
      </c>
      <c r="C38" t="s">
        <v>144</v>
      </c>
      <c r="D38">
        <v>6.2199999999999998E-3</v>
      </c>
      <c r="F38" s="51"/>
      <c r="G38" s="51"/>
      <c r="H38" s="51"/>
      <c r="I38" s="51"/>
      <c r="R38" s="77" t="str">
        <v/>
      </c>
      <c r="S38" s="51">
        <v>1.4616121551920743E-2</v>
      </c>
      <c r="IY38" s="43"/>
      <c r="IZ38" s="43"/>
    </row>
    <row r="39" spans="2:260" ht="11.85" customHeight="1">
      <c r="B39" t="s">
        <v>136</v>
      </c>
      <c r="C39" t="s">
        <v>144</v>
      </c>
      <c r="D39">
        <v>6.5300000000000002E-3</v>
      </c>
      <c r="F39" s="51" t="s">
        <v>100</v>
      </c>
      <c r="G39" s="51" t="s">
        <v>200</v>
      </c>
      <c r="H39" s="51"/>
      <c r="I39" s="51"/>
      <c r="R39" s="77" t="str">
        <v/>
      </c>
      <c r="S39" s="51">
        <v>1.1590302375847576E-2</v>
      </c>
      <c r="IY39" s="43"/>
      <c r="IZ39" s="43"/>
    </row>
    <row r="40" spans="2:260" ht="11.85" customHeight="1">
      <c r="B40" t="s">
        <v>137</v>
      </c>
      <c r="C40" t="s">
        <v>144</v>
      </c>
      <c r="D40">
        <v>7.2690000000000003E-3</v>
      </c>
      <c r="F40" s="51" t="s">
        <v>14</v>
      </c>
      <c r="G40" s="78" t="str">
        <f>[1]!obMake(G39&amp;" "&amp;V15,V15,LMM!C12,LMM!H12,LMM!N8,H36,H37)</f>
        <v>correlationModel net.finmath.montecarlo.interestrate.modelplugins.LIBORCorrelationModelExponentialDecay 
[1540]</v>
      </c>
      <c r="H40" s="58"/>
      <c r="I40" s="58"/>
      <c r="R40" s="77" t="str">
        <v/>
      </c>
      <c r="S40" s="51">
        <v>1.2136753603233002E-2</v>
      </c>
      <c r="IY40" s="43"/>
      <c r="IZ40" s="43"/>
    </row>
    <row r="41" spans="2:260" ht="11.85" customHeight="1">
      <c r="B41" t="s">
        <v>138</v>
      </c>
      <c r="C41" t="s">
        <v>144</v>
      </c>
      <c r="D41">
        <v>4.4000000000000003E-3</v>
      </c>
      <c r="F41" s="51"/>
      <c r="G41" s="51"/>
      <c r="H41" s="51"/>
      <c r="I41" s="51"/>
      <c r="R41" s="77" t="str">
        <v/>
      </c>
      <c r="S41" s="51">
        <v>9.8786010967865101E-3</v>
      </c>
      <c r="IY41" s="43"/>
      <c r="IZ41" s="43"/>
    </row>
    <row r="42" spans="2:260" ht="11.85" customHeight="1">
      <c r="B42" t="s">
        <v>139</v>
      </c>
      <c r="C42" t="s">
        <v>144</v>
      </c>
      <c r="D42">
        <v>4.8700000000000002E-3</v>
      </c>
      <c r="F42" s="51"/>
      <c r="G42" s="51"/>
      <c r="H42" s="51"/>
      <c r="I42" s="51"/>
      <c r="R42" s="77" t="str">
        <v/>
      </c>
      <c r="S42" s="51">
        <v>8.2836832486339069E-3</v>
      </c>
      <c r="IY42" s="43"/>
      <c r="IZ42" s="43"/>
    </row>
    <row r="43" spans="2:260" ht="11.85" customHeight="1" thickBot="1">
      <c r="B43" t="s">
        <v>140</v>
      </c>
      <c r="C43" t="s">
        <v>144</v>
      </c>
      <c r="D43">
        <v>5.9100000000000003E-3</v>
      </c>
      <c r="F43" s="47" t="s">
        <v>201</v>
      </c>
      <c r="G43" s="47"/>
      <c r="H43" s="51"/>
      <c r="I43" s="51"/>
      <c r="R43" s="77" t="str">
        <v/>
      </c>
      <c r="S43" s="51">
        <v>1.1586639679491802E-2</v>
      </c>
    </row>
    <row r="44" spans="2:260" ht="11.85" customHeight="1">
      <c r="B44" t="s">
        <v>141</v>
      </c>
      <c r="C44" t="s">
        <v>144</v>
      </c>
      <c r="D44">
        <v>6.2199999999999998E-3</v>
      </c>
      <c r="F44" s="51"/>
      <c r="G44" s="51"/>
      <c r="H44" s="51"/>
      <c r="I44" s="51"/>
      <c r="R44" s="77" t="str">
        <v/>
      </c>
      <c r="S44" s="51">
        <v>1.1596322173655572E-2</v>
      </c>
    </row>
    <row r="45" spans="2:260" ht="11.85" customHeight="1">
      <c r="B45" t="s">
        <v>142</v>
      </c>
      <c r="C45" t="s">
        <v>144</v>
      </c>
      <c r="D45">
        <v>6.5300000000000002E-3</v>
      </c>
      <c r="F45" s="51" t="s">
        <v>100</v>
      </c>
      <c r="G45" s="51" t="s">
        <v>202</v>
      </c>
      <c r="H45" s="51"/>
      <c r="I45" s="51"/>
      <c r="R45" s="77" t="str">
        <v/>
      </c>
      <c r="S45" s="51">
        <v>1.0557210172365479E-2</v>
      </c>
    </row>
    <row r="46" spans="2:260" ht="11.85" customHeight="1">
      <c r="B46" t="s">
        <v>143</v>
      </c>
      <c r="C46" t="s">
        <v>144</v>
      </c>
      <c r="D46">
        <v>4.4000000000000003E-3</v>
      </c>
      <c r="F46" s="51" t="s">
        <v>14</v>
      </c>
      <c r="G46" s="78" t="str">
        <f>[1]!obMake(G45&amp;" "&amp;V16,V16,LMM!C12,LMM!H12,LMMCalibration!G32,LMMCalibration!G40)</f>
        <v>covarianceModel net.finmath.montecarlo.interestrate.modelplugins.LIBORCovarianceModelFromVolatilityAndCorrelation 
[1542]</v>
      </c>
      <c r="H46" s="58"/>
      <c r="I46" s="58"/>
      <c r="R46" s="77" t="str">
        <v/>
      </c>
      <c r="S46" s="51">
        <v>1.1936780232523366E-2</v>
      </c>
    </row>
    <row r="47" spans="2:260" ht="11.85" customHeight="1">
      <c r="B47" t="s">
        <v>126</v>
      </c>
      <c r="C47" t="s">
        <v>145</v>
      </c>
      <c r="D47">
        <v>4.8700000000000002E-3</v>
      </c>
      <c r="F47" s="51"/>
      <c r="G47" s="51"/>
      <c r="H47" s="51"/>
      <c r="I47" s="51"/>
      <c r="R47" s="77" t="str">
        <v/>
      </c>
      <c r="S47" s="51">
        <v>7.6616729138865112E-3</v>
      </c>
    </row>
    <row r="48" spans="2:260" ht="11.85" customHeight="1">
      <c r="B48" t="s">
        <v>128</v>
      </c>
      <c r="C48" t="s">
        <v>145</v>
      </c>
      <c r="D48">
        <v>5.9100000000000003E-3</v>
      </c>
      <c r="F48" s="51"/>
      <c r="G48" s="51"/>
      <c r="H48" s="51"/>
      <c r="I48" s="51"/>
      <c r="R48" s="77" t="str">
        <v/>
      </c>
      <c r="S48" s="51">
        <v>3.6829488075219526E-3</v>
      </c>
    </row>
    <row r="49" spans="2:19" ht="11.85" customHeight="1" thickBot="1">
      <c r="B49" t="s">
        <v>129</v>
      </c>
      <c r="C49" t="s">
        <v>145</v>
      </c>
      <c r="D49">
        <v>6.2199999999999998E-3</v>
      </c>
      <c r="F49" s="47" t="s">
        <v>203</v>
      </c>
      <c r="G49" s="47"/>
      <c r="H49" s="47"/>
      <c r="I49" s="47"/>
      <c r="R49" s="77" t="str">
        <v/>
      </c>
      <c r="S49" s="51">
        <v>4.9600465798508063E-3</v>
      </c>
    </row>
    <row r="50" spans="2:19" ht="11.85" customHeight="1">
      <c r="B50" t="s">
        <v>130</v>
      </c>
      <c r="C50" t="s">
        <v>145</v>
      </c>
      <c r="D50">
        <v>4.4000000000000003E-3</v>
      </c>
      <c r="F50" s="51" t="s">
        <v>190</v>
      </c>
      <c r="G50" s="51"/>
      <c r="H50" s="51" t="str">
        <f>[1]!obMake(F50&amp;" "&amp;V17&amp;F49,V12)</f>
        <v>randomVariableFactory net.finmath.montecarlo.interestrate.modelplugins.BlendedLocalVolatilityModelBlended Local Volatility Model 
[1274]</v>
      </c>
      <c r="I50" s="51"/>
      <c r="R50" s="77" t="str">
        <v/>
      </c>
      <c r="S50" s="51">
        <v>1.1988922288522458E-2</v>
      </c>
    </row>
    <row r="51" spans="2:19" ht="11.85" customHeight="1">
      <c r="B51" t="s">
        <v>131</v>
      </c>
      <c r="C51" t="s">
        <v>145</v>
      </c>
      <c r="D51">
        <v>4.8700000000000002E-3</v>
      </c>
      <c r="F51" s="51" t="s">
        <v>204</v>
      </c>
      <c r="G51" s="51" t="s">
        <v>89</v>
      </c>
      <c r="H51" s="51" t="str">
        <f>[1]!obMake(F51&amp;" "&amp;W17&amp;B2,G51,I51)</f>
        <v>blendingParameter LIBOR Market Model Calibration 
[1275]</v>
      </c>
      <c r="I51" s="51">
        <v>0.5</v>
      </c>
      <c r="R51" s="77" t="str">
        <v/>
      </c>
      <c r="S51" s="51">
        <v>7.0862635800523471E-3</v>
      </c>
    </row>
    <row r="52" spans="2:19" ht="11.85" customHeight="1">
      <c r="B52" t="s">
        <v>132</v>
      </c>
      <c r="C52" t="s">
        <v>145</v>
      </c>
      <c r="D52">
        <v>5.9100000000000003E-3</v>
      </c>
      <c r="F52" s="51" t="s">
        <v>196</v>
      </c>
      <c r="G52" s="51" t="s">
        <v>90</v>
      </c>
      <c r="H52" s="51" t="str">
        <f>[1]!obMake(F52&amp;" "&amp;V17&amp;B2,G52,I52)</f>
        <v>isCalibrateable net.finmath.montecarlo.interestrate.modelplugins.BlendedLocalVolatilityModelLIBOR Market Model Calibration 
[1265]</v>
      </c>
      <c r="I52" s="51" t="b">
        <f>TRUE</f>
        <v>1</v>
      </c>
      <c r="R52" s="77" t="str">
        <v/>
      </c>
      <c r="S52" s="51">
        <v>1.1732221840878134E-2</v>
      </c>
    </row>
    <row r="53" spans="2:19" ht="11.85" customHeight="1">
      <c r="B53" t="s">
        <v>133</v>
      </c>
      <c r="C53" t="s">
        <v>145</v>
      </c>
      <c r="D53">
        <v>6.2199999999999998E-3</v>
      </c>
      <c r="F53" s="51"/>
      <c r="G53" s="51"/>
      <c r="H53" s="51"/>
      <c r="I53" s="51"/>
      <c r="R53" s="77" t="str">
        <v/>
      </c>
      <c r="S53" s="51">
        <v>8.6961729081019793E-3</v>
      </c>
    </row>
    <row r="54" spans="2:19" ht="11.85" customHeight="1">
      <c r="B54" t="s">
        <v>134</v>
      </c>
      <c r="C54" t="s">
        <v>145</v>
      </c>
      <c r="D54">
        <v>6.5300000000000002E-3</v>
      </c>
      <c r="F54" s="51" t="s">
        <v>100</v>
      </c>
      <c r="G54" s="51" t="s">
        <v>205</v>
      </c>
      <c r="H54" s="51"/>
      <c r="I54" s="51"/>
      <c r="R54" s="77" t="str">
        <v/>
      </c>
      <c r="S54" s="51">
        <v>5.0000000000000001E-3</v>
      </c>
    </row>
    <row r="55" spans="2:19" ht="11.85" customHeight="1">
      <c r="B55" t="s">
        <v>135</v>
      </c>
      <c r="C55" t="s">
        <v>145</v>
      </c>
      <c r="D55">
        <v>4.4000000000000003E-3</v>
      </c>
      <c r="F55" s="51" t="s">
        <v>14</v>
      </c>
      <c r="G55" s="78" t="str">
        <f>[1]!obMake(G54&amp;" "&amp;V17,V17,H50,G46,H51:H52)</f>
        <v>blendedVolModel net.finmath.montecarlo.interestrate.modelplugins.BlendedLocalVolatilityModel 
[1543]</v>
      </c>
      <c r="H55" s="58"/>
      <c r="I55" s="58"/>
      <c r="R55" s="77" t="str">
        <v/>
      </c>
      <c r="S55" s="51">
        <v>7.599202765634654E-3</v>
      </c>
    </row>
    <row r="56" spans="2:19" ht="11.85" customHeight="1">
      <c r="B56" t="s">
        <v>136</v>
      </c>
      <c r="C56" t="s">
        <v>145</v>
      </c>
      <c r="D56">
        <v>4.8700000000000002E-3</v>
      </c>
      <c r="R56" s="77" t="str">
        <v/>
      </c>
      <c r="S56" s="51">
        <v>7.1489742731554156E-3</v>
      </c>
    </row>
    <row r="57" spans="2:19" ht="11.85" customHeight="1">
      <c r="B57" t="s">
        <v>137</v>
      </c>
      <c r="C57" t="s">
        <v>145</v>
      </c>
      <c r="D57">
        <v>5.9100000000000003E-3</v>
      </c>
      <c r="R57" s="77" t="str">
        <v/>
      </c>
      <c r="S57" s="51">
        <v>6.7886805018645005E-3</v>
      </c>
    </row>
    <row r="58" spans="2:19" ht="11.85" customHeight="1">
      <c r="B58" t="s">
        <v>138</v>
      </c>
      <c r="C58" t="s">
        <v>145</v>
      </c>
      <c r="D58">
        <v>6.2199999999999998E-3</v>
      </c>
      <c r="R58" s="77" t="str">
        <v/>
      </c>
      <c r="S58" s="51">
        <v>1.1140027897371705E-2</v>
      </c>
    </row>
    <row r="59" spans="2:19" ht="11.85" customHeight="1">
      <c r="B59" t="s">
        <v>139</v>
      </c>
      <c r="C59" t="s">
        <v>145</v>
      </c>
      <c r="D59">
        <v>4.4000000000000003E-3</v>
      </c>
      <c r="R59" s="77" t="str">
        <v/>
      </c>
      <c r="S59" s="51">
        <v>5.0000000000000001E-3</v>
      </c>
    </row>
    <row r="60" spans="2:19" ht="11.85" customHeight="1">
      <c r="B60" t="s">
        <v>140</v>
      </c>
      <c r="C60" t="s">
        <v>145</v>
      </c>
      <c r="D60">
        <v>4.8700000000000002E-3</v>
      </c>
      <c r="R60" s="77" t="str">
        <v/>
      </c>
      <c r="S60" s="51">
        <v>5.0000000000000001E-3</v>
      </c>
    </row>
    <row r="61" spans="2:19" ht="11.85" customHeight="1">
      <c r="B61" t="s">
        <v>141</v>
      </c>
      <c r="C61" t="s">
        <v>145</v>
      </c>
      <c r="D61">
        <v>5.9100000000000003E-3</v>
      </c>
      <c r="R61" s="77" t="str">
        <v/>
      </c>
      <c r="S61" s="51">
        <v>0.04</v>
      </c>
    </row>
    <row r="62" spans="2:19" ht="11.85" customHeight="1">
      <c r="B62" t="s">
        <v>142</v>
      </c>
      <c r="C62" t="s">
        <v>145</v>
      </c>
      <c r="D62">
        <v>4.4000000000000003E-3</v>
      </c>
      <c r="R62" s="77" t="str">
        <v/>
      </c>
      <c r="S62" s="51">
        <v>0.58803136320552063</v>
      </c>
    </row>
    <row r="63" spans="2:19" ht="11.85" customHeight="1">
      <c r="B63" t="s">
        <v>143</v>
      </c>
      <c r="C63" t="s">
        <v>145</v>
      </c>
      <c r="D63">
        <v>4.8700000000000002E-3</v>
      </c>
      <c r="R63" s="51" t="str">
        <v/>
      </c>
      <c r="S63" s="51"/>
    </row>
    <row r="64" spans="2:19" ht="11.85" customHeight="1">
      <c r="B64" t="s">
        <v>126</v>
      </c>
      <c r="C64" t="s">
        <v>146</v>
      </c>
      <c r="D64">
        <v>5.9100000000000003E-3</v>
      </c>
      <c r="R64" s="51" t="str">
        <v/>
      </c>
      <c r="S64" s="51"/>
    </row>
    <row r="65" spans="2:19" ht="11.85" customHeight="1">
      <c r="B65" t="s">
        <v>128</v>
      </c>
      <c r="C65" t="s">
        <v>146</v>
      </c>
      <c r="D65">
        <v>6.2199999999999998E-3</v>
      </c>
      <c r="R65" s="51" t="str">
        <v/>
      </c>
      <c r="S65" s="51"/>
    </row>
    <row r="66" spans="2:19" ht="11.85" customHeight="1">
      <c r="B66" t="s">
        <v>129</v>
      </c>
      <c r="C66" t="s">
        <v>146</v>
      </c>
      <c r="D66">
        <v>6.5300000000000002E-3</v>
      </c>
      <c r="R66" s="51" t="str">
        <v/>
      </c>
      <c r="S66" s="51"/>
    </row>
    <row r="67" spans="2:19" ht="11.85" customHeight="1">
      <c r="B67" t="s">
        <v>130</v>
      </c>
      <c r="C67" t="s">
        <v>146</v>
      </c>
      <c r="D67">
        <v>7.2690000000000003E-3</v>
      </c>
      <c r="R67" s="51" t="str">
        <v/>
      </c>
      <c r="S67" s="51"/>
    </row>
    <row r="68" spans="2:19" ht="11.85" customHeight="1">
      <c r="B68" t="s">
        <v>131</v>
      </c>
      <c r="C68" t="s">
        <v>146</v>
      </c>
      <c r="D68">
        <v>4.4000000000000003E-3</v>
      </c>
      <c r="R68" s="51" t="str">
        <v/>
      </c>
      <c r="S68" s="51"/>
    </row>
    <row r="69" spans="2:19" ht="11.85" customHeight="1">
      <c r="B69" t="s">
        <v>132</v>
      </c>
      <c r="C69" t="s">
        <v>146</v>
      </c>
      <c r="D69">
        <v>4.8700000000000002E-3</v>
      </c>
      <c r="R69" s="51" t="str">
        <v/>
      </c>
      <c r="S69" s="51"/>
    </row>
    <row r="70" spans="2:19" ht="11.85" customHeight="1">
      <c r="B70" t="s">
        <v>133</v>
      </c>
      <c r="C70" t="s">
        <v>146</v>
      </c>
      <c r="D70">
        <v>5.9100000000000003E-3</v>
      </c>
      <c r="R70" s="51" t="str">
        <v/>
      </c>
      <c r="S70" s="51"/>
    </row>
    <row r="71" spans="2:19" ht="11.85" customHeight="1">
      <c r="B71" t="s">
        <v>134</v>
      </c>
      <c r="C71" t="s">
        <v>146</v>
      </c>
      <c r="D71">
        <v>6.2199999999999998E-3</v>
      </c>
      <c r="R71" s="51" t="str">
        <v/>
      </c>
      <c r="S71" s="51"/>
    </row>
    <row r="72" spans="2:19" ht="11.85" customHeight="1">
      <c r="B72" t="s">
        <v>135</v>
      </c>
      <c r="C72" t="s">
        <v>146</v>
      </c>
      <c r="D72">
        <v>6.5300000000000002E-3</v>
      </c>
      <c r="R72" s="51" t="str">
        <v/>
      </c>
      <c r="S72" s="51"/>
    </row>
    <row r="73" spans="2:19" ht="11.85" customHeight="1">
      <c r="B73" t="s">
        <v>136</v>
      </c>
      <c r="C73" t="s">
        <v>146</v>
      </c>
      <c r="D73">
        <v>7.2690000000000003E-3</v>
      </c>
      <c r="R73" s="51" t="str">
        <v/>
      </c>
      <c r="S73" s="51"/>
    </row>
    <row r="74" spans="2:19" ht="11.85" customHeight="1">
      <c r="B74" t="s">
        <v>137</v>
      </c>
      <c r="C74" t="s">
        <v>146</v>
      </c>
      <c r="D74">
        <v>7.8300000000000002E-3</v>
      </c>
      <c r="R74" s="51" t="str">
        <v/>
      </c>
      <c r="S74" s="51"/>
    </row>
    <row r="75" spans="2:19" ht="11.85" customHeight="1">
      <c r="B75" t="s">
        <v>138</v>
      </c>
      <c r="C75" t="s">
        <v>146</v>
      </c>
      <c r="D75">
        <v>8.3909999999999992E-3</v>
      </c>
      <c r="R75" s="51" t="str">
        <v/>
      </c>
      <c r="S75" s="51"/>
    </row>
    <row r="76" spans="2:19" ht="11.85" customHeight="1">
      <c r="B76" t="s">
        <v>139</v>
      </c>
      <c r="C76" t="s">
        <v>146</v>
      </c>
      <c r="D76">
        <v>4.4000000000000003E-3</v>
      </c>
      <c r="R76" s="51" t="str">
        <v/>
      </c>
      <c r="S76" s="51"/>
    </row>
    <row r="77" spans="2:19" ht="11.85" customHeight="1">
      <c r="B77" t="s">
        <v>140</v>
      </c>
      <c r="C77" t="s">
        <v>146</v>
      </c>
      <c r="D77">
        <v>4.8700000000000002E-3</v>
      </c>
      <c r="R77" s="51" t="str">
        <v/>
      </c>
      <c r="S77" s="51"/>
    </row>
    <row r="78" spans="2:19" ht="11.85" customHeight="1">
      <c r="B78" t="s">
        <v>141</v>
      </c>
      <c r="C78" t="s">
        <v>146</v>
      </c>
      <c r="D78">
        <v>5.9100000000000003E-3</v>
      </c>
      <c r="R78" s="51" t="str">
        <v/>
      </c>
      <c r="S78" s="51"/>
    </row>
    <row r="79" spans="2:19" ht="11.85" customHeight="1">
      <c r="B79" t="s">
        <v>142</v>
      </c>
      <c r="C79" t="s">
        <v>146</v>
      </c>
      <c r="D79">
        <v>6.2199999999999998E-3</v>
      </c>
      <c r="R79" s="51" t="str">
        <v/>
      </c>
      <c r="S79" s="51"/>
    </row>
    <row r="80" spans="2:19" ht="11.85" customHeight="1">
      <c r="B80" t="s">
        <v>143</v>
      </c>
      <c r="C80" t="s">
        <v>146</v>
      </c>
      <c r="D80">
        <v>6.5300000000000002E-3</v>
      </c>
      <c r="R80" s="51" t="str">
        <v/>
      </c>
      <c r="S80" s="51"/>
    </row>
    <row r="81" spans="2:19" ht="11.85" customHeight="1">
      <c r="B81" t="s">
        <v>126</v>
      </c>
      <c r="C81" t="s">
        <v>147</v>
      </c>
      <c r="D81">
        <v>7.2690000000000003E-3</v>
      </c>
      <c r="R81" s="51" t="str">
        <v/>
      </c>
      <c r="S81" s="51"/>
    </row>
    <row r="82" spans="2:19" ht="11.85" customHeight="1">
      <c r="B82" t="s">
        <v>128</v>
      </c>
      <c r="C82" t="s">
        <v>147</v>
      </c>
      <c r="D82">
        <v>7.8300000000000002E-3</v>
      </c>
      <c r="R82" s="51" t="str">
        <v/>
      </c>
      <c r="S82" s="51"/>
    </row>
    <row r="83" spans="2:19" ht="11.85" customHeight="1">
      <c r="B83" t="s">
        <v>129</v>
      </c>
      <c r="C83" t="s">
        <v>147</v>
      </c>
      <c r="D83">
        <v>8.3909999999999992E-3</v>
      </c>
      <c r="R83" s="51" t="str">
        <v/>
      </c>
      <c r="S83" s="51"/>
    </row>
    <row r="84" spans="2:19" ht="11.85" customHeight="1">
      <c r="B84" t="s">
        <v>130</v>
      </c>
      <c r="C84" t="s">
        <v>147</v>
      </c>
      <c r="D84">
        <v>4.4000000000000003E-3</v>
      </c>
      <c r="R84" s="51" t="str">
        <v/>
      </c>
      <c r="S84" s="51"/>
    </row>
    <row r="85" spans="2:19" ht="11.85" customHeight="1">
      <c r="B85" t="s">
        <v>131</v>
      </c>
      <c r="C85" t="s">
        <v>147</v>
      </c>
      <c r="D85">
        <v>4.8700000000000002E-3</v>
      </c>
      <c r="R85" s="51" t="str">
        <v/>
      </c>
      <c r="S85" s="51"/>
    </row>
    <row r="86" spans="2:19" ht="11.85" customHeight="1">
      <c r="B86" t="s">
        <v>132</v>
      </c>
      <c r="C86" t="s">
        <v>147</v>
      </c>
      <c r="D86">
        <v>5.9100000000000003E-3</v>
      </c>
      <c r="R86" s="51" t="str">
        <v/>
      </c>
      <c r="S86" s="51"/>
    </row>
    <row r="87" spans="2:19" ht="11.85" customHeight="1">
      <c r="B87" t="s">
        <v>133</v>
      </c>
      <c r="C87" t="s">
        <v>147</v>
      </c>
      <c r="D87">
        <v>6.2199999999999998E-3</v>
      </c>
      <c r="R87" s="51" t="str">
        <v/>
      </c>
      <c r="S87" s="51"/>
    </row>
    <row r="88" spans="2:19" ht="11.85" customHeight="1">
      <c r="B88" t="s">
        <v>134</v>
      </c>
      <c r="C88" t="s">
        <v>147</v>
      </c>
      <c r="D88">
        <v>6.5300000000000002E-3</v>
      </c>
      <c r="R88" s="51" t="str">
        <v/>
      </c>
      <c r="S88" s="51"/>
    </row>
    <row r="89" spans="2:19" ht="11.85" customHeight="1">
      <c r="B89" t="s">
        <v>135</v>
      </c>
      <c r="C89" t="s">
        <v>147</v>
      </c>
      <c r="D89">
        <v>7.2690000000000003E-3</v>
      </c>
      <c r="R89" s="51" t="str">
        <v/>
      </c>
      <c r="S89" s="51"/>
    </row>
    <row r="90" spans="2:19" ht="11.85" customHeight="1">
      <c r="B90" t="s">
        <v>136</v>
      </c>
      <c r="C90" t="s">
        <v>147</v>
      </c>
      <c r="D90">
        <v>4.4000000000000003E-3</v>
      </c>
      <c r="R90" s="51" t="str">
        <v/>
      </c>
      <c r="S90" s="51"/>
    </row>
    <row r="91" spans="2:19" ht="11.85" customHeight="1">
      <c r="B91" t="s">
        <v>137</v>
      </c>
      <c r="C91" t="s">
        <v>147</v>
      </c>
      <c r="D91">
        <v>4.8700000000000002E-3</v>
      </c>
      <c r="R91" s="51" t="str">
        <v/>
      </c>
      <c r="S91" s="51"/>
    </row>
    <row r="92" spans="2:19" ht="11.85" customHeight="1">
      <c r="B92" t="s">
        <v>138</v>
      </c>
      <c r="C92" t="s">
        <v>147</v>
      </c>
      <c r="D92">
        <v>5.9100000000000003E-3</v>
      </c>
      <c r="R92" s="51" t="str">
        <v/>
      </c>
      <c r="S92" s="51"/>
    </row>
    <row r="93" spans="2:19" ht="11.85" customHeight="1">
      <c r="B93" t="s">
        <v>139</v>
      </c>
      <c r="C93" t="s">
        <v>147</v>
      </c>
      <c r="D93">
        <v>6.2199999999999998E-3</v>
      </c>
      <c r="R93" s="51" t="str">
        <v/>
      </c>
      <c r="S93" s="51"/>
    </row>
    <row r="94" spans="2:19" ht="11.85" customHeight="1">
      <c r="B94" t="s">
        <v>140</v>
      </c>
      <c r="C94" t="s">
        <v>147</v>
      </c>
      <c r="D94">
        <v>6.5300000000000002E-3</v>
      </c>
      <c r="R94" s="51" t="str">
        <v/>
      </c>
      <c r="S94" s="51"/>
    </row>
    <row r="95" spans="2:19" ht="11.85" customHeight="1">
      <c r="B95" t="s">
        <v>141</v>
      </c>
      <c r="C95" t="s">
        <v>147</v>
      </c>
      <c r="D95">
        <v>7.2690000000000003E-3</v>
      </c>
      <c r="R95" s="51" t="str">
        <v/>
      </c>
      <c r="S95" s="51"/>
    </row>
    <row r="96" spans="2:19" ht="11.85" customHeight="1">
      <c r="B96" t="s">
        <v>142</v>
      </c>
      <c r="C96" t="s">
        <v>147</v>
      </c>
      <c r="D96">
        <v>7.8300000000000002E-3</v>
      </c>
      <c r="R96" s="51" t="str">
        <v/>
      </c>
      <c r="S96" s="51"/>
    </row>
    <row r="97" spans="2:19" ht="11.85" customHeight="1">
      <c r="B97" t="s">
        <v>143</v>
      </c>
      <c r="C97" t="s">
        <v>147</v>
      </c>
      <c r="D97">
        <v>4.4000000000000003E-3</v>
      </c>
      <c r="R97" s="51" t="str">
        <v/>
      </c>
      <c r="S97" s="51"/>
    </row>
    <row r="98" spans="2:19" ht="11.85" customHeight="1">
      <c r="B98" t="s">
        <v>126</v>
      </c>
      <c r="C98" t="s">
        <v>148</v>
      </c>
      <c r="D98">
        <v>4.8700000000000002E-3</v>
      </c>
      <c r="R98" s="51" t="str">
        <v/>
      </c>
      <c r="S98" s="51"/>
    </row>
    <row r="99" spans="2:19" ht="11.85" customHeight="1">
      <c r="B99" t="s">
        <v>128</v>
      </c>
      <c r="C99" t="s">
        <v>148</v>
      </c>
      <c r="D99">
        <v>5.9100000000000003E-3</v>
      </c>
      <c r="R99" s="51" t="str">
        <v/>
      </c>
      <c r="S99" s="51"/>
    </row>
    <row r="100" spans="2:19" ht="11.85" customHeight="1">
      <c r="B100" t="s">
        <v>129</v>
      </c>
      <c r="C100" t="s">
        <v>148</v>
      </c>
      <c r="D100">
        <v>6.2199999999999998E-3</v>
      </c>
      <c r="R100" s="51" t="str">
        <v/>
      </c>
      <c r="S100" s="51"/>
    </row>
    <row r="101" spans="2:19" ht="11.85" customHeight="1">
      <c r="B101" t="s">
        <v>130</v>
      </c>
      <c r="C101" t="s">
        <v>148</v>
      </c>
      <c r="D101">
        <v>4.4000000000000003E-3</v>
      </c>
      <c r="R101" s="51" t="str">
        <v/>
      </c>
      <c r="S101" s="51"/>
    </row>
    <row r="102" spans="2:19" ht="11.85" customHeight="1">
      <c r="B102" t="s">
        <v>131</v>
      </c>
      <c r="C102" t="s">
        <v>148</v>
      </c>
      <c r="D102">
        <v>4.8700000000000002E-3</v>
      </c>
      <c r="R102" s="51" t="str">
        <v/>
      </c>
      <c r="S102" s="51"/>
    </row>
    <row r="103" spans="2:19" ht="11.85" customHeight="1">
      <c r="B103" t="s">
        <v>132</v>
      </c>
      <c r="C103" t="s">
        <v>148</v>
      </c>
      <c r="D103">
        <v>5.9100000000000003E-3</v>
      </c>
      <c r="R103" s="51" t="str">
        <v/>
      </c>
      <c r="S103" s="51"/>
    </row>
    <row r="104" spans="2:19" ht="11.85" customHeight="1">
      <c r="B104" t="s">
        <v>133</v>
      </c>
      <c r="C104" t="s">
        <v>148</v>
      </c>
      <c r="D104">
        <v>6.2199999999999998E-3</v>
      </c>
      <c r="R104" s="51" t="str">
        <v/>
      </c>
      <c r="S104" s="51"/>
    </row>
    <row r="105" spans="2:19" ht="11.85" customHeight="1">
      <c r="B105" t="s">
        <v>134</v>
      </c>
      <c r="C105" t="s">
        <v>148</v>
      </c>
      <c r="D105">
        <v>4.4000000000000003E-3</v>
      </c>
      <c r="R105" s="51" t="str">
        <v/>
      </c>
      <c r="S105" s="51"/>
    </row>
    <row r="106" spans="2:19" ht="11.85" customHeight="1">
      <c r="B106" t="s">
        <v>135</v>
      </c>
      <c r="C106" t="s">
        <v>148</v>
      </c>
      <c r="D106">
        <v>4.8700000000000002E-3</v>
      </c>
      <c r="R106" s="51" t="str">
        <v/>
      </c>
      <c r="S106" s="51"/>
    </row>
    <row r="107" spans="2:19" ht="11.85" customHeight="1">
      <c r="B107" t="s">
        <v>136</v>
      </c>
      <c r="C107" t="s">
        <v>148</v>
      </c>
      <c r="D107">
        <v>5.9100000000000003E-3</v>
      </c>
      <c r="R107" s="51" t="str">
        <v/>
      </c>
      <c r="S107" s="51"/>
    </row>
    <row r="108" spans="2:19" ht="11.85" customHeight="1">
      <c r="B108" t="s">
        <v>137</v>
      </c>
      <c r="C108" t="s">
        <v>148</v>
      </c>
      <c r="D108">
        <v>6.2199999999999998E-3</v>
      </c>
      <c r="R108" s="51" t="str">
        <v/>
      </c>
      <c r="S108" s="51"/>
    </row>
    <row r="109" spans="2:19" ht="11.85" customHeight="1">
      <c r="B109" t="s">
        <v>138</v>
      </c>
      <c r="C109" t="s">
        <v>148</v>
      </c>
      <c r="D109">
        <v>4.4000000000000003E-3</v>
      </c>
      <c r="R109" s="51" t="str">
        <v/>
      </c>
      <c r="S109" s="51"/>
    </row>
    <row r="110" spans="2:19" ht="11.85" customHeight="1">
      <c r="B110" t="s">
        <v>139</v>
      </c>
      <c r="C110" t="s">
        <v>148</v>
      </c>
      <c r="D110">
        <v>4.8700000000000002E-3</v>
      </c>
      <c r="R110" s="51" t="str">
        <v/>
      </c>
      <c r="S110" s="51"/>
    </row>
    <row r="111" spans="2:19" ht="11.85" customHeight="1">
      <c r="B111" t="s">
        <v>140</v>
      </c>
      <c r="C111" t="s">
        <v>148</v>
      </c>
      <c r="D111">
        <v>5.9100000000000003E-3</v>
      </c>
      <c r="R111" s="51" t="str">
        <v/>
      </c>
      <c r="S111" s="51"/>
    </row>
    <row r="112" spans="2:19" ht="11.85" customHeight="1">
      <c r="B112" t="s">
        <v>141</v>
      </c>
      <c r="C112" t="s">
        <v>148</v>
      </c>
      <c r="D112">
        <v>6.2199999999999998E-3</v>
      </c>
      <c r="R112" s="51" t="str">
        <v/>
      </c>
      <c r="S112" s="51"/>
    </row>
    <row r="113" spans="2:19" ht="11.85" customHeight="1">
      <c r="B113" t="s">
        <v>142</v>
      </c>
      <c r="C113" t="s">
        <v>148</v>
      </c>
      <c r="D113">
        <v>6.5300000000000002E-3</v>
      </c>
      <c r="R113" s="51" t="str">
        <v/>
      </c>
      <c r="S113" s="51"/>
    </row>
    <row r="114" spans="2:19" ht="11.85" customHeight="1">
      <c r="B114" t="s">
        <v>143</v>
      </c>
      <c r="C114" t="s">
        <v>148</v>
      </c>
      <c r="D114">
        <v>4.4000000000000003E-3</v>
      </c>
      <c r="R114" s="51" t="str">
        <v/>
      </c>
      <c r="S114" s="51"/>
    </row>
    <row r="115" spans="2:19" ht="11.85" customHeight="1">
      <c r="B115" t="s">
        <v>126</v>
      </c>
      <c r="C115" t="s">
        <v>149</v>
      </c>
      <c r="D115">
        <v>4.8700000000000002E-3</v>
      </c>
      <c r="R115" s="51" t="str">
        <v/>
      </c>
      <c r="S115" s="51"/>
    </row>
    <row r="116" spans="2:19" ht="11.85" customHeight="1">
      <c r="B116" t="s">
        <v>128</v>
      </c>
      <c r="C116" t="s">
        <v>149</v>
      </c>
      <c r="D116">
        <v>5.9100000000000003E-3</v>
      </c>
      <c r="R116" s="51" t="str">
        <v/>
      </c>
      <c r="S116" s="51"/>
    </row>
    <row r="117" spans="2:19" ht="11.85" customHeight="1">
      <c r="B117" t="s">
        <v>129</v>
      </c>
      <c r="C117" t="s">
        <v>149</v>
      </c>
      <c r="D117">
        <v>6.2199999999999998E-3</v>
      </c>
      <c r="R117" s="51" t="str">
        <v/>
      </c>
      <c r="S117" s="51"/>
    </row>
    <row r="118" spans="2:19" ht="11.85" customHeight="1">
      <c r="B118" t="s">
        <v>130</v>
      </c>
      <c r="C118" t="s">
        <v>149</v>
      </c>
      <c r="D118">
        <v>6.5300000000000002E-3</v>
      </c>
      <c r="R118" s="51" t="str">
        <v/>
      </c>
      <c r="S118" s="51"/>
    </row>
    <row r="119" spans="2:19" ht="11.85" customHeight="1">
      <c r="B119" t="s">
        <v>131</v>
      </c>
      <c r="C119" t="s">
        <v>149</v>
      </c>
      <c r="D119">
        <v>7.2690000000000003E-3</v>
      </c>
      <c r="R119" s="51" t="str">
        <v/>
      </c>
      <c r="S119" s="51"/>
    </row>
    <row r="120" spans="2:19" ht="11.85" customHeight="1">
      <c r="B120" t="s">
        <v>132</v>
      </c>
      <c r="C120" t="s">
        <v>149</v>
      </c>
      <c r="D120">
        <v>7.8300000000000002E-3</v>
      </c>
      <c r="R120" s="51" t="str">
        <v/>
      </c>
      <c r="S120" s="51"/>
    </row>
    <row r="121" spans="2:19" ht="11.85" customHeight="1">
      <c r="B121" t="s">
        <v>133</v>
      </c>
      <c r="C121" t="s">
        <v>149</v>
      </c>
      <c r="D121">
        <v>8.3909999999999992E-3</v>
      </c>
      <c r="R121" s="51" t="str">
        <v/>
      </c>
      <c r="S121" s="51"/>
    </row>
    <row r="122" spans="2:19" ht="11.85" customHeight="1">
      <c r="B122" t="s">
        <v>134</v>
      </c>
      <c r="C122" t="s">
        <v>149</v>
      </c>
      <c r="D122">
        <v>4.4000000000000003E-3</v>
      </c>
      <c r="R122" s="51" t="str">
        <v/>
      </c>
      <c r="S122" s="51"/>
    </row>
    <row r="123" spans="2:19" ht="11.85" customHeight="1">
      <c r="B123" t="s">
        <v>135</v>
      </c>
      <c r="C123" t="s">
        <v>149</v>
      </c>
      <c r="D123">
        <v>4.8700000000000002E-3</v>
      </c>
      <c r="R123" s="51" t="str">
        <v/>
      </c>
      <c r="S123" s="51"/>
    </row>
    <row r="124" spans="2:19" ht="11.85" customHeight="1">
      <c r="B124" t="s">
        <v>136</v>
      </c>
      <c r="C124" t="s">
        <v>149</v>
      </c>
      <c r="D124">
        <v>5.9100000000000003E-3</v>
      </c>
      <c r="R124" s="51" t="str">
        <v/>
      </c>
      <c r="S124" s="51"/>
    </row>
    <row r="125" spans="2:19" ht="11.85" customHeight="1">
      <c r="B125" t="s">
        <v>137</v>
      </c>
      <c r="C125" t="s">
        <v>149</v>
      </c>
      <c r="D125">
        <v>6.2199999999999998E-3</v>
      </c>
      <c r="R125" s="51" t="str">
        <v/>
      </c>
      <c r="S125" s="51"/>
    </row>
    <row r="126" spans="2:19" ht="11.85" customHeight="1">
      <c r="B126" t="s">
        <v>138</v>
      </c>
      <c r="C126" t="s">
        <v>149</v>
      </c>
      <c r="D126">
        <v>6.5300000000000002E-3</v>
      </c>
      <c r="R126" s="51" t="str">
        <v/>
      </c>
      <c r="S126" s="51"/>
    </row>
    <row r="127" spans="2:19" ht="11.85" customHeight="1">
      <c r="B127" t="s">
        <v>139</v>
      </c>
      <c r="C127" t="s">
        <v>149</v>
      </c>
      <c r="D127">
        <v>7.2690000000000003E-3</v>
      </c>
      <c r="R127" s="51" t="str">
        <v/>
      </c>
      <c r="S127" s="51"/>
    </row>
    <row r="128" spans="2:19" ht="11.85" customHeight="1">
      <c r="B128" t="s">
        <v>140</v>
      </c>
      <c r="C128" t="s">
        <v>149</v>
      </c>
      <c r="D128">
        <v>7.8300000000000002E-3</v>
      </c>
      <c r="R128" s="51" t="str">
        <v/>
      </c>
      <c r="S128" s="51"/>
    </row>
    <row r="129" spans="2:19" ht="11.85" customHeight="1">
      <c r="B129" t="s">
        <v>141</v>
      </c>
      <c r="C129" t="s">
        <v>149</v>
      </c>
      <c r="D129">
        <v>8.3909999999999992E-3</v>
      </c>
      <c r="R129" s="51" t="str">
        <v/>
      </c>
      <c r="S129" s="51"/>
    </row>
    <row r="130" spans="2:19" ht="11.85" customHeight="1">
      <c r="B130" t="s">
        <v>142</v>
      </c>
      <c r="C130" t="s">
        <v>149</v>
      </c>
      <c r="D130">
        <v>4.4000000000000003E-3</v>
      </c>
      <c r="R130" s="51" t="str">
        <v/>
      </c>
      <c r="S130" s="51"/>
    </row>
    <row r="131" spans="2:19" ht="11.85" customHeight="1">
      <c r="B131" t="s">
        <v>143</v>
      </c>
      <c r="C131" t="s">
        <v>149</v>
      </c>
      <c r="D131">
        <v>5.9100000000000003E-3</v>
      </c>
      <c r="R131" s="51" t="str">
        <v/>
      </c>
      <c r="S131" s="51"/>
    </row>
    <row r="132" spans="2:19" ht="11.85" customHeight="1">
      <c r="B132" t="s">
        <v>126</v>
      </c>
      <c r="C132" t="s">
        <v>150</v>
      </c>
      <c r="D132">
        <v>6.2199999999999998E-3</v>
      </c>
      <c r="R132" s="51" t="str">
        <v/>
      </c>
      <c r="S132" s="51"/>
    </row>
    <row r="133" spans="2:19" ht="11.85" customHeight="1">
      <c r="B133" t="s">
        <v>128</v>
      </c>
      <c r="C133" t="s">
        <v>150</v>
      </c>
      <c r="D133">
        <v>4.4000000000000003E-3</v>
      </c>
      <c r="R133" s="51" t="str">
        <v/>
      </c>
      <c r="S133" s="51"/>
    </row>
    <row r="134" spans="2:19" ht="11.85" customHeight="1">
      <c r="B134" t="s">
        <v>129</v>
      </c>
      <c r="C134" t="s">
        <v>150</v>
      </c>
      <c r="D134">
        <v>4.8700000000000002E-3</v>
      </c>
      <c r="R134" s="51" t="str">
        <v/>
      </c>
      <c r="S134" s="51"/>
    </row>
    <row r="135" spans="2:19" ht="11.85" customHeight="1">
      <c r="B135" t="s">
        <v>130</v>
      </c>
      <c r="C135" t="s">
        <v>150</v>
      </c>
      <c r="D135">
        <v>5.9100000000000003E-3</v>
      </c>
    </row>
    <row r="136" spans="2:19" ht="11.85" customHeight="1">
      <c r="B136" t="s">
        <v>131</v>
      </c>
      <c r="C136" t="s">
        <v>150</v>
      </c>
      <c r="D136">
        <v>6.2199999999999998E-3</v>
      </c>
    </row>
    <row r="137" spans="2:19" ht="11.85" customHeight="1">
      <c r="B137" t="s">
        <v>132</v>
      </c>
      <c r="C137" t="s">
        <v>150</v>
      </c>
      <c r="D137">
        <v>6.5300000000000002E-3</v>
      </c>
    </row>
    <row r="138" spans="2:19" ht="11.85" customHeight="1">
      <c r="B138" t="s">
        <v>133</v>
      </c>
      <c r="C138" t="s">
        <v>150</v>
      </c>
      <c r="D138">
        <v>4.4000000000000003E-3</v>
      </c>
    </row>
    <row r="139" spans="2:19" ht="11.85" customHeight="1">
      <c r="B139" t="s">
        <v>134</v>
      </c>
      <c r="C139" t="s">
        <v>150</v>
      </c>
      <c r="D139">
        <v>4.8700000000000002E-3</v>
      </c>
    </row>
    <row r="140" spans="2:19" ht="11.85" customHeight="1">
      <c r="B140" t="s">
        <v>135</v>
      </c>
      <c r="C140" t="s">
        <v>150</v>
      </c>
      <c r="D140">
        <v>5.9100000000000003E-3</v>
      </c>
    </row>
    <row r="141" spans="2:19" ht="11.85" customHeight="1">
      <c r="B141" t="s">
        <v>136</v>
      </c>
      <c r="C141" t="s">
        <v>150</v>
      </c>
      <c r="D141">
        <v>6.2199999999999998E-3</v>
      </c>
    </row>
    <row r="142" spans="2:19" ht="11.85" customHeight="1">
      <c r="B142" t="s">
        <v>137</v>
      </c>
      <c r="C142" t="s">
        <v>150</v>
      </c>
      <c r="D142">
        <v>6.5300000000000002E-3</v>
      </c>
    </row>
    <row r="143" spans="2:19" ht="11.85" customHeight="1">
      <c r="B143" t="s">
        <v>138</v>
      </c>
      <c r="C143" t="s">
        <v>150</v>
      </c>
      <c r="D143">
        <v>7.2690000000000003E-3</v>
      </c>
    </row>
    <row r="144" spans="2:19" ht="11.85" customHeight="1">
      <c r="B144" t="s">
        <v>139</v>
      </c>
      <c r="C144" t="s">
        <v>150</v>
      </c>
      <c r="D144">
        <v>7.8300000000000002E-3</v>
      </c>
    </row>
    <row r="145" spans="2:4" ht="11.85" customHeight="1">
      <c r="B145" t="s">
        <v>140</v>
      </c>
      <c r="C145" t="s">
        <v>150</v>
      </c>
      <c r="D145">
        <v>5.9100000000000003E-3</v>
      </c>
    </row>
    <row r="146" spans="2:4" ht="11.85" customHeight="1">
      <c r="B146" t="s">
        <v>141</v>
      </c>
      <c r="C146" t="s">
        <v>150</v>
      </c>
      <c r="D146">
        <v>6.2199999999999998E-3</v>
      </c>
    </row>
    <row r="147" spans="2:4" ht="11.85" customHeight="1">
      <c r="B147" t="s">
        <v>142</v>
      </c>
      <c r="C147" t="s">
        <v>150</v>
      </c>
      <c r="D147">
        <v>4.4000000000000003E-3</v>
      </c>
    </row>
    <row r="148" spans="2:4" ht="11.85" customHeight="1">
      <c r="B148" t="s">
        <v>143</v>
      </c>
      <c r="C148" t="s">
        <v>150</v>
      </c>
      <c r="D148">
        <v>4.8700000000000002E-3</v>
      </c>
    </row>
    <row r="149" spans="2:4" ht="11.85" customHeight="1">
      <c r="B149" t="s">
        <v>126</v>
      </c>
      <c r="C149" t="s">
        <v>151</v>
      </c>
      <c r="D149">
        <v>5.9100000000000003E-3</v>
      </c>
    </row>
    <row r="150" spans="2:4" ht="11.85" customHeight="1">
      <c r="B150" t="s">
        <v>128</v>
      </c>
      <c r="C150" t="s">
        <v>151</v>
      </c>
      <c r="D150">
        <v>6.2199999999999998E-3</v>
      </c>
    </row>
    <row r="151" spans="2:4" ht="11.85" customHeight="1">
      <c r="B151" t="s">
        <v>129</v>
      </c>
      <c r="C151" t="s">
        <v>151</v>
      </c>
      <c r="D151">
        <v>6.5300000000000002E-3</v>
      </c>
    </row>
    <row r="152" spans="2:4" ht="11.85" customHeight="1">
      <c r="B152" t="s">
        <v>130</v>
      </c>
      <c r="C152" t="s">
        <v>151</v>
      </c>
      <c r="D152">
        <v>4.4000000000000003E-3</v>
      </c>
    </row>
    <row r="153" spans="2:4" ht="11.85" customHeight="1">
      <c r="B153" t="s">
        <v>131</v>
      </c>
      <c r="C153" t="s">
        <v>151</v>
      </c>
      <c r="D153">
        <v>4.8700000000000002E-3</v>
      </c>
    </row>
    <row r="154" spans="2:4" ht="11.85" customHeight="1">
      <c r="B154" t="s">
        <v>132</v>
      </c>
      <c r="C154" t="s">
        <v>151</v>
      </c>
      <c r="D154">
        <v>5.9100000000000003E-3</v>
      </c>
    </row>
    <row r="155" spans="2:4" ht="11.85" customHeight="1">
      <c r="B155" t="s">
        <v>133</v>
      </c>
      <c r="C155" t="s">
        <v>151</v>
      </c>
      <c r="D155">
        <v>6.2199999999999998E-3</v>
      </c>
    </row>
    <row r="156" spans="2:4" ht="11.85" customHeight="1">
      <c r="B156" t="s">
        <v>134</v>
      </c>
      <c r="C156" t="s">
        <v>151</v>
      </c>
      <c r="D156">
        <v>6.5300000000000002E-3</v>
      </c>
    </row>
    <row r="157" spans="2:4" ht="11.85" customHeight="1">
      <c r="B157" t="s">
        <v>135</v>
      </c>
      <c r="C157" t="s">
        <v>151</v>
      </c>
      <c r="D157">
        <v>7.2690000000000003E-3</v>
      </c>
    </row>
    <row r="158" spans="2:4" ht="11.85" customHeight="1">
      <c r="B158" t="s">
        <v>136</v>
      </c>
      <c r="C158" t="s">
        <v>151</v>
      </c>
      <c r="D158">
        <v>7.8300000000000002E-3</v>
      </c>
    </row>
    <row r="159" spans="2:4" ht="11.85" customHeight="1">
      <c r="B159" t="s">
        <v>137</v>
      </c>
      <c r="C159" t="s">
        <v>151</v>
      </c>
      <c r="D159">
        <v>8.3909999999999992E-3</v>
      </c>
    </row>
    <row r="160" spans="2:4" ht="11.85" customHeight="1">
      <c r="B160" t="s">
        <v>138</v>
      </c>
      <c r="C160" t="s">
        <v>151</v>
      </c>
      <c r="D160">
        <v>5.9100000000000003E-3</v>
      </c>
    </row>
    <row r="161" spans="2:4" ht="11.85" customHeight="1">
      <c r="B161" t="s">
        <v>139</v>
      </c>
      <c r="C161" t="s">
        <v>151</v>
      </c>
      <c r="D161">
        <v>6.2199999999999998E-3</v>
      </c>
    </row>
    <row r="162" spans="2:4" ht="11.85" customHeight="1">
      <c r="B162" t="s">
        <v>140</v>
      </c>
      <c r="C162" t="s">
        <v>151</v>
      </c>
      <c r="D162">
        <v>4.4000000000000003E-3</v>
      </c>
    </row>
    <row r="163" spans="2:4" ht="11.85" customHeight="1">
      <c r="B163" t="s">
        <v>141</v>
      </c>
      <c r="C163" t="s">
        <v>151</v>
      </c>
      <c r="D163">
        <v>4.8700000000000002E-3</v>
      </c>
    </row>
    <row r="164" spans="2:4" ht="11.85" customHeight="1">
      <c r="B164" t="s">
        <v>142</v>
      </c>
      <c r="C164" t="s">
        <v>151</v>
      </c>
      <c r="D164">
        <v>5.9100000000000003E-3</v>
      </c>
    </row>
    <row r="165" spans="2:4" ht="11.85" customHeight="1">
      <c r="B165" t="s">
        <v>143</v>
      </c>
      <c r="C165" t="s">
        <v>151</v>
      </c>
      <c r="D165">
        <v>6.2199999999999998E-3</v>
      </c>
    </row>
    <row r="166" spans="2:4" ht="11.85" customHeight="1">
      <c r="B166" t="s">
        <v>126</v>
      </c>
      <c r="C166" t="s">
        <v>152</v>
      </c>
      <c r="D166">
        <v>6.5300000000000002E-3</v>
      </c>
    </row>
    <row r="167" spans="2:4" ht="11.85" customHeight="1">
      <c r="B167" t="s">
        <v>128</v>
      </c>
      <c r="C167" t="s">
        <v>152</v>
      </c>
      <c r="D167">
        <v>4.4000000000000003E-3</v>
      </c>
    </row>
    <row r="168" spans="2:4" ht="11.85" customHeight="1">
      <c r="B168" t="s">
        <v>129</v>
      </c>
      <c r="C168" t="s">
        <v>152</v>
      </c>
      <c r="D168">
        <v>4.8700000000000002E-3</v>
      </c>
    </row>
    <row r="169" spans="2:4" ht="11.85" customHeight="1">
      <c r="B169" t="s">
        <v>130</v>
      </c>
      <c r="C169" t="s">
        <v>152</v>
      </c>
      <c r="D169">
        <v>5.9100000000000003E-3</v>
      </c>
    </row>
    <row r="170" spans="2:4" ht="11.85" customHeight="1">
      <c r="B170" t="s">
        <v>131</v>
      </c>
      <c r="C170" t="s">
        <v>152</v>
      </c>
      <c r="D170">
        <v>6.2199999999999998E-3</v>
      </c>
    </row>
    <row r="171" spans="2:4" ht="11.85" customHeight="1">
      <c r="B171" t="s">
        <v>132</v>
      </c>
      <c r="C171" t="s">
        <v>152</v>
      </c>
      <c r="D171">
        <v>6.5300000000000002E-3</v>
      </c>
    </row>
    <row r="172" spans="2:4" ht="11.85" customHeight="1">
      <c r="B172" t="s">
        <v>133</v>
      </c>
      <c r="C172" t="s">
        <v>152</v>
      </c>
      <c r="D172">
        <v>7.2690000000000003E-3</v>
      </c>
    </row>
    <row r="173" spans="2:4" ht="11.85" customHeight="1">
      <c r="B173" t="s">
        <v>134</v>
      </c>
      <c r="C173" t="s">
        <v>152</v>
      </c>
      <c r="D173">
        <v>7.8300000000000002E-3</v>
      </c>
    </row>
    <row r="174" spans="2:4" ht="11.85" customHeight="1">
      <c r="B174" t="s">
        <v>135</v>
      </c>
      <c r="C174" t="s">
        <v>152</v>
      </c>
      <c r="D174">
        <v>5.9100000000000003E-3</v>
      </c>
    </row>
    <row r="175" spans="2:4" ht="11.85" customHeight="1">
      <c r="B175" t="s">
        <v>136</v>
      </c>
      <c r="C175" t="s">
        <v>152</v>
      </c>
      <c r="D175">
        <v>6.2199999999999998E-3</v>
      </c>
    </row>
    <row r="176" spans="2:4" ht="11.85" customHeight="1">
      <c r="B176" t="s">
        <v>137</v>
      </c>
      <c r="C176" t="s">
        <v>152</v>
      </c>
      <c r="D176">
        <v>4.4000000000000003E-3</v>
      </c>
    </row>
    <row r="177" spans="2:4" ht="11.85" customHeight="1">
      <c r="B177" t="s">
        <v>138</v>
      </c>
      <c r="C177" t="s">
        <v>152</v>
      </c>
      <c r="D177">
        <v>4.8700000000000002E-3</v>
      </c>
    </row>
    <row r="178" spans="2:4" ht="11.85" customHeight="1">
      <c r="B178" t="s">
        <v>139</v>
      </c>
      <c r="C178" t="s">
        <v>152</v>
      </c>
      <c r="D178">
        <v>5.9100000000000003E-3</v>
      </c>
    </row>
    <row r="179" spans="2:4" ht="11.85" customHeight="1">
      <c r="B179" t="s">
        <v>140</v>
      </c>
      <c r="C179" t="s">
        <v>152</v>
      </c>
      <c r="D179">
        <v>6.2199999999999998E-3</v>
      </c>
    </row>
    <row r="180" spans="2:4" ht="11.85" customHeight="1">
      <c r="B180" t="s">
        <v>141</v>
      </c>
      <c r="C180" t="s">
        <v>152</v>
      </c>
      <c r="D180">
        <v>6.5300000000000002E-3</v>
      </c>
    </row>
    <row r="181" spans="2:4" ht="11.85" customHeight="1">
      <c r="B181" t="s">
        <v>142</v>
      </c>
      <c r="C181" t="s">
        <v>152</v>
      </c>
      <c r="D181">
        <v>4.4000000000000003E-3</v>
      </c>
    </row>
    <row r="182" spans="2:4" ht="11.85" customHeight="1">
      <c r="B182" t="s">
        <v>143</v>
      </c>
      <c r="C182" t="s">
        <v>152</v>
      </c>
      <c r="D182">
        <v>4.8700000000000002E-3</v>
      </c>
    </row>
    <row r="183" spans="2:4" ht="11.85" customHeight="1">
      <c r="B183" t="s">
        <v>126</v>
      </c>
      <c r="C183" t="s">
        <v>153</v>
      </c>
      <c r="D183">
        <v>5.9100000000000003E-3</v>
      </c>
    </row>
    <row r="184" spans="2:4" ht="11.85" customHeight="1">
      <c r="B184" t="s">
        <v>128</v>
      </c>
      <c r="C184" t="s">
        <v>153</v>
      </c>
      <c r="D184">
        <v>6.2199999999999998E-3</v>
      </c>
    </row>
    <row r="185" spans="2:4" ht="11.85" customHeight="1">
      <c r="B185" t="s">
        <v>129</v>
      </c>
      <c r="C185" t="s">
        <v>153</v>
      </c>
      <c r="D185">
        <v>5.9100000000000003E-3</v>
      </c>
    </row>
    <row r="186" spans="2:4" ht="11.85" customHeight="1">
      <c r="B186" t="s">
        <v>130</v>
      </c>
      <c r="C186" t="s">
        <v>153</v>
      </c>
      <c r="D186">
        <v>6.2199999999999998E-3</v>
      </c>
    </row>
    <row r="187" spans="2:4" ht="11.85" customHeight="1">
      <c r="B187" t="s">
        <v>131</v>
      </c>
      <c r="C187" t="s">
        <v>153</v>
      </c>
      <c r="D187">
        <v>4.4000000000000003E-3</v>
      </c>
    </row>
    <row r="188" spans="2:4" ht="11.85" customHeight="1">
      <c r="B188" t="s">
        <v>132</v>
      </c>
      <c r="C188" t="s">
        <v>153</v>
      </c>
      <c r="D188">
        <v>4.8700000000000002E-3</v>
      </c>
    </row>
    <row r="189" spans="2:4" ht="11.85" customHeight="1">
      <c r="B189" t="s">
        <v>133</v>
      </c>
      <c r="C189" t="s">
        <v>153</v>
      </c>
      <c r="D189">
        <v>5.9100000000000003E-3</v>
      </c>
    </row>
    <row r="190" spans="2:4" ht="11.85" customHeight="1">
      <c r="B190" t="s">
        <v>134</v>
      </c>
      <c r="C190" t="s">
        <v>153</v>
      </c>
      <c r="D190">
        <v>6.2199999999999998E-3</v>
      </c>
    </row>
    <row r="191" spans="2:4" ht="11.85" customHeight="1">
      <c r="B191" t="s">
        <v>135</v>
      </c>
      <c r="C191" t="s">
        <v>153</v>
      </c>
      <c r="D191">
        <v>6.5300000000000002E-3</v>
      </c>
    </row>
    <row r="192" spans="2:4" ht="11.85" customHeight="1">
      <c r="B192" t="s">
        <v>136</v>
      </c>
      <c r="C192" t="s">
        <v>153</v>
      </c>
      <c r="D192">
        <v>4.4000000000000003E-3</v>
      </c>
    </row>
    <row r="193" spans="2:4" ht="11.85" customHeight="1">
      <c r="B193" t="s">
        <v>137</v>
      </c>
      <c r="C193" t="s">
        <v>153</v>
      </c>
      <c r="D193">
        <v>5.9100000000000003E-3</v>
      </c>
    </row>
    <row r="194" spans="2:4" ht="11.85" customHeight="1">
      <c r="B194" t="s">
        <v>138</v>
      </c>
      <c r="C194" t="s">
        <v>153</v>
      </c>
      <c r="D194">
        <v>6.2199999999999998E-3</v>
      </c>
    </row>
    <row r="195" spans="2:4" ht="11.85" customHeight="1">
      <c r="B195" t="s">
        <v>139</v>
      </c>
      <c r="C195" t="s">
        <v>153</v>
      </c>
      <c r="D195">
        <v>4.4000000000000003E-3</v>
      </c>
    </row>
    <row r="196" spans="2:4" ht="11.85" customHeight="1">
      <c r="B196" t="s">
        <v>140</v>
      </c>
      <c r="C196" t="s">
        <v>153</v>
      </c>
      <c r="D196">
        <v>4.8700000000000002E-3</v>
      </c>
    </row>
    <row r="197" spans="2:4" ht="11.85" customHeight="1">
      <c r="B197" t="s">
        <v>141</v>
      </c>
      <c r="C197" t="s">
        <v>153</v>
      </c>
      <c r="D197">
        <v>5.9100000000000003E-3</v>
      </c>
    </row>
    <row r="198" spans="2:4" ht="11.85" customHeight="1">
      <c r="B198" t="s">
        <v>142</v>
      </c>
      <c r="C198" t="s">
        <v>153</v>
      </c>
      <c r="D198">
        <v>6.2199999999999998E-3</v>
      </c>
    </row>
    <row r="199" spans="2:4" ht="11.85" customHeight="1">
      <c r="B199" t="s">
        <v>143</v>
      </c>
      <c r="C199" t="s">
        <v>153</v>
      </c>
      <c r="D199">
        <v>6.5300000000000002E-3</v>
      </c>
    </row>
    <row r="200" spans="2:4" ht="11.85" customHeight="1">
      <c r="B200" t="s">
        <v>126</v>
      </c>
      <c r="C200" t="s">
        <v>154</v>
      </c>
      <c r="D200">
        <v>4.4000000000000003E-3</v>
      </c>
    </row>
    <row r="201" spans="2:4" ht="11.85" customHeight="1">
      <c r="B201" t="s">
        <v>128</v>
      </c>
      <c r="C201" t="s">
        <v>154</v>
      </c>
      <c r="D201">
        <v>4.8700000000000002E-3</v>
      </c>
    </row>
    <row r="202" spans="2:4" ht="11.85" customHeight="1">
      <c r="B202" t="s">
        <v>129</v>
      </c>
      <c r="C202" t="s">
        <v>154</v>
      </c>
      <c r="D202">
        <v>5.9100000000000003E-3</v>
      </c>
    </row>
    <row r="203" spans="2:4" ht="11.85" customHeight="1">
      <c r="B203" t="s">
        <v>130</v>
      </c>
      <c r="C203" t="s">
        <v>154</v>
      </c>
      <c r="D203">
        <v>6.2199999999999998E-3</v>
      </c>
    </row>
    <row r="204" spans="2:4" ht="11.85" customHeight="1">
      <c r="B204" t="s">
        <v>131</v>
      </c>
      <c r="C204" t="s">
        <v>154</v>
      </c>
      <c r="D204">
        <v>4.4000000000000003E-3</v>
      </c>
    </row>
    <row r="205" spans="2:4" ht="11.85" customHeight="1">
      <c r="B205" t="s">
        <v>132</v>
      </c>
      <c r="C205" t="s">
        <v>154</v>
      </c>
      <c r="D205">
        <v>4.8700000000000002E-3</v>
      </c>
    </row>
    <row r="206" spans="2:4" ht="11.85" customHeight="1">
      <c r="B206" t="s">
        <v>133</v>
      </c>
      <c r="C206" t="s">
        <v>154</v>
      </c>
      <c r="D206">
        <v>5.9100000000000003E-3</v>
      </c>
    </row>
    <row r="207" spans="2:4" ht="11.85" customHeight="1">
      <c r="B207" t="s">
        <v>134</v>
      </c>
      <c r="C207" t="s">
        <v>154</v>
      </c>
      <c r="D207">
        <v>6.2199999999999998E-3</v>
      </c>
    </row>
    <row r="208" spans="2:4" ht="11.85" customHeight="1">
      <c r="B208" t="s">
        <v>135</v>
      </c>
      <c r="C208" t="s">
        <v>154</v>
      </c>
      <c r="D208">
        <v>5.9100000000000003E-3</v>
      </c>
    </row>
    <row r="209" spans="2:4" ht="11.85" customHeight="1">
      <c r="B209" t="s">
        <v>136</v>
      </c>
      <c r="C209" t="s">
        <v>154</v>
      </c>
      <c r="D209">
        <v>6.2199999999999998E-3</v>
      </c>
    </row>
    <row r="210" spans="2:4" ht="11.85" customHeight="1">
      <c r="B210" t="s">
        <v>137</v>
      </c>
      <c r="C210" t="s">
        <v>154</v>
      </c>
      <c r="D210">
        <v>4.4000000000000003E-3</v>
      </c>
    </row>
    <row r="211" spans="2:4" ht="11.85" customHeight="1">
      <c r="B211" t="s">
        <v>138</v>
      </c>
      <c r="C211" t="s">
        <v>154</v>
      </c>
      <c r="D211">
        <v>4.8700000000000002E-3</v>
      </c>
    </row>
    <row r="212" spans="2:4" ht="11.85" customHeight="1">
      <c r="B212" t="s">
        <v>139</v>
      </c>
      <c r="C212" t="s">
        <v>154</v>
      </c>
      <c r="D212">
        <v>5.9100000000000003E-3</v>
      </c>
    </row>
    <row r="213" spans="2:4" ht="11.85" customHeight="1">
      <c r="B213" t="s">
        <v>140</v>
      </c>
      <c r="C213" t="s">
        <v>154</v>
      </c>
      <c r="D213">
        <v>6.2199999999999998E-3</v>
      </c>
    </row>
    <row r="214" spans="2:4" ht="11.85" customHeight="1">
      <c r="B214" t="s">
        <v>141</v>
      </c>
      <c r="C214" t="s">
        <v>154</v>
      </c>
      <c r="D214">
        <v>6.5300000000000002E-3</v>
      </c>
    </row>
    <row r="215" spans="2:4" ht="11.85" customHeight="1">
      <c r="B215" t="s">
        <v>142</v>
      </c>
      <c r="C215" t="s">
        <v>154</v>
      </c>
      <c r="D215">
        <v>4.4000000000000003E-3</v>
      </c>
    </row>
    <row r="216" spans="2:4" ht="11.85" customHeight="1">
      <c r="B216" t="s">
        <v>143</v>
      </c>
      <c r="C216" t="s">
        <v>154</v>
      </c>
      <c r="D216">
        <v>5.9100000000000003E-3</v>
      </c>
    </row>
    <row r="217" spans="2:4" ht="11.85" customHeight="1">
      <c r="B217" t="s">
        <v>126</v>
      </c>
      <c r="C217" t="s">
        <v>155</v>
      </c>
      <c r="D217">
        <v>6.2199999999999998E-3</v>
      </c>
    </row>
    <row r="218" spans="2:4" ht="11.85" customHeight="1">
      <c r="B218" t="s">
        <v>128</v>
      </c>
      <c r="C218" t="s">
        <v>155</v>
      </c>
      <c r="D218">
        <v>4.4000000000000003E-3</v>
      </c>
    </row>
    <row r="219" spans="2:4" ht="11.85" customHeight="1">
      <c r="B219" t="s">
        <v>129</v>
      </c>
      <c r="C219" t="s">
        <v>155</v>
      </c>
      <c r="D219">
        <v>4.8700000000000002E-3</v>
      </c>
    </row>
    <row r="220" spans="2:4" ht="11.85" customHeight="1">
      <c r="B220" t="s">
        <v>130</v>
      </c>
      <c r="C220" t="s">
        <v>155</v>
      </c>
      <c r="D220">
        <v>5.9100000000000003E-3</v>
      </c>
    </row>
    <row r="221" spans="2:4" ht="11.85" customHeight="1">
      <c r="B221" t="s">
        <v>131</v>
      </c>
      <c r="C221" t="s">
        <v>155</v>
      </c>
      <c r="D221">
        <v>6.2199999999999998E-3</v>
      </c>
    </row>
    <row r="222" spans="2:4" ht="11.85" customHeight="1">
      <c r="B222" t="s">
        <v>132</v>
      </c>
      <c r="C222" t="s">
        <v>155</v>
      </c>
      <c r="D222">
        <v>6.5300000000000002E-3</v>
      </c>
    </row>
    <row r="223" spans="2:4" ht="11.85" customHeight="1">
      <c r="B223" t="s">
        <v>133</v>
      </c>
      <c r="C223" t="s">
        <v>155</v>
      </c>
      <c r="D223">
        <v>4.4000000000000003E-3</v>
      </c>
    </row>
    <row r="224" spans="2:4" ht="11.85" customHeight="1">
      <c r="B224" t="s">
        <v>134</v>
      </c>
      <c r="C224" t="s">
        <v>155</v>
      </c>
      <c r="D224">
        <v>4.8700000000000002E-3</v>
      </c>
    </row>
    <row r="225" spans="2:4" ht="11.85" customHeight="1">
      <c r="B225" t="s">
        <v>135</v>
      </c>
      <c r="C225" t="s">
        <v>155</v>
      </c>
      <c r="D225">
        <v>5.9100000000000003E-3</v>
      </c>
    </row>
    <row r="226" spans="2:4" ht="11.85" customHeight="1">
      <c r="B226" t="s">
        <v>136</v>
      </c>
      <c r="C226" t="s">
        <v>155</v>
      </c>
      <c r="D226">
        <v>6.2199999999999998E-3</v>
      </c>
    </row>
    <row r="227" spans="2:4" ht="11.85" customHeight="1">
      <c r="B227" t="s">
        <v>137</v>
      </c>
      <c r="C227" t="s">
        <v>155</v>
      </c>
      <c r="D227">
        <v>6.5300000000000002E-3</v>
      </c>
    </row>
    <row r="228" spans="2:4" ht="11.85" customHeight="1">
      <c r="B228" t="s">
        <v>138</v>
      </c>
      <c r="C228" t="s">
        <v>155</v>
      </c>
      <c r="D228">
        <v>7.2690000000000003E-3</v>
      </c>
    </row>
    <row r="229" spans="2:4" ht="11.85" customHeight="1">
      <c r="B229" t="s">
        <v>139</v>
      </c>
      <c r="C229" t="s">
        <v>155</v>
      </c>
      <c r="D229">
        <v>7.8300000000000002E-3</v>
      </c>
    </row>
    <row r="230" spans="2:4" ht="11.85" customHeight="1">
      <c r="B230" t="s">
        <v>140</v>
      </c>
      <c r="C230" t="s">
        <v>155</v>
      </c>
      <c r="D230">
        <v>5.9100000000000003E-3</v>
      </c>
    </row>
    <row r="231" spans="2:4" ht="11.85" customHeight="1">
      <c r="B231" t="s">
        <v>141</v>
      </c>
      <c r="C231" t="s">
        <v>155</v>
      </c>
      <c r="D231">
        <v>6.2199999999999998E-3</v>
      </c>
    </row>
    <row r="232" spans="2:4" ht="11.85" customHeight="1">
      <c r="B232" t="s">
        <v>142</v>
      </c>
      <c r="C232" t="s">
        <v>155</v>
      </c>
      <c r="D232">
        <v>4.4000000000000003E-3</v>
      </c>
    </row>
    <row r="233" spans="2:4" ht="11.85" customHeight="1">
      <c r="B233" t="s">
        <v>143</v>
      </c>
      <c r="C233" t="s">
        <v>155</v>
      </c>
      <c r="D233">
        <v>4.8700000000000002E-3</v>
      </c>
    </row>
    <row r="234" spans="2:4" ht="11.85" customHeight="1">
      <c r="B234" t="s">
        <v>126</v>
      </c>
      <c r="C234" t="s">
        <v>156</v>
      </c>
      <c r="D234">
        <v>5.9100000000000003E-3</v>
      </c>
    </row>
    <row r="235" spans="2:4" ht="11.85" customHeight="1">
      <c r="B235" t="s">
        <v>128</v>
      </c>
      <c r="C235" t="s">
        <v>156</v>
      </c>
      <c r="D235">
        <v>6.2199999999999998E-3</v>
      </c>
    </row>
    <row r="236" spans="2:4" ht="11.85" customHeight="1">
      <c r="B236" t="s">
        <v>129</v>
      </c>
      <c r="C236" t="s">
        <v>156</v>
      </c>
      <c r="D236">
        <v>6.5300000000000002E-3</v>
      </c>
    </row>
    <row r="237" spans="2:4" ht="11.85" customHeight="1">
      <c r="B237" t="s">
        <v>130</v>
      </c>
      <c r="C237" t="s">
        <v>156</v>
      </c>
      <c r="D237">
        <v>5.9100000000000003E-3</v>
      </c>
    </row>
    <row r="238" spans="2:4" ht="11.85" customHeight="1">
      <c r="B238" t="s">
        <v>131</v>
      </c>
      <c r="C238" t="s">
        <v>156</v>
      </c>
      <c r="D238">
        <v>6.2199999999999998E-3</v>
      </c>
    </row>
    <row r="239" spans="2:4" ht="11.85" customHeight="1">
      <c r="B239" t="s">
        <v>132</v>
      </c>
      <c r="C239" t="s">
        <v>156</v>
      </c>
      <c r="D239">
        <v>4.4000000000000003E-3</v>
      </c>
    </row>
    <row r="240" spans="2:4" ht="11.85" customHeight="1">
      <c r="B240" t="s">
        <v>133</v>
      </c>
      <c r="C240" t="s">
        <v>156</v>
      </c>
      <c r="D240">
        <v>4.8700000000000002E-3</v>
      </c>
    </row>
    <row r="241" spans="2:4" ht="11.85" customHeight="1">
      <c r="B241" t="s">
        <v>134</v>
      </c>
      <c r="C241" t="s">
        <v>156</v>
      </c>
      <c r="D241">
        <v>5.9100000000000003E-3</v>
      </c>
    </row>
    <row r="242" spans="2:4" ht="11.85" customHeight="1">
      <c r="B242" t="s">
        <v>135</v>
      </c>
      <c r="C242" t="s">
        <v>156</v>
      </c>
      <c r="D242">
        <v>6.2199999999999998E-3</v>
      </c>
    </row>
    <row r="243" spans="2:4" ht="11.85" customHeight="1">
      <c r="B243" t="s">
        <v>136</v>
      </c>
      <c r="C243" t="s">
        <v>156</v>
      </c>
      <c r="D243">
        <v>6.5300000000000002E-3</v>
      </c>
    </row>
    <row r="244" spans="2:4" ht="11.85" customHeight="1">
      <c r="B244" t="s">
        <v>137</v>
      </c>
      <c r="C244" t="s">
        <v>156</v>
      </c>
      <c r="D244">
        <v>4.4000000000000003E-3</v>
      </c>
    </row>
    <row r="245" spans="2:4" ht="11.85" customHeight="1">
      <c r="B245" t="s">
        <v>138</v>
      </c>
      <c r="C245" t="s">
        <v>156</v>
      </c>
      <c r="D245">
        <v>4.8700000000000002E-3</v>
      </c>
    </row>
    <row r="246" spans="2:4" ht="11.85" customHeight="1">
      <c r="B246" t="s">
        <v>139</v>
      </c>
      <c r="C246" t="s">
        <v>156</v>
      </c>
      <c r="D246">
        <v>5.9100000000000003E-3</v>
      </c>
    </row>
    <row r="247" spans="2:4" ht="11.85" customHeight="1">
      <c r="B247" t="s">
        <v>140</v>
      </c>
      <c r="C247" t="s">
        <v>156</v>
      </c>
      <c r="D247">
        <v>6.2199999999999998E-3</v>
      </c>
    </row>
    <row r="248" spans="2:4" ht="11.85" customHeight="1">
      <c r="B248" t="s">
        <v>141</v>
      </c>
      <c r="C248" t="s">
        <v>156</v>
      </c>
      <c r="D248">
        <v>6.5300000000000002E-3</v>
      </c>
    </row>
    <row r="249" spans="2:4" ht="11.85" customHeight="1">
      <c r="B249" t="s">
        <v>142</v>
      </c>
      <c r="C249" t="s">
        <v>156</v>
      </c>
      <c r="D249">
        <v>7.2690000000000003E-3</v>
      </c>
    </row>
    <row r="250" spans="2:4" ht="11.85" customHeight="1">
      <c r="B250" t="s">
        <v>143</v>
      </c>
      <c r="C250" t="s">
        <v>156</v>
      </c>
      <c r="D250">
        <v>7.8300000000000002E-3</v>
      </c>
    </row>
    <row r="251" spans="2:4" ht="11.85" customHeight="1">
      <c r="B251" s="55"/>
      <c r="C251" s="55"/>
      <c r="D251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D267" s="54"/>
    </row>
    <row r="268" spans="2:4" ht="11.85" customHeight="1">
      <c r="B268" s="55"/>
      <c r="D268" s="54"/>
    </row>
    <row r="269" spans="2:4" ht="11.85" customHeight="1">
      <c r="B269" s="55"/>
      <c r="D269" s="54"/>
    </row>
    <row r="270" spans="2:4" ht="11.85" customHeight="1">
      <c r="B270" s="55"/>
    </row>
    <row r="271" spans="2:4" ht="11.85" customHeight="1">
      <c r="B271" s="55"/>
    </row>
    <row r="272" spans="2:4" ht="11.85" customHeight="1">
      <c r="B272" s="55"/>
    </row>
    <row r="273" ht="11.85" customHeight="1"/>
    <row r="274" ht="11.85" customHeight="1"/>
    <row r="275" ht="11.85" customHeight="1"/>
    <row r="276" ht="11.85" customHeight="1"/>
    <row r="277" ht="11.85" customHeight="1"/>
    <row r="278" ht="11.85" customHeight="1"/>
    <row r="279" ht="11.85" customHeight="1"/>
    <row r="280" ht="11.85" customHeight="1"/>
    <row r="281" ht="11.85" customHeight="1"/>
    <row r="282" ht="11.85" customHeight="1"/>
    <row r="283" ht="11.85" customHeight="1"/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EnumInput!$C$1:$C$2</xm:f>
          </x14:formula1>
          <xm:sqref>S16</xm:sqref>
        </x14:dataValidation>
        <x14:dataValidation type="list" allowBlank="1" showInputMessage="1" showErrorMessage="1" xr:uid="{00000000-0002-0000-0300-000001000000}">
          <x14:formula1>
            <xm:f>EnumInput!$F$2:$F$13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3"/>
  <dimension ref="A1:IV34"/>
  <sheetViews>
    <sheetView zoomScaleNormal="100" workbookViewId="0">
      <selection activeCell="F23" sqref="F23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28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obLibs&amp;"net.finmath.initialmargin.isdasimm.products.SIMMSimpleSwap"</f>
        <v>net.finmath.initialmargin.isdasimm.products.SIMMSimpleSwap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30</v>
      </c>
      <c r="C10" s="47"/>
      <c r="D10" s="87"/>
      <c r="E10" s="85"/>
      <c r="F10" s="85"/>
      <c r="G10" s="87"/>
      <c r="H10" s="82"/>
      <c r="I10" s="47" t="s">
        <v>86</v>
      </c>
      <c r="J10" s="47"/>
      <c r="K10" s="47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31</v>
      </c>
      <c r="C11" s="52" t="s">
        <v>69</v>
      </c>
      <c r="D11" s="90" t="str">
        <f>[1]!obMake("FixingDates"&amp;" "&amp;$B$6,$C11,I12:I31)</f>
        <v>FixingDates net.finmath.initialmargin.isdasimm.products.SIMMSimpleSwap 
[1322]</v>
      </c>
      <c r="E11" s="88" t="s">
        <v>72</v>
      </c>
      <c r="G11" s="52"/>
      <c r="H11" s="52"/>
      <c r="I11" s="89" t="s">
        <v>31</v>
      </c>
      <c r="J11" s="89" t="s">
        <v>32</v>
      </c>
      <c r="K11" s="89" t="s">
        <v>33</v>
      </c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32</v>
      </c>
      <c r="C12" s="52" t="s">
        <v>69</v>
      </c>
      <c r="D12" s="90" t="str">
        <f>[1]!obMake("PaymentDates"&amp;" "&amp;$B$6,$C$12,J12:J31)</f>
        <v>PaymentDates net.finmath.initialmargin.isdasimm.products.SIMMSimpleSwap 
[1323]</v>
      </c>
      <c r="E12" s="88" t="s">
        <v>72</v>
      </c>
      <c r="F12" s="52"/>
      <c r="H12" s="52"/>
      <c r="I12" s="18">
        <v>0</v>
      </c>
      <c r="J12" s="19">
        <v>0.5</v>
      </c>
      <c r="K12" s="19">
        <v>1.2999999999999999E-2</v>
      </c>
      <c r="L12" s="82"/>
      <c r="M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33</v>
      </c>
      <c r="C13" s="52" t="s">
        <v>69</v>
      </c>
      <c r="D13" s="90" t="str">
        <f>[1]!obMake("SwapRates"&amp;" "&amp;$B$6,$C$13,K12:K31)</f>
        <v>SwapRates net.finmath.initialmargin.isdasimm.products.SIMMSimpleSwap 
[1324]</v>
      </c>
      <c r="E13" s="88" t="s">
        <v>72</v>
      </c>
      <c r="G13" s="52"/>
      <c r="H13" s="52"/>
      <c r="I13" s="19">
        <f t="shared" ref="I13:I31" si="0">I12+0.5</f>
        <v>0.5</v>
      </c>
      <c r="J13" s="19">
        <f t="shared" ref="J13:J31" si="1">J12+0.5</f>
        <v>1</v>
      </c>
      <c r="K13" s="19">
        <f t="shared" ref="K13:K31" si="2">K12</f>
        <v>1.2999999999999999E-2</v>
      </c>
      <c r="L13" s="82"/>
      <c r="M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34</v>
      </c>
      <c r="C14" s="52" t="s">
        <v>89</v>
      </c>
      <c r="D14" s="90" t="str">
        <f>[1]!obMake("Notional"&amp;" "&amp;$B$6,$C$14,E14)</f>
        <v>Notional net.finmath.initialmargin.isdasimm.products.SIMMSimpleSwap 
[1320]</v>
      </c>
      <c r="E14" s="19">
        <v>100</v>
      </c>
      <c r="G14" s="52"/>
      <c r="I14" s="19">
        <f t="shared" si="0"/>
        <v>1</v>
      </c>
      <c r="J14" s="19">
        <f t="shared" si="1"/>
        <v>1.5</v>
      </c>
      <c r="K14" s="19">
        <f t="shared" si="2"/>
        <v>1.2999999999999999E-2</v>
      </c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87</v>
      </c>
      <c r="C15" s="52" t="s">
        <v>90</v>
      </c>
      <c r="D15" s="90" t="str">
        <f>[1]!obMake("IsPayFix"&amp;" "&amp;$B$6,"boolean",E15)</f>
        <v>IsPayFix net.finmath.initialmargin.isdasimm.products.SIMMSimpleSwap 
[1321]</v>
      </c>
      <c r="E15" s="19" t="b">
        <v>1</v>
      </c>
      <c r="F15" s="52"/>
      <c r="I15" s="19">
        <f t="shared" si="0"/>
        <v>1.5</v>
      </c>
      <c r="J15" s="19">
        <f t="shared" si="1"/>
        <v>2</v>
      </c>
      <c r="K15" s="19">
        <f t="shared" si="2"/>
        <v>1.2999999999999999E-2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88</v>
      </c>
      <c r="C16" s="52" t="s">
        <v>91</v>
      </c>
      <c r="D16" s="90" t="str">
        <f>[1]!obMake("CurveIndexNames"&amp;" "&amp;$B$6,$C$16,$E$16:$F$16)</f>
        <v>CurveIndexNames net.finmath.initialmargin.isdasimm.products.SIMMSimpleSwap 
[1319]</v>
      </c>
      <c r="E16" s="19" t="s">
        <v>23</v>
      </c>
      <c r="F16" s="19" t="s">
        <v>24</v>
      </c>
      <c r="G16" s="52"/>
      <c r="H16" s="52"/>
      <c r="I16" s="19">
        <f t="shared" si="0"/>
        <v>2</v>
      </c>
      <c r="J16" s="19">
        <f t="shared" si="1"/>
        <v>2.5</v>
      </c>
      <c r="K16" s="19">
        <f t="shared" si="2"/>
        <v>1.2999999999999999E-2</v>
      </c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I17" s="19">
        <f t="shared" si="0"/>
        <v>2.5</v>
      </c>
      <c r="J17" s="19">
        <f t="shared" si="1"/>
        <v>3</v>
      </c>
      <c r="K17" s="19">
        <f t="shared" si="2"/>
        <v>1.2999999999999999E-2</v>
      </c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100</v>
      </c>
      <c r="C18" s="52" t="s">
        <v>101</v>
      </c>
      <c r="I18" s="19">
        <f t="shared" si="0"/>
        <v>3</v>
      </c>
      <c r="J18" s="19">
        <f t="shared" si="1"/>
        <v>3.5</v>
      </c>
      <c r="K18" s="19">
        <f t="shared" si="2"/>
        <v>1.2999999999999999E-2</v>
      </c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14</v>
      </c>
      <c r="C19" s="90" t="str">
        <f>[1]!obMake("SIMMSwap",$B$6,D11:D13,D15,D14,D16,[1]!obMake("","String","EUR"))</f>
        <v>SIMMSwap 
[1326]</v>
      </c>
      <c r="D19" s="91"/>
      <c r="G19" s="52"/>
      <c r="H19" s="52"/>
      <c r="I19" s="19">
        <f t="shared" si="0"/>
        <v>3.5</v>
      </c>
      <c r="J19" s="19">
        <f t="shared" si="1"/>
        <v>4</v>
      </c>
      <c r="K19" s="19">
        <f t="shared" si="2"/>
        <v>1.2999999999999999E-2</v>
      </c>
      <c r="L19" s="52"/>
      <c r="M19" s="52"/>
      <c r="N19" s="52"/>
      <c r="P19" s="82"/>
      <c r="IT19" s="82"/>
      <c r="IU19" s="82"/>
      <c r="IV19" s="82"/>
    </row>
    <row r="20" spans="1:256" ht="13.05" customHeight="1">
      <c r="A20" s="82"/>
      <c r="G20" s="52"/>
      <c r="H20" s="52"/>
      <c r="I20" s="19">
        <f t="shared" si="0"/>
        <v>4</v>
      </c>
      <c r="J20" s="19">
        <f t="shared" si="1"/>
        <v>4.5</v>
      </c>
      <c r="K20" s="19">
        <f t="shared" si="2"/>
        <v>1.2999999999999999E-2</v>
      </c>
      <c r="L20" s="52"/>
      <c r="M20" s="52"/>
      <c r="N20" s="52"/>
      <c r="P20" s="82"/>
      <c r="IT20" s="82"/>
      <c r="IU20" s="82"/>
      <c r="IV20" s="82"/>
    </row>
    <row r="21" spans="1:256" ht="13.05" customHeight="1">
      <c r="A21" s="82"/>
      <c r="G21" s="52"/>
      <c r="H21" s="52"/>
      <c r="I21" s="19">
        <f t="shared" si="0"/>
        <v>4.5</v>
      </c>
      <c r="J21" s="19">
        <f t="shared" si="1"/>
        <v>5</v>
      </c>
      <c r="K21" s="19">
        <f t="shared" si="2"/>
        <v>1.2999999999999999E-2</v>
      </c>
      <c r="L21" s="52"/>
      <c r="M21" s="52"/>
      <c r="N21" s="52"/>
      <c r="P21" s="82"/>
      <c r="IT21" s="82"/>
      <c r="IU21" s="82"/>
      <c r="IV21" s="82"/>
    </row>
    <row r="22" spans="1:256" ht="13.05" customHeight="1">
      <c r="G22" s="52"/>
      <c r="H22" s="52"/>
      <c r="I22" s="19">
        <f t="shared" si="0"/>
        <v>5</v>
      </c>
      <c r="J22" s="19">
        <f t="shared" si="1"/>
        <v>5.5</v>
      </c>
      <c r="K22" s="19">
        <f t="shared" si="2"/>
        <v>1.2999999999999999E-2</v>
      </c>
      <c r="L22" s="52"/>
      <c r="M22" s="52"/>
      <c r="N22" s="52"/>
      <c r="P22" s="82"/>
      <c r="IT22" s="82"/>
      <c r="IU22" s="82"/>
      <c r="IV22" s="82"/>
    </row>
    <row r="23" spans="1:256" ht="13.05" customHeight="1">
      <c r="B23" s="49"/>
      <c r="G23" s="52"/>
      <c r="H23" s="52"/>
      <c r="I23" s="19">
        <f t="shared" si="0"/>
        <v>5.5</v>
      </c>
      <c r="J23" s="19">
        <f t="shared" si="1"/>
        <v>6</v>
      </c>
      <c r="K23" s="19">
        <f t="shared" si="2"/>
        <v>1.2999999999999999E-2</v>
      </c>
      <c r="L23" s="52"/>
      <c r="M23" s="52"/>
      <c r="N23" s="52"/>
      <c r="P23" s="82"/>
      <c r="IT23" s="82"/>
      <c r="IU23" s="82"/>
      <c r="IV23" s="82"/>
    </row>
    <row r="24" spans="1:256" ht="13.05" customHeight="1">
      <c r="G24" s="52"/>
      <c r="H24" s="52"/>
      <c r="I24" s="19">
        <f t="shared" si="0"/>
        <v>6</v>
      </c>
      <c r="J24" s="19">
        <f t="shared" si="1"/>
        <v>6.5</v>
      </c>
      <c r="K24" s="19">
        <f t="shared" si="2"/>
        <v>1.2999999999999999E-2</v>
      </c>
      <c r="L24" s="52"/>
      <c r="M24" s="52"/>
      <c r="N24" s="52"/>
      <c r="P24" s="82"/>
      <c r="IT24" s="82"/>
      <c r="IU24" s="82"/>
      <c r="IV24" s="82"/>
    </row>
    <row r="25" spans="1:256" ht="13.05" customHeight="1">
      <c r="G25" s="52"/>
      <c r="H25" s="52"/>
      <c r="I25" s="19">
        <f t="shared" si="0"/>
        <v>6.5</v>
      </c>
      <c r="J25" s="19">
        <f t="shared" si="1"/>
        <v>7</v>
      </c>
      <c r="K25" s="19">
        <f t="shared" si="2"/>
        <v>1.2999999999999999E-2</v>
      </c>
      <c r="L25" s="52"/>
      <c r="M25" s="52"/>
      <c r="N25" s="52"/>
      <c r="P25" s="82"/>
      <c r="IT25" s="82"/>
      <c r="IU25" s="82"/>
      <c r="IV25" s="82"/>
    </row>
    <row r="26" spans="1:256" ht="13.05" customHeight="1">
      <c r="G26" s="52"/>
      <c r="H26" s="52"/>
      <c r="I26" s="19">
        <f t="shared" si="0"/>
        <v>7</v>
      </c>
      <c r="J26" s="19">
        <f t="shared" si="1"/>
        <v>7.5</v>
      </c>
      <c r="K26" s="19">
        <f t="shared" si="2"/>
        <v>1.2999999999999999E-2</v>
      </c>
      <c r="L26" s="52"/>
      <c r="M26" s="52"/>
      <c r="N26" s="52"/>
      <c r="P26" s="82"/>
      <c r="IT26" s="82"/>
      <c r="IU26" s="82"/>
      <c r="IV26" s="82"/>
    </row>
    <row r="27" spans="1:256" ht="13.05" customHeight="1">
      <c r="G27" s="52"/>
      <c r="H27" s="52"/>
      <c r="I27" s="19">
        <f t="shared" si="0"/>
        <v>7.5</v>
      </c>
      <c r="J27" s="19">
        <f t="shared" si="1"/>
        <v>8</v>
      </c>
      <c r="K27" s="19">
        <f t="shared" si="2"/>
        <v>1.2999999999999999E-2</v>
      </c>
      <c r="L27" s="52"/>
      <c r="M27" s="52"/>
      <c r="N27" s="52"/>
      <c r="P27" s="82"/>
      <c r="IT27" s="82"/>
      <c r="IU27" s="82"/>
      <c r="IV27" s="82"/>
    </row>
    <row r="28" spans="1:256" ht="13.05" customHeight="1">
      <c r="G28" s="52"/>
      <c r="H28" s="52"/>
      <c r="I28" s="19">
        <f t="shared" si="0"/>
        <v>8</v>
      </c>
      <c r="J28" s="19">
        <f t="shared" si="1"/>
        <v>8.5</v>
      </c>
      <c r="K28" s="19">
        <f t="shared" si="2"/>
        <v>1.2999999999999999E-2</v>
      </c>
      <c r="L28" s="52"/>
      <c r="M28" s="52"/>
      <c r="N28" s="52"/>
      <c r="P28" s="82"/>
      <c r="IT28" s="82"/>
      <c r="IU28" s="82"/>
      <c r="IV28" s="82"/>
    </row>
    <row r="29" spans="1:256" ht="13.05" customHeight="1">
      <c r="G29" s="52"/>
      <c r="H29" s="52"/>
      <c r="I29" s="19">
        <f t="shared" si="0"/>
        <v>8.5</v>
      </c>
      <c r="J29" s="19">
        <f t="shared" si="1"/>
        <v>9</v>
      </c>
      <c r="K29" s="19">
        <f t="shared" si="2"/>
        <v>1.2999999999999999E-2</v>
      </c>
      <c r="L29" s="52"/>
      <c r="M29" s="52"/>
      <c r="N29" s="52"/>
      <c r="P29" s="82"/>
      <c r="IT29" s="82"/>
      <c r="IU29" s="82"/>
      <c r="IV29" s="82"/>
    </row>
    <row r="30" spans="1:256" ht="13.05" customHeight="1">
      <c r="G30" s="52"/>
      <c r="H30" s="52"/>
      <c r="I30" s="19">
        <f t="shared" si="0"/>
        <v>9</v>
      </c>
      <c r="J30" s="19">
        <f t="shared" si="1"/>
        <v>9.5</v>
      </c>
      <c r="K30" s="19">
        <f t="shared" si="2"/>
        <v>1.2999999999999999E-2</v>
      </c>
      <c r="L30" s="52"/>
      <c r="M30" s="52"/>
      <c r="N30" s="52"/>
      <c r="P30" s="82"/>
      <c r="IT30" s="82"/>
      <c r="IU30" s="82"/>
      <c r="IV30" s="82"/>
    </row>
    <row r="31" spans="1:256" ht="13.05" customHeight="1">
      <c r="G31" s="52"/>
      <c r="H31" s="52"/>
      <c r="I31" s="19">
        <f t="shared" si="0"/>
        <v>9.5</v>
      </c>
      <c r="J31" s="19">
        <f t="shared" si="1"/>
        <v>10</v>
      </c>
      <c r="K31" s="19">
        <f t="shared" si="2"/>
        <v>1.2999999999999999E-2</v>
      </c>
      <c r="L31" s="52"/>
      <c r="M31" s="52"/>
      <c r="N31" s="52"/>
      <c r="P31" s="82"/>
      <c r="IT31" s="82"/>
      <c r="IU31" s="82"/>
      <c r="IV31" s="82"/>
    </row>
    <row r="32" spans="1:256" ht="13.05" customHeight="1">
      <c r="G32" s="52"/>
      <c r="H32" s="52"/>
      <c r="I32" s="52"/>
      <c r="J32" s="52"/>
      <c r="K32" s="52"/>
      <c r="L32" s="52"/>
      <c r="M32" s="52"/>
      <c r="N32" s="52"/>
      <c r="P32" s="82"/>
      <c r="IT32" s="82"/>
      <c r="IU32" s="82"/>
      <c r="IV32" s="82"/>
    </row>
    <row r="33" spans="7:256" ht="13.05" customHeight="1">
      <c r="G33" s="52"/>
      <c r="H33" s="52"/>
      <c r="I33" s="52"/>
      <c r="J33" s="52"/>
      <c r="K33" s="52"/>
      <c r="L33" s="52"/>
      <c r="M33" s="52"/>
      <c r="N33" s="52"/>
      <c r="P33" s="49"/>
      <c r="IT33" s="82"/>
      <c r="IU33" s="82"/>
      <c r="IV33" s="82"/>
    </row>
    <row r="34" spans="7:256" ht="13.05" customHeight="1">
      <c r="G34" s="52"/>
      <c r="H34" s="52"/>
      <c r="I34" s="52"/>
      <c r="J34" s="52"/>
      <c r="K34" s="52"/>
      <c r="L34" s="52"/>
      <c r="M34" s="52"/>
      <c r="N34" s="52"/>
      <c r="P34" s="49"/>
      <c r="IT34" s="82"/>
      <c r="IU34" s="82"/>
      <c r="IV34" s="82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EnumInput!$C$1:$C$2</xm:f>
          </x14:formula1>
          <xm:sqref>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4"/>
  <dimension ref="A1:IV35"/>
  <sheetViews>
    <sheetView zoomScaleNormal="100" workbookViewId="0">
      <selection activeCell="B6" sqref="B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41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obLibs&amp;"net.finmath.initialmargin.isdasimm.products.SIMMSwaption"</f>
        <v>net.finmath.initialmargin.isdasimm.products.SIMMSwaption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93</v>
      </c>
      <c r="C10" s="47"/>
      <c r="D10" s="87"/>
      <c r="E10" s="85"/>
      <c r="F10" s="85"/>
      <c r="G10" s="87"/>
      <c r="I10" s="47" t="s">
        <v>92</v>
      </c>
      <c r="J10" s="47"/>
      <c r="K10" s="87"/>
      <c r="Q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31</v>
      </c>
      <c r="C11" s="52" t="s">
        <v>69</v>
      </c>
      <c r="D11" s="90" t="str">
        <f>[1]!obMake("FixingDates"&amp;" "&amp;$B$6,$C11,$I$12:$I$21)</f>
        <v>FixingDates net.finmath.initialmargin.isdasimm.products.SIMMSwaption 
[1367]</v>
      </c>
      <c r="E11" s="88" t="s">
        <v>72</v>
      </c>
      <c r="G11" s="52"/>
      <c r="I11" s="70" t="s">
        <v>31</v>
      </c>
      <c r="J11" s="70" t="s">
        <v>32</v>
      </c>
      <c r="K11" s="70" t="s">
        <v>33</v>
      </c>
      <c r="Q11" s="52"/>
      <c r="AH11" s="71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32</v>
      </c>
      <c r="C12" s="52" t="s">
        <v>69</v>
      </c>
      <c r="D12" s="90" t="str">
        <f>[1]!obMake("PaymentDates"&amp;" "&amp;$B$6,$C$12,$J$12:$J$21)</f>
        <v>PaymentDates net.finmath.initialmargin.isdasimm.products.SIMMSwaption 
[1360]</v>
      </c>
      <c r="E12" s="88" t="s">
        <v>72</v>
      </c>
      <c r="F12" s="52"/>
      <c r="I12" s="18">
        <f>E15</f>
        <v>10</v>
      </c>
      <c r="J12" s="19">
        <f>I13</f>
        <v>10.5</v>
      </c>
      <c r="K12" s="19">
        <v>1.2999999999999999E-2</v>
      </c>
      <c r="Q12" s="52"/>
      <c r="AH12" s="71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33</v>
      </c>
      <c r="C13" s="52" t="s">
        <v>69</v>
      </c>
      <c r="D13" s="90" t="str">
        <f>[1]!obMake("SwapRates"&amp;" "&amp;$B$6,$C$13,K12:K21)</f>
        <v>SwapRates net.finmath.initialmargin.isdasimm.products.SIMMSwaption 
[1356]</v>
      </c>
      <c r="E13" s="88" t="s">
        <v>72</v>
      </c>
      <c r="G13" s="52"/>
      <c r="I13" s="19">
        <f t="shared" ref="I13:J21" si="0">I12+0.5</f>
        <v>10.5</v>
      </c>
      <c r="J13" s="19">
        <f t="shared" si="0"/>
        <v>11</v>
      </c>
      <c r="K13" s="19">
        <f t="shared" ref="K13:K21" si="1">K12</f>
        <v>1.2999999999999999E-2</v>
      </c>
      <c r="Q13" s="52"/>
      <c r="AH13" s="71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34</v>
      </c>
      <c r="C14" s="52" t="s">
        <v>89</v>
      </c>
      <c r="D14" s="90" t="str">
        <f>[1]!obMake("Notional"&amp;" "&amp;$B$6,$C$14,E14)</f>
        <v>Notional net.finmath.initialmargin.isdasimm.products.SIMMSwaption 
[1352]</v>
      </c>
      <c r="E14" s="19">
        <v>100</v>
      </c>
      <c r="G14" s="52"/>
      <c r="I14" s="19">
        <f t="shared" si="0"/>
        <v>11</v>
      </c>
      <c r="J14" s="19">
        <f t="shared" si="0"/>
        <v>11.5</v>
      </c>
      <c r="K14" s="19">
        <f t="shared" si="1"/>
        <v>1.2999999999999999E-2</v>
      </c>
      <c r="Q14" s="82"/>
      <c r="AH14" s="71"/>
      <c r="AI14" s="71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42</v>
      </c>
      <c r="C15" s="52" t="s">
        <v>89</v>
      </c>
      <c r="D15" s="90" t="str">
        <f>[1]!obMake("ExerciseTime"&amp;" "&amp;$B$6,$C$15,E15)</f>
        <v>ExerciseTime net.finmath.initialmargin.isdasimm.products.SIMMSwaption 
[1358]</v>
      </c>
      <c r="E15" s="19">
        <v>10</v>
      </c>
      <c r="F15" s="52"/>
      <c r="I15" s="19">
        <f t="shared" si="0"/>
        <v>11.5</v>
      </c>
      <c r="J15" s="19">
        <f t="shared" si="0"/>
        <v>12</v>
      </c>
      <c r="K15" s="19">
        <f t="shared" si="1"/>
        <v>1.2999999999999999E-2</v>
      </c>
      <c r="AH15" s="71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43</v>
      </c>
      <c r="D16" s="90" t="str">
        <f>[1]!obCall("DeliveryType"&amp;" "&amp;$B$6,$B$6&amp;"$DeliveryType","valueOf",[1]!obMake("","String",E16))</f>
        <v>DeliveryType net.finmath.initialmargin.isdasimm.products.SIMMSwaption 
[1363]</v>
      </c>
      <c r="E16" s="19" t="s">
        <v>44</v>
      </c>
      <c r="F16" s="84" t="s">
        <v>94</v>
      </c>
      <c r="G16" s="52"/>
      <c r="I16" s="19">
        <f t="shared" si="0"/>
        <v>12</v>
      </c>
      <c r="J16" s="19">
        <f t="shared" si="0"/>
        <v>12.5</v>
      </c>
      <c r="K16" s="19">
        <f t="shared" si="1"/>
        <v>1.2999999999999999E-2</v>
      </c>
      <c r="N16" s="84"/>
      <c r="O16" s="52"/>
      <c r="P16" s="52"/>
      <c r="Q16" s="52"/>
      <c r="AH16" s="71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88</v>
      </c>
      <c r="C17" s="52" t="s">
        <v>91</v>
      </c>
      <c r="D17" s="90" t="str">
        <f>[1]!obMake("CurveIndexNames"&amp;" "&amp;$B$6,$C$17,$E$17:$F$17)</f>
        <v>CurveIndexNames net.finmath.initialmargin.isdasimm.products.SIMMSwaption 
[1354]</v>
      </c>
      <c r="E17" s="19" t="s">
        <v>23</v>
      </c>
      <c r="F17" s="19" t="s">
        <v>24</v>
      </c>
      <c r="I17" s="19">
        <f t="shared" si="0"/>
        <v>12.5</v>
      </c>
      <c r="J17" s="19">
        <f t="shared" si="0"/>
        <v>13</v>
      </c>
      <c r="K17" s="19">
        <f t="shared" si="1"/>
        <v>1.2999999999999999E-2</v>
      </c>
      <c r="AH17" s="71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I18" s="19">
        <f t="shared" si="0"/>
        <v>13</v>
      </c>
      <c r="J18" s="19">
        <f t="shared" si="0"/>
        <v>13.5</v>
      </c>
      <c r="K18" s="19">
        <f t="shared" si="1"/>
        <v>1.2999999999999999E-2</v>
      </c>
      <c r="AH18" s="71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100</v>
      </c>
      <c r="C19" s="52" t="s">
        <v>102</v>
      </c>
      <c r="G19" s="52"/>
      <c r="I19" s="19">
        <f t="shared" si="0"/>
        <v>13.5</v>
      </c>
      <c r="J19" s="19">
        <f t="shared" si="0"/>
        <v>14</v>
      </c>
      <c r="K19" s="19">
        <f t="shared" si="1"/>
        <v>1.2999999999999999E-2</v>
      </c>
      <c r="N19" s="52"/>
      <c r="O19" s="52"/>
      <c r="P19" s="52"/>
      <c r="Q19" s="52"/>
      <c r="AH19" s="71"/>
      <c r="IU19" s="82"/>
      <c r="IV19" s="82"/>
    </row>
    <row r="20" spans="1:256" ht="13.05" customHeight="1">
      <c r="A20" s="82"/>
      <c r="B20" s="52" t="s">
        <v>14</v>
      </c>
      <c r="C20" s="90" t="str">
        <f>[1]!obMake("SIMMSwaption",$B$6,D15,D11:D14,D16:D17,[1]!obMake("","String","EUR"))</f>
        <v>SIMMSwaption 
[1371]</v>
      </c>
      <c r="D20" s="90"/>
      <c r="G20" s="52"/>
      <c r="I20" s="19">
        <f t="shared" si="0"/>
        <v>14</v>
      </c>
      <c r="J20" s="19">
        <f t="shared" si="0"/>
        <v>14.5</v>
      </c>
      <c r="K20" s="19">
        <f t="shared" si="1"/>
        <v>1.2999999999999999E-2</v>
      </c>
      <c r="N20" s="52"/>
      <c r="O20" s="52"/>
      <c r="P20" s="52"/>
      <c r="Q20" s="52"/>
      <c r="AH20" s="71"/>
      <c r="IU20" s="82"/>
      <c r="IV20" s="82"/>
    </row>
    <row r="21" spans="1:256" ht="13.05" customHeight="1">
      <c r="A21" s="82"/>
      <c r="I21" s="19">
        <f t="shared" si="0"/>
        <v>14.5</v>
      </c>
      <c r="J21" s="19">
        <f t="shared" si="0"/>
        <v>15</v>
      </c>
      <c r="K21" s="19">
        <f t="shared" si="1"/>
        <v>1.2999999999999999E-2</v>
      </c>
      <c r="N21" s="52"/>
      <c r="O21" s="52"/>
      <c r="P21" s="52"/>
      <c r="Q21" s="52"/>
      <c r="AH21" s="71"/>
      <c r="IU21" s="82"/>
      <c r="IV21" s="82"/>
    </row>
    <row r="22" spans="1:256" ht="15" customHeight="1">
      <c r="A22" s="82"/>
      <c r="N22" s="52"/>
      <c r="O22" s="52"/>
      <c r="P22" s="52"/>
      <c r="Q22" s="52"/>
      <c r="AH22" s="71"/>
      <c r="IU22" s="82"/>
      <c r="IV22" s="82"/>
    </row>
    <row r="23" spans="1:256" ht="13.05" customHeight="1">
      <c r="B23" s="49"/>
      <c r="I23" s="52"/>
      <c r="J23" s="52"/>
      <c r="K23" s="52"/>
      <c r="L23" s="52"/>
      <c r="M23" s="52"/>
      <c r="N23" s="52"/>
      <c r="P23" s="49"/>
      <c r="IT23" s="82"/>
      <c r="IU23" s="82"/>
      <c r="IV23" s="82"/>
    </row>
    <row r="24" spans="1:256" ht="13.05" customHeight="1">
      <c r="I24" s="52"/>
      <c r="J24" s="52"/>
      <c r="K24" s="52"/>
      <c r="L24" s="52"/>
      <c r="M24" s="52"/>
      <c r="N24" s="52"/>
      <c r="P24" s="49"/>
      <c r="IT24" s="82"/>
      <c r="IU24" s="82"/>
      <c r="IV24" s="82"/>
    </row>
    <row r="25" spans="1:256" ht="13.05" customHeight="1">
      <c r="I25" s="52"/>
      <c r="J25" s="52"/>
      <c r="K25" s="52"/>
      <c r="L25" s="52"/>
      <c r="M25" s="52"/>
      <c r="N25" s="52"/>
      <c r="P25" s="49"/>
      <c r="IT25" s="82"/>
      <c r="IU25" s="82"/>
      <c r="IV25" s="82"/>
    </row>
    <row r="26" spans="1:256" ht="13.05" customHeight="1">
      <c r="I26" s="52"/>
      <c r="J26" s="52"/>
      <c r="K26" s="52"/>
      <c r="L26" s="52"/>
      <c r="M26" s="52"/>
      <c r="N26" s="52"/>
      <c r="P26" s="49"/>
      <c r="IT26" s="82"/>
      <c r="IU26" s="82"/>
      <c r="IV26" s="82"/>
    </row>
    <row r="27" spans="1:256" ht="13.05" customHeight="1">
      <c r="I27" s="52"/>
      <c r="J27" s="52"/>
      <c r="K27" s="52"/>
      <c r="L27" s="52"/>
      <c r="M27" s="52"/>
      <c r="N27" s="52"/>
      <c r="O27" s="52"/>
      <c r="Q27" s="49"/>
      <c r="AH27" s="71"/>
      <c r="IU27" s="82"/>
      <c r="IV27" s="82"/>
    </row>
    <row r="28" spans="1:256" ht="12.6" customHeight="1">
      <c r="I28" s="52"/>
      <c r="J28" s="52"/>
      <c r="K28" s="52"/>
      <c r="L28" s="52"/>
      <c r="M28" s="52"/>
      <c r="N28" s="52"/>
      <c r="O28" s="52"/>
      <c r="AH28" s="71"/>
      <c r="IU28" s="82"/>
      <c r="IV28" s="82"/>
    </row>
    <row r="29" spans="1:256" ht="13.05" customHeight="1">
      <c r="I29" s="52"/>
      <c r="J29" s="52"/>
      <c r="K29" s="52"/>
      <c r="L29" s="52"/>
      <c r="M29" s="52"/>
      <c r="N29" s="52"/>
      <c r="O29" s="52"/>
      <c r="AH29" s="71"/>
      <c r="IU29" s="82"/>
      <c r="IV29" s="82"/>
    </row>
    <row r="30" spans="1:256" ht="13.05" customHeight="1">
      <c r="I30" s="52"/>
      <c r="J30" s="52"/>
      <c r="K30" s="52"/>
      <c r="L30" s="52"/>
      <c r="M30" s="52"/>
      <c r="N30" s="52"/>
      <c r="IT30" s="82"/>
      <c r="IU30" s="82"/>
      <c r="IV30" s="82"/>
    </row>
    <row r="31" spans="1:256" ht="13.8" customHeight="1">
      <c r="IT31" s="82"/>
      <c r="IU31" s="82"/>
      <c r="IV31" s="82"/>
    </row>
    <row r="32" spans="1:256" ht="13.8" customHeight="1">
      <c r="IT32" s="82"/>
      <c r="IU32" s="82"/>
      <c r="IV32" s="82"/>
    </row>
    <row r="33" spans="254:256" ht="13.8" customHeight="1">
      <c r="IT33" s="82"/>
      <c r="IU33" s="82"/>
      <c r="IV33" s="82"/>
    </row>
    <row r="34" spans="254:256" ht="11.85" customHeight="1">
      <c r="IT34" s="82"/>
      <c r="IU34" s="82"/>
      <c r="IV34" s="82"/>
    </row>
    <row r="35" spans="254:256" ht="11.85" customHeight="1">
      <c r="IT35" s="82"/>
      <c r="IU35" s="82"/>
      <c r="IV35" s="82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EnumInput!$D$2:$D$3</xm:f>
          </x14:formula1>
          <xm:sqref>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5"/>
  <dimension ref="A1:IV49"/>
  <sheetViews>
    <sheetView topLeftCell="A7" zoomScaleNormal="100" workbookViewId="0">
      <selection activeCell="E26" sqref="E2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45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obLibs&amp;"net.finmath.initialmargin.isdasimm.products.SIMMBermudanSwaption"</f>
        <v>net.finmath.initialmargin.isdasimm.products.SIMMBermudanSwaption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80</v>
      </c>
      <c r="C10" s="47"/>
      <c r="D10" s="87"/>
      <c r="E10" s="85"/>
      <c r="F10" s="85"/>
      <c r="G10" s="87"/>
      <c r="I10" s="47" t="s">
        <v>71</v>
      </c>
      <c r="J10" s="47"/>
      <c r="K10" s="87"/>
      <c r="L10" s="85"/>
      <c r="M10" s="85"/>
      <c r="N10" s="87"/>
      <c r="O10" s="82"/>
      <c r="P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31</v>
      </c>
      <c r="C11" s="52" t="s">
        <v>69</v>
      </c>
      <c r="D11" s="90" t="str">
        <f>[1]!obMake(B11&amp;" "&amp;$B$6,C11,I12:I37)</f>
        <v>Fixing Dates net.finmath.initialmargin.isdasimm.products.SIMMBermudanSwaption 
[1380]</v>
      </c>
      <c r="E11" s="88" t="s">
        <v>72</v>
      </c>
      <c r="I11" s="70" t="s">
        <v>31</v>
      </c>
      <c r="J11" s="70" t="s">
        <v>53</v>
      </c>
      <c r="K11" s="70" t="s">
        <v>32</v>
      </c>
      <c r="L11" s="70" t="s">
        <v>52</v>
      </c>
      <c r="M11" s="70" t="s">
        <v>33</v>
      </c>
      <c r="N11" s="70" t="s">
        <v>54</v>
      </c>
      <c r="O11" s="49"/>
      <c r="P11" s="52"/>
      <c r="AH11" s="71"/>
      <c r="AI11" s="71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53</v>
      </c>
      <c r="C12" s="52" t="s">
        <v>69</v>
      </c>
      <c r="D12" s="90" t="str">
        <f>[1]!obMake(B12&amp;" "&amp;$B$6,C12,J12:J37)</f>
        <v>Period Length net.finmath.initialmargin.isdasimm.products.SIMMBermudanSwaption 
[1381]</v>
      </c>
      <c r="E12" s="88" t="s">
        <v>72</v>
      </c>
      <c r="I12" s="18">
        <v>5</v>
      </c>
      <c r="J12" s="18">
        <f t="shared" ref="J12:J36" si="0">I13-I12</f>
        <v>0.5</v>
      </c>
      <c r="K12" s="19">
        <f>I13</f>
        <v>5.5</v>
      </c>
      <c r="L12" s="19">
        <v>100</v>
      </c>
      <c r="M12" s="19">
        <v>2.5000000000000001E-2</v>
      </c>
      <c r="N12" s="17" t="b">
        <v>1</v>
      </c>
      <c r="P12" s="52"/>
      <c r="AH12" s="71"/>
      <c r="AI12" s="71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32</v>
      </c>
      <c r="C13" s="52" t="s">
        <v>69</v>
      </c>
      <c r="D13" s="90" t="str">
        <f>[1]!obMake(B13&amp;" "&amp;$B$6,C13,K12:K37)</f>
        <v>Payment Dates net.finmath.initialmargin.isdasimm.products.SIMMBermudanSwaption 
[1357]</v>
      </c>
      <c r="E13" s="88" t="s">
        <v>72</v>
      </c>
      <c r="I13" s="19">
        <f t="shared" ref="I13:I37" si="1">I12+0.5</f>
        <v>5.5</v>
      </c>
      <c r="J13" s="18">
        <f t="shared" si="0"/>
        <v>0.5</v>
      </c>
      <c r="K13" s="19">
        <f t="shared" ref="K13:K37" si="2">K12+0.5</f>
        <v>6</v>
      </c>
      <c r="L13" s="19">
        <v>100</v>
      </c>
      <c r="M13" s="19">
        <v>2.5000000000000001E-2</v>
      </c>
      <c r="N13" s="17" t="b">
        <f>FALSE</f>
        <v>0</v>
      </c>
      <c r="P13" s="52"/>
      <c r="AH13" s="71"/>
      <c r="AI13" s="71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52</v>
      </c>
      <c r="C14" s="52" t="s">
        <v>69</v>
      </c>
      <c r="D14" s="90" t="str">
        <f>[1]!obMake(B14&amp;" "&amp;$B$6,C14,L12:L37)</f>
        <v>Period Notional net.finmath.initialmargin.isdasimm.products.SIMMBermudanSwaption 
[1353]</v>
      </c>
      <c r="E14" s="88" t="s">
        <v>72</v>
      </c>
      <c r="I14" s="19">
        <f t="shared" si="1"/>
        <v>6</v>
      </c>
      <c r="J14" s="18">
        <f t="shared" si="0"/>
        <v>0.5</v>
      </c>
      <c r="K14" s="19">
        <f t="shared" si="2"/>
        <v>6.5</v>
      </c>
      <c r="L14" s="19">
        <v>100</v>
      </c>
      <c r="M14" s="19">
        <v>2.5000000000000001E-2</v>
      </c>
      <c r="N14" s="17" t="b">
        <f>FALSE</f>
        <v>0</v>
      </c>
      <c r="P14" s="52"/>
      <c r="AH14" s="71"/>
      <c r="AI14" s="71"/>
      <c r="AJ14" s="71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33</v>
      </c>
      <c r="C15" s="52" t="s">
        <v>69</v>
      </c>
      <c r="D15" s="90" t="str">
        <f>[1]!obMake(B15&amp;" "&amp;$B$6,C15,M12:M37)</f>
        <v>Swap Rates net.finmath.initialmargin.isdasimm.products.SIMMBermudanSwaption 
[1368]</v>
      </c>
      <c r="E15" s="88" t="s">
        <v>72</v>
      </c>
      <c r="I15" s="19">
        <f t="shared" si="1"/>
        <v>6.5</v>
      </c>
      <c r="J15" s="18">
        <f t="shared" si="0"/>
        <v>0.5</v>
      </c>
      <c r="K15" s="19">
        <f t="shared" si="2"/>
        <v>7</v>
      </c>
      <c r="L15" s="19">
        <v>100</v>
      </c>
      <c r="M15" s="19">
        <v>2.5000000000000001E-2</v>
      </c>
      <c r="N15" s="17" t="b">
        <f>FALSE</f>
        <v>0</v>
      </c>
      <c r="P15" s="52"/>
      <c r="AH15" s="71"/>
      <c r="AI15" s="71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54</v>
      </c>
      <c r="C16" s="52" t="s">
        <v>70</v>
      </c>
      <c r="D16" s="90" t="str">
        <f>[1]!obMake(B16&amp;" "&amp;$B$6,C16,N12:N37)</f>
        <v>Exercise Dates net.finmath.initialmargin.isdasimm.products.SIMMBermudanSwaption 
[1359]</v>
      </c>
      <c r="E16" s="88" t="s">
        <v>72</v>
      </c>
      <c r="I16" s="19">
        <f t="shared" si="1"/>
        <v>7</v>
      </c>
      <c r="J16" s="18">
        <f t="shared" si="0"/>
        <v>0.5</v>
      </c>
      <c r="K16" s="19">
        <f t="shared" si="2"/>
        <v>7.5</v>
      </c>
      <c r="L16" s="19">
        <v>100</v>
      </c>
      <c r="M16" s="19">
        <v>2.5000000000000001E-2</v>
      </c>
      <c r="N16" s="17" t="b">
        <f>FALSE</f>
        <v>0</v>
      </c>
      <c r="P16" s="52"/>
      <c r="AH16" s="71"/>
      <c r="AI16" s="71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51</v>
      </c>
      <c r="D17" s="90" t="str">
        <f>[1]!obCall(B17&amp;" "&amp;$B$6,$B$6&amp;"$ExerciseType","valueOf",[1]!obMake("","String",E17))</f>
        <v>Exercise Type net.finmath.initialmargin.isdasimm.products.SIMMBermudanSwaption 
[1365]</v>
      </c>
      <c r="E17" s="19" t="s">
        <v>50</v>
      </c>
      <c r="F17" s="52" t="s">
        <v>85</v>
      </c>
      <c r="I17" s="19">
        <f t="shared" si="1"/>
        <v>7.5</v>
      </c>
      <c r="J17" s="18">
        <f t="shared" si="0"/>
        <v>0.5</v>
      </c>
      <c r="K17" s="19">
        <f t="shared" si="2"/>
        <v>8</v>
      </c>
      <c r="L17" s="19">
        <v>100</v>
      </c>
      <c r="M17" s="19">
        <v>2.5000000000000001E-2</v>
      </c>
      <c r="N17" s="17" t="b">
        <f>FALSE</f>
        <v>0</v>
      </c>
      <c r="O17" s="52"/>
      <c r="P17" s="52"/>
      <c r="AH17" s="71"/>
      <c r="AI17" s="71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73</v>
      </c>
      <c r="C18" s="52" t="s">
        <v>91</v>
      </c>
      <c r="D18" s="90" t="str">
        <f>[1]!obMake(B18&amp;" "&amp;$B$6,$C$18,$E$18:$F$18)</f>
        <v>Curve Index Names net.finmath.initialmargin.isdasimm.products.SIMMBermudanSwaption 
[1350]</v>
      </c>
      <c r="E18" s="19" t="s">
        <v>23</v>
      </c>
      <c r="F18" s="19" t="s">
        <v>24</v>
      </c>
      <c r="I18" s="19">
        <f t="shared" si="1"/>
        <v>8</v>
      </c>
      <c r="J18" s="18">
        <f t="shared" si="0"/>
        <v>0.5</v>
      </c>
      <c r="K18" s="19">
        <f t="shared" si="2"/>
        <v>8.5</v>
      </c>
      <c r="L18" s="19">
        <v>100</v>
      </c>
      <c r="M18" s="19">
        <v>2.5000000000000001E-2</v>
      </c>
      <c r="N18" s="17" t="b">
        <f>TRUE</f>
        <v>1</v>
      </c>
      <c r="AH18" s="71"/>
      <c r="AI18" s="71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74</v>
      </c>
      <c r="C19" s="52" t="s">
        <v>75</v>
      </c>
      <c r="D19" s="90" t="str">
        <f>[1]!obMake(B19&amp;" "&amp;$B$6,C19,E19)</f>
        <v>Currency net.finmath.initialmargin.isdasimm.products.SIMMBermudanSwaption 
[1355]</v>
      </c>
      <c r="E19" s="19" t="s">
        <v>76</v>
      </c>
      <c r="I19" s="19">
        <f t="shared" si="1"/>
        <v>8.5</v>
      </c>
      <c r="J19" s="18">
        <f t="shared" si="0"/>
        <v>0.5</v>
      </c>
      <c r="K19" s="19">
        <f t="shared" si="2"/>
        <v>9</v>
      </c>
      <c r="L19" s="19">
        <v>100</v>
      </c>
      <c r="M19" s="19">
        <v>2.5000000000000001E-2</v>
      </c>
      <c r="N19" s="17" t="b">
        <f>FALSE</f>
        <v>0</v>
      </c>
      <c r="AH19" s="71"/>
      <c r="AI19" s="71"/>
      <c r="IV19" s="82"/>
    </row>
    <row r="20" spans="1:256" ht="13.05" customHeight="1">
      <c r="A20" s="82"/>
      <c r="I20" s="19">
        <f t="shared" si="1"/>
        <v>9</v>
      </c>
      <c r="J20" s="18">
        <f t="shared" si="0"/>
        <v>0.5</v>
      </c>
      <c r="K20" s="19">
        <f t="shared" si="2"/>
        <v>9.5</v>
      </c>
      <c r="L20" s="19">
        <v>100</v>
      </c>
      <c r="M20" s="19">
        <v>2.5000000000000001E-2</v>
      </c>
      <c r="N20" s="17" t="b">
        <f>FALSE</f>
        <v>0</v>
      </c>
      <c r="O20" s="52"/>
      <c r="P20" s="52"/>
      <c r="AH20" s="71"/>
      <c r="AI20" s="71"/>
      <c r="IV20" s="82"/>
    </row>
    <row r="21" spans="1:256" ht="13.05" customHeight="1">
      <c r="A21" s="82"/>
      <c r="I21" s="19">
        <f t="shared" si="1"/>
        <v>9.5</v>
      </c>
      <c r="J21" s="18">
        <f t="shared" si="0"/>
        <v>0.5</v>
      </c>
      <c r="K21" s="19">
        <f t="shared" si="2"/>
        <v>10</v>
      </c>
      <c r="L21" s="19">
        <v>100</v>
      </c>
      <c r="M21" s="19">
        <v>2.5000000000000001E-2</v>
      </c>
      <c r="N21" s="17" t="b">
        <f>FALSE</f>
        <v>0</v>
      </c>
      <c r="O21" s="52"/>
      <c r="P21" s="52"/>
      <c r="AH21" s="71"/>
      <c r="AI21" s="71"/>
      <c r="IV21" s="82"/>
    </row>
    <row r="22" spans="1:256" ht="13.05" customHeight="1">
      <c r="A22" s="82"/>
      <c r="B22" s="52" t="s">
        <v>100</v>
      </c>
      <c r="C22" s="52" t="s">
        <v>107</v>
      </c>
      <c r="I22" s="19">
        <f t="shared" si="1"/>
        <v>10</v>
      </c>
      <c r="J22" s="18">
        <f t="shared" si="0"/>
        <v>0.5</v>
      </c>
      <c r="K22" s="19">
        <f t="shared" si="2"/>
        <v>10.5</v>
      </c>
      <c r="L22" s="19">
        <v>100</v>
      </c>
      <c r="M22" s="19">
        <v>2.5000000000000001E-2</v>
      </c>
      <c r="N22" s="17" t="b">
        <f>FALSE</f>
        <v>0</v>
      </c>
      <c r="O22" s="52"/>
      <c r="P22" s="52"/>
      <c r="AH22" s="71"/>
      <c r="AI22" s="71"/>
      <c r="IV22" s="82"/>
    </row>
    <row r="23" spans="1:256" ht="13.05" customHeight="1">
      <c r="A23" s="82"/>
      <c r="B23" s="49" t="s">
        <v>14</v>
      </c>
      <c r="C23" s="90" t="str">
        <f>[1]!obMake("SIMMBermudanSwaption",obLibs&amp;$B$6,D11:D19)</f>
        <v>SIMMBermudanSwaption 
[1382]</v>
      </c>
      <c r="D23" s="90"/>
      <c r="E23" s="52"/>
      <c r="F23" s="52"/>
      <c r="I23" s="19">
        <f t="shared" si="1"/>
        <v>10.5</v>
      </c>
      <c r="J23" s="18">
        <f t="shared" si="0"/>
        <v>0.5</v>
      </c>
      <c r="K23" s="19">
        <f t="shared" si="2"/>
        <v>11</v>
      </c>
      <c r="L23" s="19">
        <v>100</v>
      </c>
      <c r="M23" s="19">
        <v>2.5000000000000001E-2</v>
      </c>
      <c r="N23" s="17" t="b">
        <f>FALSE</f>
        <v>0</v>
      </c>
      <c r="O23" s="52"/>
      <c r="P23" s="52"/>
      <c r="AH23" s="71"/>
      <c r="AI23" s="71"/>
      <c r="IV23" s="82"/>
    </row>
    <row r="24" spans="1:256" ht="13.05" customHeight="1">
      <c r="A24" s="82"/>
      <c r="I24" s="19">
        <f t="shared" si="1"/>
        <v>11</v>
      </c>
      <c r="J24" s="18">
        <f t="shared" si="0"/>
        <v>0.5</v>
      </c>
      <c r="K24" s="19">
        <f t="shared" si="2"/>
        <v>11.5</v>
      </c>
      <c r="L24" s="19">
        <v>100</v>
      </c>
      <c r="M24" s="19">
        <v>2.5000000000000001E-2</v>
      </c>
      <c r="N24" s="17" t="b">
        <f>TRUE</f>
        <v>1</v>
      </c>
      <c r="O24" s="52"/>
      <c r="P24" s="52"/>
      <c r="R24" s="82"/>
      <c r="AH24" s="71"/>
      <c r="AI24" s="71"/>
      <c r="IV24" s="82"/>
    </row>
    <row r="25" spans="1:256" ht="13.05" customHeight="1">
      <c r="A25" s="82"/>
      <c r="I25" s="19">
        <f t="shared" si="1"/>
        <v>11.5</v>
      </c>
      <c r="J25" s="18">
        <f t="shared" si="0"/>
        <v>0.5</v>
      </c>
      <c r="K25" s="19">
        <f t="shared" si="2"/>
        <v>12</v>
      </c>
      <c r="L25" s="19">
        <v>100</v>
      </c>
      <c r="M25" s="19">
        <v>2.5000000000000001E-2</v>
      </c>
      <c r="N25" s="17" t="b">
        <f>FALSE</f>
        <v>0</v>
      </c>
      <c r="O25" s="52"/>
      <c r="P25" s="52"/>
      <c r="R25" s="82"/>
      <c r="AH25" s="71"/>
      <c r="AI25" s="71"/>
      <c r="IV25" s="82"/>
    </row>
    <row r="26" spans="1:256" ht="13.05" customHeight="1">
      <c r="A26" s="82"/>
      <c r="I26" s="19">
        <f t="shared" si="1"/>
        <v>12</v>
      </c>
      <c r="J26" s="18">
        <f t="shared" si="0"/>
        <v>0.5</v>
      </c>
      <c r="K26" s="19">
        <f t="shared" si="2"/>
        <v>12.5</v>
      </c>
      <c r="L26" s="19">
        <v>100</v>
      </c>
      <c r="M26" s="19">
        <v>2.5000000000000001E-2</v>
      </c>
      <c r="N26" s="17" t="b">
        <f>FALSE</f>
        <v>0</v>
      </c>
      <c r="O26" s="52"/>
      <c r="P26" s="52"/>
      <c r="R26" s="82"/>
      <c r="AH26" s="71"/>
      <c r="AI26" s="71"/>
      <c r="IV26" s="82"/>
    </row>
    <row r="27" spans="1:256" ht="13.05" customHeight="1">
      <c r="A27" s="82"/>
      <c r="I27" s="19">
        <f t="shared" si="1"/>
        <v>12.5</v>
      </c>
      <c r="J27" s="18">
        <f t="shared" si="0"/>
        <v>0.5</v>
      </c>
      <c r="K27" s="19">
        <f t="shared" si="2"/>
        <v>13</v>
      </c>
      <c r="L27" s="19">
        <v>100</v>
      </c>
      <c r="M27" s="19">
        <v>2.5000000000000001E-2</v>
      </c>
      <c r="N27" s="17" t="b">
        <f>FALSE</f>
        <v>0</v>
      </c>
      <c r="O27" s="52"/>
      <c r="P27" s="52"/>
      <c r="R27" s="82"/>
      <c r="AH27" s="71"/>
      <c r="AI27" s="71"/>
      <c r="IV27" s="82"/>
    </row>
    <row r="28" spans="1:256" ht="13.05" customHeight="1">
      <c r="A28" s="82"/>
      <c r="I28" s="19">
        <f t="shared" si="1"/>
        <v>13</v>
      </c>
      <c r="J28" s="18">
        <f t="shared" si="0"/>
        <v>0.5</v>
      </c>
      <c r="K28" s="19">
        <f t="shared" si="2"/>
        <v>13.5</v>
      </c>
      <c r="L28" s="19">
        <v>100</v>
      </c>
      <c r="M28" s="19">
        <v>2.5000000000000001E-2</v>
      </c>
      <c r="N28" s="17" t="b">
        <f>FALSE</f>
        <v>0</v>
      </c>
      <c r="O28" s="52"/>
      <c r="P28" s="52"/>
      <c r="R28" s="82"/>
      <c r="AH28" s="71"/>
      <c r="AI28" s="71"/>
      <c r="IV28" s="82"/>
    </row>
    <row r="29" spans="1:256" ht="13.05" customHeight="1">
      <c r="A29" s="82"/>
      <c r="I29" s="19">
        <f t="shared" si="1"/>
        <v>13.5</v>
      </c>
      <c r="J29" s="18">
        <f t="shared" si="0"/>
        <v>0.5</v>
      </c>
      <c r="K29" s="19">
        <f t="shared" si="2"/>
        <v>14</v>
      </c>
      <c r="L29" s="19">
        <v>100</v>
      </c>
      <c r="M29" s="19">
        <v>2.5000000000000001E-2</v>
      </c>
      <c r="N29" s="17" t="b">
        <f>FALSE</f>
        <v>0</v>
      </c>
      <c r="O29" s="52"/>
      <c r="P29" s="52"/>
      <c r="R29" s="82"/>
      <c r="AH29" s="71"/>
      <c r="AI29" s="71"/>
      <c r="IV29" s="82"/>
    </row>
    <row r="30" spans="1:256" ht="13.05" customHeight="1">
      <c r="A30" s="82"/>
      <c r="I30" s="19">
        <f t="shared" si="1"/>
        <v>14</v>
      </c>
      <c r="J30" s="18">
        <f t="shared" si="0"/>
        <v>0.5</v>
      </c>
      <c r="K30" s="19">
        <f t="shared" si="2"/>
        <v>14.5</v>
      </c>
      <c r="L30" s="19">
        <v>100</v>
      </c>
      <c r="M30" s="19">
        <v>2.5000000000000001E-2</v>
      </c>
      <c r="N30" s="17" t="b">
        <f>TRUE</f>
        <v>1</v>
      </c>
      <c r="O30" s="52"/>
      <c r="P30" s="52"/>
      <c r="R30" s="82"/>
      <c r="AH30" s="71"/>
      <c r="AI30" s="71"/>
      <c r="IV30" s="82"/>
    </row>
    <row r="31" spans="1:256" ht="13.05" customHeight="1">
      <c r="A31" s="82"/>
      <c r="I31" s="19">
        <f t="shared" si="1"/>
        <v>14.5</v>
      </c>
      <c r="J31" s="18">
        <f t="shared" si="0"/>
        <v>0.5</v>
      </c>
      <c r="K31" s="19">
        <f t="shared" si="2"/>
        <v>15</v>
      </c>
      <c r="L31" s="19">
        <v>100</v>
      </c>
      <c r="M31" s="19">
        <v>2.5000000000000001E-2</v>
      </c>
      <c r="N31" s="17" t="b">
        <f>FALSE</f>
        <v>0</v>
      </c>
      <c r="O31" s="52"/>
      <c r="P31" s="52"/>
      <c r="R31" s="82"/>
      <c r="AH31" s="71"/>
      <c r="AI31" s="71"/>
      <c r="IV31" s="82"/>
    </row>
    <row r="32" spans="1:256" ht="13.05" customHeight="1">
      <c r="A32" s="82"/>
      <c r="I32" s="19">
        <f t="shared" si="1"/>
        <v>15</v>
      </c>
      <c r="J32" s="18">
        <f t="shared" si="0"/>
        <v>0.5</v>
      </c>
      <c r="K32" s="19">
        <f t="shared" si="2"/>
        <v>15.5</v>
      </c>
      <c r="L32" s="19">
        <v>100</v>
      </c>
      <c r="M32" s="19">
        <v>2.5000000000000001E-2</v>
      </c>
      <c r="N32" s="17" t="b">
        <f>FALSE</f>
        <v>0</v>
      </c>
      <c r="O32" s="52"/>
      <c r="P32" s="52"/>
      <c r="R32" s="82"/>
      <c r="AH32" s="71"/>
      <c r="AI32" s="71"/>
      <c r="IV32" s="82"/>
    </row>
    <row r="33" spans="1:256" ht="13.05" customHeight="1">
      <c r="A33" s="82"/>
      <c r="I33" s="19">
        <f t="shared" si="1"/>
        <v>15.5</v>
      </c>
      <c r="J33" s="18">
        <f t="shared" si="0"/>
        <v>0.5</v>
      </c>
      <c r="K33" s="19">
        <f t="shared" si="2"/>
        <v>16</v>
      </c>
      <c r="L33" s="19">
        <v>100</v>
      </c>
      <c r="M33" s="19">
        <v>2.5000000000000001E-2</v>
      </c>
      <c r="N33" s="17" t="b">
        <f>FALSE</f>
        <v>0</v>
      </c>
      <c r="O33" s="52"/>
      <c r="P33" s="52"/>
      <c r="R33" s="82"/>
      <c r="AH33" s="71"/>
      <c r="AI33" s="71"/>
      <c r="IV33" s="82"/>
    </row>
    <row r="34" spans="1:256" ht="13.05" customHeight="1">
      <c r="A34" s="82"/>
      <c r="I34" s="19">
        <f t="shared" si="1"/>
        <v>16</v>
      </c>
      <c r="J34" s="18">
        <f t="shared" si="0"/>
        <v>0.5</v>
      </c>
      <c r="K34" s="19">
        <f t="shared" si="2"/>
        <v>16.5</v>
      </c>
      <c r="L34" s="19">
        <v>100</v>
      </c>
      <c r="M34" s="19">
        <v>2.5000000000000001E-2</v>
      </c>
      <c r="N34" s="17" t="b">
        <f>FALSE</f>
        <v>0</v>
      </c>
      <c r="O34" s="52"/>
      <c r="P34" s="52"/>
      <c r="R34" s="82"/>
      <c r="AH34" s="71"/>
      <c r="AI34" s="71"/>
      <c r="IV34" s="82"/>
    </row>
    <row r="35" spans="1:256" ht="13.05" customHeight="1">
      <c r="A35" s="82"/>
      <c r="I35" s="19">
        <f t="shared" si="1"/>
        <v>16.5</v>
      </c>
      <c r="J35" s="18">
        <f t="shared" si="0"/>
        <v>0.5</v>
      </c>
      <c r="K35" s="19">
        <f t="shared" si="2"/>
        <v>17</v>
      </c>
      <c r="L35" s="19">
        <v>100</v>
      </c>
      <c r="M35" s="19">
        <v>2.5000000000000001E-2</v>
      </c>
      <c r="N35" s="17" t="b">
        <f>FALSE</f>
        <v>0</v>
      </c>
      <c r="O35" s="52"/>
      <c r="P35" s="52"/>
      <c r="R35" s="82"/>
      <c r="AH35" s="71"/>
      <c r="AI35" s="71"/>
      <c r="IV35" s="82"/>
    </row>
    <row r="36" spans="1:256" ht="13.05" customHeight="1">
      <c r="A36" s="82"/>
      <c r="I36" s="19">
        <f t="shared" si="1"/>
        <v>17</v>
      </c>
      <c r="J36" s="18">
        <f t="shared" si="0"/>
        <v>0.5</v>
      </c>
      <c r="K36" s="19">
        <f t="shared" si="2"/>
        <v>17.5</v>
      </c>
      <c r="L36" s="19">
        <v>100</v>
      </c>
      <c r="M36" s="19">
        <v>2.5000000000000001E-2</v>
      </c>
      <c r="N36" s="17" t="b">
        <f>FALSE</f>
        <v>0</v>
      </c>
      <c r="O36" s="52"/>
      <c r="P36" s="52"/>
      <c r="R36" s="82"/>
      <c r="AH36" s="71"/>
      <c r="AI36" s="71"/>
      <c r="IV36" s="82"/>
    </row>
    <row r="37" spans="1:256" ht="13.05" customHeight="1">
      <c r="A37" s="82"/>
      <c r="I37" s="19">
        <f t="shared" si="1"/>
        <v>17.5</v>
      </c>
      <c r="J37" s="18">
        <v>0.5</v>
      </c>
      <c r="K37" s="19">
        <f t="shared" si="2"/>
        <v>18</v>
      </c>
      <c r="L37" s="19">
        <v>100</v>
      </c>
      <c r="M37" s="19">
        <v>2.5000000000000001E-2</v>
      </c>
      <c r="N37" s="17" t="b">
        <f>FALSE</f>
        <v>0</v>
      </c>
      <c r="O37" s="52"/>
      <c r="P37" s="52"/>
      <c r="R37" s="82"/>
      <c r="AH37" s="71"/>
      <c r="AI37" s="71"/>
      <c r="IV37" s="82"/>
    </row>
    <row r="38" spans="1:256" ht="13.05" customHeight="1">
      <c r="A38" s="82"/>
      <c r="O38" s="52"/>
      <c r="P38" s="52"/>
      <c r="R38" s="82"/>
      <c r="AH38" s="71"/>
      <c r="AI38" s="71"/>
      <c r="IV38" s="82"/>
    </row>
    <row r="39" spans="1:256" s="52" customFormat="1">
      <c r="E39" s="71"/>
      <c r="F39" s="71"/>
      <c r="G39" s="71"/>
    </row>
    <row r="40" spans="1:256" s="52" customFormat="1">
      <c r="E40" s="71"/>
      <c r="F40" s="71"/>
      <c r="G40" s="71"/>
    </row>
    <row r="41" spans="1:256" s="52" customFormat="1">
      <c r="E41" s="71"/>
      <c r="F41" s="71"/>
      <c r="G41" s="71"/>
    </row>
    <row r="42" spans="1:256" s="52" customFormat="1">
      <c r="E42" s="71"/>
      <c r="F42" s="71"/>
      <c r="G42" s="71"/>
    </row>
    <row r="43" spans="1:256" s="52" customFormat="1">
      <c r="E43" s="71"/>
      <c r="F43" s="71"/>
      <c r="G43" s="71"/>
    </row>
    <row r="44" spans="1:256">
      <c r="T44" s="52"/>
      <c r="U44" s="52"/>
    </row>
    <row r="45" spans="1:256">
      <c r="T45" s="52"/>
      <c r="U45" s="52"/>
    </row>
    <row r="46" spans="1:256">
      <c r="T46" s="52"/>
      <c r="U46" s="52"/>
    </row>
    <row r="47" spans="1:256">
      <c r="T47" s="52"/>
      <c r="U47" s="52"/>
    </row>
    <row r="48" spans="1:256">
      <c r="T48" s="52"/>
      <c r="U48" s="52"/>
    </row>
    <row r="49" spans="20:21">
      <c r="T49" s="52"/>
      <c r="U49" s="5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EnumInput!$E$2:$E$3</xm:f>
          </x14:formula1>
          <xm:sqref>E17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Y1355"/>
  <sheetViews>
    <sheetView zoomScale="60" zoomScaleNormal="60" workbookViewId="0">
      <selection activeCell="H35" sqref="H35"/>
    </sheetView>
  </sheetViews>
  <sheetFormatPr baseColWidth="10" defaultColWidth="14.44140625" defaultRowHeight="15"/>
  <cols>
    <col min="1" max="1" width="11.77734375" style="7" customWidth="1"/>
    <col min="2" max="2" width="15.44140625" style="7" customWidth="1"/>
    <col min="3" max="4" width="10.77734375" style="7" customWidth="1"/>
    <col min="5" max="5" width="10.77734375" style="1" customWidth="1"/>
    <col min="6" max="6" width="12.6640625" style="1" customWidth="1"/>
    <col min="7" max="22" width="10.77734375" style="1" customWidth="1"/>
    <col min="23" max="33" width="18.33203125" style="1" customWidth="1"/>
    <col min="34" max="257" width="14.44140625" style="7"/>
    <col min="258" max="258" width="14.44140625" style="4"/>
    <col min="259" max="259" width="5.109375" style="4" customWidth="1"/>
    <col min="260" max="261" width="14.44140625" style="4"/>
    <col min="262" max="262" width="5.109375" style="4" customWidth="1"/>
    <col min="263" max="263" width="18.33203125" style="4" customWidth="1"/>
    <col min="264" max="264" width="14.44140625" style="4"/>
    <col min="265" max="265" width="5.109375" style="4" customWidth="1"/>
    <col min="266" max="514" width="14.44140625" style="4"/>
    <col min="515" max="515" width="5.109375" style="4" customWidth="1"/>
    <col min="516" max="517" width="14.44140625" style="4"/>
    <col min="518" max="518" width="5.109375" style="4" customWidth="1"/>
    <col min="519" max="519" width="18.33203125" style="4" customWidth="1"/>
    <col min="520" max="520" width="14.44140625" style="4"/>
    <col min="521" max="521" width="5.109375" style="4" customWidth="1"/>
    <col min="522" max="770" width="14.44140625" style="4"/>
    <col min="771" max="771" width="5.109375" style="4" customWidth="1"/>
    <col min="772" max="773" width="14.44140625" style="4"/>
    <col min="774" max="774" width="5.109375" style="4" customWidth="1"/>
    <col min="775" max="775" width="18.33203125" style="4" customWidth="1"/>
    <col min="776" max="776" width="14.44140625" style="4"/>
    <col min="777" max="777" width="5.109375" style="4" customWidth="1"/>
    <col min="778" max="1026" width="14.44140625" style="4"/>
    <col min="1027" max="1027" width="5.109375" style="4" customWidth="1"/>
    <col min="1028" max="1029" width="14.44140625" style="4"/>
    <col min="1030" max="1030" width="5.109375" style="4" customWidth="1"/>
    <col min="1031" max="1031" width="18.33203125" style="4" customWidth="1"/>
    <col min="1032" max="1032" width="14.44140625" style="4"/>
    <col min="1033" max="1033" width="5.109375" style="4" customWidth="1"/>
    <col min="1034" max="1282" width="14.44140625" style="4"/>
    <col min="1283" max="1283" width="5.109375" style="4" customWidth="1"/>
    <col min="1284" max="1285" width="14.44140625" style="4"/>
    <col min="1286" max="1286" width="5.109375" style="4" customWidth="1"/>
    <col min="1287" max="1287" width="18.33203125" style="4" customWidth="1"/>
    <col min="1288" max="1288" width="14.44140625" style="4"/>
    <col min="1289" max="1289" width="5.109375" style="4" customWidth="1"/>
    <col min="1290" max="1538" width="14.44140625" style="4"/>
    <col min="1539" max="1539" width="5.109375" style="4" customWidth="1"/>
    <col min="1540" max="1541" width="14.44140625" style="4"/>
    <col min="1542" max="1542" width="5.109375" style="4" customWidth="1"/>
    <col min="1543" max="1543" width="18.33203125" style="4" customWidth="1"/>
    <col min="1544" max="1544" width="14.44140625" style="4"/>
    <col min="1545" max="1545" width="5.109375" style="4" customWidth="1"/>
    <col min="1546" max="1794" width="14.44140625" style="4"/>
    <col min="1795" max="1795" width="5.109375" style="4" customWidth="1"/>
    <col min="1796" max="1797" width="14.44140625" style="4"/>
    <col min="1798" max="1798" width="5.109375" style="4" customWidth="1"/>
    <col min="1799" max="1799" width="18.33203125" style="4" customWidth="1"/>
    <col min="1800" max="1800" width="14.44140625" style="4"/>
    <col min="1801" max="1801" width="5.109375" style="4" customWidth="1"/>
    <col min="1802" max="2050" width="14.44140625" style="4"/>
    <col min="2051" max="2051" width="5.109375" style="4" customWidth="1"/>
    <col min="2052" max="2053" width="14.44140625" style="4"/>
    <col min="2054" max="2054" width="5.109375" style="4" customWidth="1"/>
    <col min="2055" max="2055" width="18.33203125" style="4" customWidth="1"/>
    <col min="2056" max="2056" width="14.44140625" style="4"/>
    <col min="2057" max="2057" width="5.109375" style="4" customWidth="1"/>
    <col min="2058" max="2306" width="14.44140625" style="4"/>
    <col min="2307" max="2307" width="5.109375" style="4" customWidth="1"/>
    <col min="2308" max="2309" width="14.44140625" style="4"/>
    <col min="2310" max="2310" width="5.109375" style="4" customWidth="1"/>
    <col min="2311" max="2311" width="18.33203125" style="4" customWidth="1"/>
    <col min="2312" max="2312" width="14.44140625" style="4"/>
    <col min="2313" max="2313" width="5.109375" style="4" customWidth="1"/>
    <col min="2314" max="2562" width="14.44140625" style="4"/>
    <col min="2563" max="2563" width="5.109375" style="4" customWidth="1"/>
    <col min="2564" max="2565" width="14.44140625" style="4"/>
    <col min="2566" max="2566" width="5.109375" style="4" customWidth="1"/>
    <col min="2567" max="2567" width="18.33203125" style="4" customWidth="1"/>
    <col min="2568" max="2568" width="14.44140625" style="4"/>
    <col min="2569" max="2569" width="5.109375" style="4" customWidth="1"/>
    <col min="2570" max="2818" width="14.44140625" style="4"/>
    <col min="2819" max="2819" width="5.109375" style="4" customWidth="1"/>
    <col min="2820" max="2821" width="14.44140625" style="4"/>
    <col min="2822" max="2822" width="5.109375" style="4" customWidth="1"/>
    <col min="2823" max="2823" width="18.33203125" style="4" customWidth="1"/>
    <col min="2824" max="2824" width="14.44140625" style="4"/>
    <col min="2825" max="2825" width="5.109375" style="4" customWidth="1"/>
    <col min="2826" max="3074" width="14.44140625" style="4"/>
    <col min="3075" max="3075" width="5.109375" style="4" customWidth="1"/>
    <col min="3076" max="3077" width="14.44140625" style="4"/>
    <col min="3078" max="3078" width="5.109375" style="4" customWidth="1"/>
    <col min="3079" max="3079" width="18.33203125" style="4" customWidth="1"/>
    <col min="3080" max="3080" width="14.44140625" style="4"/>
    <col min="3081" max="3081" width="5.109375" style="4" customWidth="1"/>
    <col min="3082" max="3330" width="14.44140625" style="4"/>
    <col min="3331" max="3331" width="5.109375" style="4" customWidth="1"/>
    <col min="3332" max="3333" width="14.44140625" style="4"/>
    <col min="3334" max="3334" width="5.109375" style="4" customWidth="1"/>
    <col min="3335" max="3335" width="18.33203125" style="4" customWidth="1"/>
    <col min="3336" max="3336" width="14.44140625" style="4"/>
    <col min="3337" max="3337" width="5.109375" style="4" customWidth="1"/>
    <col min="3338" max="3586" width="14.44140625" style="4"/>
    <col min="3587" max="3587" width="5.109375" style="4" customWidth="1"/>
    <col min="3588" max="3589" width="14.44140625" style="4"/>
    <col min="3590" max="3590" width="5.109375" style="4" customWidth="1"/>
    <col min="3591" max="3591" width="18.33203125" style="4" customWidth="1"/>
    <col min="3592" max="3592" width="14.44140625" style="4"/>
    <col min="3593" max="3593" width="5.109375" style="4" customWidth="1"/>
    <col min="3594" max="3842" width="14.44140625" style="4"/>
    <col min="3843" max="3843" width="5.109375" style="4" customWidth="1"/>
    <col min="3844" max="3845" width="14.44140625" style="4"/>
    <col min="3846" max="3846" width="5.109375" style="4" customWidth="1"/>
    <col min="3847" max="3847" width="18.33203125" style="4" customWidth="1"/>
    <col min="3848" max="3848" width="14.44140625" style="4"/>
    <col min="3849" max="3849" width="5.109375" style="4" customWidth="1"/>
    <col min="3850" max="4098" width="14.44140625" style="4"/>
    <col min="4099" max="4099" width="5.109375" style="4" customWidth="1"/>
    <col min="4100" max="4101" width="14.44140625" style="4"/>
    <col min="4102" max="4102" width="5.109375" style="4" customWidth="1"/>
    <col min="4103" max="4103" width="18.33203125" style="4" customWidth="1"/>
    <col min="4104" max="4104" width="14.44140625" style="4"/>
    <col min="4105" max="4105" width="5.109375" style="4" customWidth="1"/>
    <col min="4106" max="4354" width="14.44140625" style="4"/>
    <col min="4355" max="4355" width="5.109375" style="4" customWidth="1"/>
    <col min="4356" max="4357" width="14.44140625" style="4"/>
    <col min="4358" max="4358" width="5.109375" style="4" customWidth="1"/>
    <col min="4359" max="4359" width="18.33203125" style="4" customWidth="1"/>
    <col min="4360" max="4360" width="14.44140625" style="4"/>
    <col min="4361" max="4361" width="5.109375" style="4" customWidth="1"/>
    <col min="4362" max="4610" width="14.44140625" style="4"/>
    <col min="4611" max="4611" width="5.109375" style="4" customWidth="1"/>
    <col min="4612" max="4613" width="14.44140625" style="4"/>
    <col min="4614" max="4614" width="5.109375" style="4" customWidth="1"/>
    <col min="4615" max="4615" width="18.33203125" style="4" customWidth="1"/>
    <col min="4616" max="4616" width="14.44140625" style="4"/>
    <col min="4617" max="4617" width="5.109375" style="4" customWidth="1"/>
    <col min="4618" max="4866" width="14.44140625" style="4"/>
    <col min="4867" max="4867" width="5.109375" style="4" customWidth="1"/>
    <col min="4868" max="4869" width="14.44140625" style="4"/>
    <col min="4870" max="4870" width="5.109375" style="4" customWidth="1"/>
    <col min="4871" max="4871" width="18.33203125" style="4" customWidth="1"/>
    <col min="4872" max="4872" width="14.44140625" style="4"/>
    <col min="4873" max="4873" width="5.109375" style="4" customWidth="1"/>
    <col min="4874" max="5122" width="14.44140625" style="4"/>
    <col min="5123" max="5123" width="5.109375" style="4" customWidth="1"/>
    <col min="5124" max="5125" width="14.44140625" style="4"/>
    <col min="5126" max="5126" width="5.109375" style="4" customWidth="1"/>
    <col min="5127" max="5127" width="18.33203125" style="4" customWidth="1"/>
    <col min="5128" max="5128" width="14.44140625" style="4"/>
    <col min="5129" max="5129" width="5.109375" style="4" customWidth="1"/>
    <col min="5130" max="5378" width="14.44140625" style="4"/>
    <col min="5379" max="5379" width="5.109375" style="4" customWidth="1"/>
    <col min="5380" max="5381" width="14.44140625" style="4"/>
    <col min="5382" max="5382" width="5.109375" style="4" customWidth="1"/>
    <col min="5383" max="5383" width="18.33203125" style="4" customWidth="1"/>
    <col min="5384" max="5384" width="14.44140625" style="4"/>
    <col min="5385" max="5385" width="5.109375" style="4" customWidth="1"/>
    <col min="5386" max="5634" width="14.44140625" style="4"/>
    <col min="5635" max="5635" width="5.109375" style="4" customWidth="1"/>
    <col min="5636" max="5637" width="14.44140625" style="4"/>
    <col min="5638" max="5638" width="5.109375" style="4" customWidth="1"/>
    <col min="5639" max="5639" width="18.33203125" style="4" customWidth="1"/>
    <col min="5640" max="5640" width="14.44140625" style="4"/>
    <col min="5641" max="5641" width="5.109375" style="4" customWidth="1"/>
    <col min="5642" max="5890" width="14.44140625" style="4"/>
    <col min="5891" max="5891" width="5.109375" style="4" customWidth="1"/>
    <col min="5892" max="5893" width="14.44140625" style="4"/>
    <col min="5894" max="5894" width="5.109375" style="4" customWidth="1"/>
    <col min="5895" max="5895" width="18.33203125" style="4" customWidth="1"/>
    <col min="5896" max="5896" width="14.44140625" style="4"/>
    <col min="5897" max="5897" width="5.109375" style="4" customWidth="1"/>
    <col min="5898" max="6146" width="14.44140625" style="4"/>
    <col min="6147" max="6147" width="5.109375" style="4" customWidth="1"/>
    <col min="6148" max="6149" width="14.44140625" style="4"/>
    <col min="6150" max="6150" width="5.109375" style="4" customWidth="1"/>
    <col min="6151" max="6151" width="18.33203125" style="4" customWidth="1"/>
    <col min="6152" max="6152" width="14.44140625" style="4"/>
    <col min="6153" max="6153" width="5.109375" style="4" customWidth="1"/>
    <col min="6154" max="6402" width="14.44140625" style="4"/>
    <col min="6403" max="6403" width="5.109375" style="4" customWidth="1"/>
    <col min="6404" max="6405" width="14.44140625" style="4"/>
    <col min="6406" max="6406" width="5.109375" style="4" customWidth="1"/>
    <col min="6407" max="6407" width="18.33203125" style="4" customWidth="1"/>
    <col min="6408" max="6408" width="14.44140625" style="4"/>
    <col min="6409" max="6409" width="5.109375" style="4" customWidth="1"/>
    <col min="6410" max="6658" width="14.44140625" style="4"/>
    <col min="6659" max="6659" width="5.109375" style="4" customWidth="1"/>
    <col min="6660" max="6661" width="14.44140625" style="4"/>
    <col min="6662" max="6662" width="5.109375" style="4" customWidth="1"/>
    <col min="6663" max="6663" width="18.33203125" style="4" customWidth="1"/>
    <col min="6664" max="6664" width="14.44140625" style="4"/>
    <col min="6665" max="6665" width="5.109375" style="4" customWidth="1"/>
    <col min="6666" max="6914" width="14.44140625" style="4"/>
    <col min="6915" max="6915" width="5.109375" style="4" customWidth="1"/>
    <col min="6916" max="6917" width="14.44140625" style="4"/>
    <col min="6918" max="6918" width="5.109375" style="4" customWidth="1"/>
    <col min="6919" max="6919" width="18.33203125" style="4" customWidth="1"/>
    <col min="6920" max="6920" width="14.44140625" style="4"/>
    <col min="6921" max="6921" width="5.109375" style="4" customWidth="1"/>
    <col min="6922" max="7170" width="14.44140625" style="4"/>
    <col min="7171" max="7171" width="5.109375" style="4" customWidth="1"/>
    <col min="7172" max="7173" width="14.44140625" style="4"/>
    <col min="7174" max="7174" width="5.109375" style="4" customWidth="1"/>
    <col min="7175" max="7175" width="18.33203125" style="4" customWidth="1"/>
    <col min="7176" max="7176" width="14.44140625" style="4"/>
    <col min="7177" max="7177" width="5.109375" style="4" customWidth="1"/>
    <col min="7178" max="7426" width="14.44140625" style="4"/>
    <col min="7427" max="7427" width="5.109375" style="4" customWidth="1"/>
    <col min="7428" max="7429" width="14.44140625" style="4"/>
    <col min="7430" max="7430" width="5.109375" style="4" customWidth="1"/>
    <col min="7431" max="7431" width="18.33203125" style="4" customWidth="1"/>
    <col min="7432" max="7432" width="14.44140625" style="4"/>
    <col min="7433" max="7433" width="5.109375" style="4" customWidth="1"/>
    <col min="7434" max="7682" width="14.44140625" style="4"/>
    <col min="7683" max="7683" width="5.109375" style="4" customWidth="1"/>
    <col min="7684" max="7685" width="14.44140625" style="4"/>
    <col min="7686" max="7686" width="5.109375" style="4" customWidth="1"/>
    <col min="7687" max="7687" width="18.33203125" style="4" customWidth="1"/>
    <col min="7688" max="7688" width="14.44140625" style="4"/>
    <col min="7689" max="7689" width="5.109375" style="4" customWidth="1"/>
    <col min="7690" max="7938" width="14.44140625" style="4"/>
    <col min="7939" max="7939" width="5.109375" style="4" customWidth="1"/>
    <col min="7940" max="7941" width="14.44140625" style="4"/>
    <col min="7942" max="7942" width="5.109375" style="4" customWidth="1"/>
    <col min="7943" max="7943" width="18.33203125" style="4" customWidth="1"/>
    <col min="7944" max="7944" width="14.44140625" style="4"/>
    <col min="7945" max="7945" width="5.109375" style="4" customWidth="1"/>
    <col min="7946" max="8194" width="14.44140625" style="4"/>
    <col min="8195" max="8195" width="5.109375" style="4" customWidth="1"/>
    <col min="8196" max="8197" width="14.44140625" style="4"/>
    <col min="8198" max="8198" width="5.109375" style="4" customWidth="1"/>
    <col min="8199" max="8199" width="18.33203125" style="4" customWidth="1"/>
    <col min="8200" max="8200" width="14.44140625" style="4"/>
    <col min="8201" max="8201" width="5.109375" style="4" customWidth="1"/>
    <col min="8202" max="8450" width="14.44140625" style="4"/>
    <col min="8451" max="8451" width="5.109375" style="4" customWidth="1"/>
    <col min="8452" max="8453" width="14.44140625" style="4"/>
    <col min="8454" max="8454" width="5.109375" style="4" customWidth="1"/>
    <col min="8455" max="8455" width="18.33203125" style="4" customWidth="1"/>
    <col min="8456" max="8456" width="14.44140625" style="4"/>
    <col min="8457" max="8457" width="5.109375" style="4" customWidth="1"/>
    <col min="8458" max="8706" width="14.44140625" style="4"/>
    <col min="8707" max="8707" width="5.109375" style="4" customWidth="1"/>
    <col min="8708" max="8709" width="14.44140625" style="4"/>
    <col min="8710" max="8710" width="5.109375" style="4" customWidth="1"/>
    <col min="8711" max="8711" width="18.33203125" style="4" customWidth="1"/>
    <col min="8712" max="8712" width="14.44140625" style="4"/>
    <col min="8713" max="8713" width="5.109375" style="4" customWidth="1"/>
    <col min="8714" max="8962" width="14.44140625" style="4"/>
    <col min="8963" max="8963" width="5.109375" style="4" customWidth="1"/>
    <col min="8964" max="8965" width="14.44140625" style="4"/>
    <col min="8966" max="8966" width="5.109375" style="4" customWidth="1"/>
    <col min="8967" max="8967" width="18.33203125" style="4" customWidth="1"/>
    <col min="8968" max="8968" width="14.44140625" style="4"/>
    <col min="8969" max="8969" width="5.109375" style="4" customWidth="1"/>
    <col min="8970" max="9218" width="14.44140625" style="4"/>
    <col min="9219" max="9219" width="5.109375" style="4" customWidth="1"/>
    <col min="9220" max="9221" width="14.44140625" style="4"/>
    <col min="9222" max="9222" width="5.109375" style="4" customWidth="1"/>
    <col min="9223" max="9223" width="18.33203125" style="4" customWidth="1"/>
    <col min="9224" max="9224" width="14.44140625" style="4"/>
    <col min="9225" max="9225" width="5.109375" style="4" customWidth="1"/>
    <col min="9226" max="9474" width="14.44140625" style="4"/>
    <col min="9475" max="9475" width="5.109375" style="4" customWidth="1"/>
    <col min="9476" max="9477" width="14.44140625" style="4"/>
    <col min="9478" max="9478" width="5.109375" style="4" customWidth="1"/>
    <col min="9479" max="9479" width="18.33203125" style="4" customWidth="1"/>
    <col min="9480" max="9480" width="14.44140625" style="4"/>
    <col min="9481" max="9481" width="5.109375" style="4" customWidth="1"/>
    <col min="9482" max="9730" width="14.44140625" style="4"/>
    <col min="9731" max="9731" width="5.109375" style="4" customWidth="1"/>
    <col min="9732" max="9733" width="14.44140625" style="4"/>
    <col min="9734" max="9734" width="5.109375" style="4" customWidth="1"/>
    <col min="9735" max="9735" width="18.33203125" style="4" customWidth="1"/>
    <col min="9736" max="9736" width="14.44140625" style="4"/>
    <col min="9737" max="9737" width="5.109375" style="4" customWidth="1"/>
    <col min="9738" max="9986" width="14.44140625" style="4"/>
    <col min="9987" max="9987" width="5.109375" style="4" customWidth="1"/>
    <col min="9988" max="9989" width="14.44140625" style="4"/>
    <col min="9990" max="9990" width="5.109375" style="4" customWidth="1"/>
    <col min="9991" max="9991" width="18.33203125" style="4" customWidth="1"/>
    <col min="9992" max="9992" width="14.44140625" style="4"/>
    <col min="9993" max="9993" width="5.109375" style="4" customWidth="1"/>
    <col min="9994" max="10242" width="14.44140625" style="4"/>
    <col min="10243" max="10243" width="5.109375" style="4" customWidth="1"/>
    <col min="10244" max="10245" width="14.44140625" style="4"/>
    <col min="10246" max="10246" width="5.109375" style="4" customWidth="1"/>
    <col min="10247" max="10247" width="18.33203125" style="4" customWidth="1"/>
    <col min="10248" max="10248" width="14.44140625" style="4"/>
    <col min="10249" max="10249" width="5.109375" style="4" customWidth="1"/>
    <col min="10250" max="10498" width="14.44140625" style="4"/>
    <col min="10499" max="10499" width="5.109375" style="4" customWidth="1"/>
    <col min="10500" max="10501" width="14.44140625" style="4"/>
    <col min="10502" max="10502" width="5.109375" style="4" customWidth="1"/>
    <col min="10503" max="10503" width="18.33203125" style="4" customWidth="1"/>
    <col min="10504" max="10504" width="14.44140625" style="4"/>
    <col min="10505" max="10505" width="5.109375" style="4" customWidth="1"/>
    <col min="10506" max="10754" width="14.44140625" style="4"/>
    <col min="10755" max="10755" width="5.109375" style="4" customWidth="1"/>
    <col min="10756" max="10757" width="14.44140625" style="4"/>
    <col min="10758" max="10758" width="5.109375" style="4" customWidth="1"/>
    <col min="10759" max="10759" width="18.33203125" style="4" customWidth="1"/>
    <col min="10760" max="10760" width="14.44140625" style="4"/>
    <col min="10761" max="10761" width="5.109375" style="4" customWidth="1"/>
    <col min="10762" max="11010" width="14.44140625" style="4"/>
    <col min="11011" max="11011" width="5.109375" style="4" customWidth="1"/>
    <col min="11012" max="11013" width="14.44140625" style="4"/>
    <col min="11014" max="11014" width="5.109375" style="4" customWidth="1"/>
    <col min="11015" max="11015" width="18.33203125" style="4" customWidth="1"/>
    <col min="11016" max="11016" width="14.44140625" style="4"/>
    <col min="11017" max="11017" width="5.109375" style="4" customWidth="1"/>
    <col min="11018" max="11266" width="14.44140625" style="4"/>
    <col min="11267" max="11267" width="5.109375" style="4" customWidth="1"/>
    <col min="11268" max="11269" width="14.44140625" style="4"/>
    <col min="11270" max="11270" width="5.109375" style="4" customWidth="1"/>
    <col min="11271" max="11271" width="18.33203125" style="4" customWidth="1"/>
    <col min="11272" max="11272" width="14.44140625" style="4"/>
    <col min="11273" max="11273" width="5.109375" style="4" customWidth="1"/>
    <col min="11274" max="11522" width="14.44140625" style="4"/>
    <col min="11523" max="11523" width="5.109375" style="4" customWidth="1"/>
    <col min="11524" max="11525" width="14.44140625" style="4"/>
    <col min="11526" max="11526" width="5.109375" style="4" customWidth="1"/>
    <col min="11527" max="11527" width="18.33203125" style="4" customWidth="1"/>
    <col min="11528" max="11528" width="14.44140625" style="4"/>
    <col min="11529" max="11529" width="5.109375" style="4" customWidth="1"/>
    <col min="11530" max="11778" width="14.44140625" style="4"/>
    <col min="11779" max="11779" width="5.109375" style="4" customWidth="1"/>
    <col min="11780" max="11781" width="14.44140625" style="4"/>
    <col min="11782" max="11782" width="5.109375" style="4" customWidth="1"/>
    <col min="11783" max="11783" width="18.33203125" style="4" customWidth="1"/>
    <col min="11784" max="11784" width="14.44140625" style="4"/>
    <col min="11785" max="11785" width="5.109375" style="4" customWidth="1"/>
    <col min="11786" max="12034" width="14.44140625" style="4"/>
    <col min="12035" max="12035" width="5.109375" style="4" customWidth="1"/>
    <col min="12036" max="12037" width="14.44140625" style="4"/>
    <col min="12038" max="12038" width="5.109375" style="4" customWidth="1"/>
    <col min="12039" max="12039" width="18.33203125" style="4" customWidth="1"/>
    <col min="12040" max="12040" width="14.44140625" style="4"/>
    <col min="12041" max="12041" width="5.109375" style="4" customWidth="1"/>
    <col min="12042" max="12290" width="14.44140625" style="4"/>
    <col min="12291" max="12291" width="5.109375" style="4" customWidth="1"/>
    <col min="12292" max="12293" width="14.44140625" style="4"/>
    <col min="12294" max="12294" width="5.109375" style="4" customWidth="1"/>
    <col min="12295" max="12295" width="18.33203125" style="4" customWidth="1"/>
    <col min="12296" max="12296" width="14.44140625" style="4"/>
    <col min="12297" max="12297" width="5.109375" style="4" customWidth="1"/>
    <col min="12298" max="12546" width="14.44140625" style="4"/>
    <col min="12547" max="12547" width="5.109375" style="4" customWidth="1"/>
    <col min="12548" max="12549" width="14.44140625" style="4"/>
    <col min="12550" max="12550" width="5.109375" style="4" customWidth="1"/>
    <col min="12551" max="12551" width="18.33203125" style="4" customWidth="1"/>
    <col min="12552" max="12552" width="14.44140625" style="4"/>
    <col min="12553" max="12553" width="5.109375" style="4" customWidth="1"/>
    <col min="12554" max="12802" width="14.44140625" style="4"/>
    <col min="12803" max="12803" width="5.109375" style="4" customWidth="1"/>
    <col min="12804" max="12805" width="14.44140625" style="4"/>
    <col min="12806" max="12806" width="5.109375" style="4" customWidth="1"/>
    <col min="12807" max="12807" width="18.33203125" style="4" customWidth="1"/>
    <col min="12808" max="12808" width="14.44140625" style="4"/>
    <col min="12809" max="12809" width="5.109375" style="4" customWidth="1"/>
    <col min="12810" max="13058" width="14.44140625" style="4"/>
    <col min="13059" max="13059" width="5.109375" style="4" customWidth="1"/>
    <col min="13060" max="13061" width="14.44140625" style="4"/>
    <col min="13062" max="13062" width="5.109375" style="4" customWidth="1"/>
    <col min="13063" max="13063" width="18.33203125" style="4" customWidth="1"/>
    <col min="13064" max="13064" width="14.44140625" style="4"/>
    <col min="13065" max="13065" width="5.109375" style="4" customWidth="1"/>
    <col min="13066" max="13314" width="14.44140625" style="4"/>
    <col min="13315" max="13315" width="5.109375" style="4" customWidth="1"/>
    <col min="13316" max="13317" width="14.44140625" style="4"/>
    <col min="13318" max="13318" width="5.109375" style="4" customWidth="1"/>
    <col min="13319" max="13319" width="18.33203125" style="4" customWidth="1"/>
    <col min="13320" max="13320" width="14.44140625" style="4"/>
    <col min="13321" max="13321" width="5.109375" style="4" customWidth="1"/>
    <col min="13322" max="13570" width="14.44140625" style="4"/>
    <col min="13571" max="13571" width="5.109375" style="4" customWidth="1"/>
    <col min="13572" max="13573" width="14.44140625" style="4"/>
    <col min="13574" max="13574" width="5.109375" style="4" customWidth="1"/>
    <col min="13575" max="13575" width="18.33203125" style="4" customWidth="1"/>
    <col min="13576" max="13576" width="14.44140625" style="4"/>
    <col min="13577" max="13577" width="5.109375" style="4" customWidth="1"/>
    <col min="13578" max="13826" width="14.44140625" style="4"/>
    <col min="13827" max="13827" width="5.109375" style="4" customWidth="1"/>
    <col min="13828" max="13829" width="14.44140625" style="4"/>
    <col min="13830" max="13830" width="5.109375" style="4" customWidth="1"/>
    <col min="13831" max="13831" width="18.33203125" style="4" customWidth="1"/>
    <col min="13832" max="13832" width="14.44140625" style="4"/>
    <col min="13833" max="13833" width="5.109375" style="4" customWidth="1"/>
    <col min="13834" max="14082" width="14.44140625" style="4"/>
    <col min="14083" max="14083" width="5.109375" style="4" customWidth="1"/>
    <col min="14084" max="14085" width="14.44140625" style="4"/>
    <col min="14086" max="14086" width="5.109375" style="4" customWidth="1"/>
    <col min="14087" max="14087" width="18.33203125" style="4" customWidth="1"/>
    <col min="14088" max="14088" width="14.44140625" style="4"/>
    <col min="14089" max="14089" width="5.109375" style="4" customWidth="1"/>
    <col min="14090" max="14338" width="14.44140625" style="4"/>
    <col min="14339" max="14339" width="5.109375" style="4" customWidth="1"/>
    <col min="14340" max="14341" width="14.44140625" style="4"/>
    <col min="14342" max="14342" width="5.109375" style="4" customWidth="1"/>
    <col min="14343" max="14343" width="18.33203125" style="4" customWidth="1"/>
    <col min="14344" max="14344" width="14.44140625" style="4"/>
    <col min="14345" max="14345" width="5.109375" style="4" customWidth="1"/>
    <col min="14346" max="14594" width="14.44140625" style="4"/>
    <col min="14595" max="14595" width="5.109375" style="4" customWidth="1"/>
    <col min="14596" max="14597" width="14.44140625" style="4"/>
    <col min="14598" max="14598" width="5.109375" style="4" customWidth="1"/>
    <col min="14599" max="14599" width="18.33203125" style="4" customWidth="1"/>
    <col min="14600" max="14600" width="14.44140625" style="4"/>
    <col min="14601" max="14601" width="5.109375" style="4" customWidth="1"/>
    <col min="14602" max="14850" width="14.44140625" style="4"/>
    <col min="14851" max="14851" width="5.109375" style="4" customWidth="1"/>
    <col min="14852" max="14853" width="14.44140625" style="4"/>
    <col min="14854" max="14854" width="5.109375" style="4" customWidth="1"/>
    <col min="14855" max="14855" width="18.33203125" style="4" customWidth="1"/>
    <col min="14856" max="14856" width="14.44140625" style="4"/>
    <col min="14857" max="14857" width="5.109375" style="4" customWidth="1"/>
    <col min="14858" max="15106" width="14.44140625" style="4"/>
    <col min="15107" max="15107" width="5.109375" style="4" customWidth="1"/>
    <col min="15108" max="15109" width="14.44140625" style="4"/>
    <col min="15110" max="15110" width="5.109375" style="4" customWidth="1"/>
    <col min="15111" max="15111" width="18.33203125" style="4" customWidth="1"/>
    <col min="15112" max="15112" width="14.44140625" style="4"/>
    <col min="15113" max="15113" width="5.109375" style="4" customWidth="1"/>
    <col min="15114" max="15362" width="14.44140625" style="4"/>
    <col min="15363" max="15363" width="5.109375" style="4" customWidth="1"/>
    <col min="15364" max="15365" width="14.44140625" style="4"/>
    <col min="15366" max="15366" width="5.109375" style="4" customWidth="1"/>
    <col min="15367" max="15367" width="18.33203125" style="4" customWidth="1"/>
    <col min="15368" max="15368" width="14.44140625" style="4"/>
    <col min="15369" max="15369" width="5.109375" style="4" customWidth="1"/>
    <col min="15370" max="15618" width="14.44140625" style="4"/>
    <col min="15619" max="15619" width="5.109375" style="4" customWidth="1"/>
    <col min="15620" max="15621" width="14.44140625" style="4"/>
    <col min="15622" max="15622" width="5.109375" style="4" customWidth="1"/>
    <col min="15623" max="15623" width="18.33203125" style="4" customWidth="1"/>
    <col min="15624" max="15624" width="14.44140625" style="4"/>
    <col min="15625" max="15625" width="5.109375" style="4" customWidth="1"/>
    <col min="15626" max="15874" width="14.44140625" style="4"/>
    <col min="15875" max="15875" width="5.109375" style="4" customWidth="1"/>
    <col min="15876" max="15877" width="14.44140625" style="4"/>
    <col min="15878" max="15878" width="5.109375" style="4" customWidth="1"/>
    <col min="15879" max="15879" width="18.33203125" style="4" customWidth="1"/>
    <col min="15880" max="15880" width="14.44140625" style="4"/>
    <col min="15881" max="15881" width="5.109375" style="4" customWidth="1"/>
    <col min="15882" max="16130" width="14.44140625" style="4"/>
    <col min="16131" max="16131" width="5.109375" style="4" customWidth="1"/>
    <col min="16132" max="16133" width="14.44140625" style="4"/>
    <col min="16134" max="16134" width="5.109375" style="4" customWidth="1"/>
    <col min="16135" max="16135" width="18.33203125" style="4" customWidth="1"/>
    <col min="16136" max="16136" width="14.44140625" style="4"/>
    <col min="16137" max="16137" width="5.109375" style="4" customWidth="1"/>
    <col min="16138" max="16384" width="14.44140625" style="4"/>
  </cols>
  <sheetData>
    <row r="1" spans="1:257" ht="13.05" customHeight="1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ht="13.05" customHeight="1">
      <c r="A2" s="4"/>
      <c r="B2" s="1" t="s">
        <v>108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ht="13.05" customHeight="1">
      <c r="A3" s="4"/>
      <c r="B3" s="3" t="s">
        <v>16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ht="13.05" customHeight="1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ht="13.05" customHeight="1" thickBot="1">
      <c r="A5" s="10"/>
      <c r="B5" s="5" t="s">
        <v>20</v>
      </c>
      <c r="C5" s="5"/>
      <c r="D5" s="9"/>
      <c r="E5" s="9"/>
      <c r="F5" s="15"/>
      <c r="G5" s="15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ht="13.05" customHeight="1">
      <c r="A6" s="6"/>
      <c r="B6" s="7" t="str">
        <f>obLibs&amp;"net.finmath.initialmargin.isdasimm.sensitivity.AbstractSIMMSensitivityCalculation"</f>
        <v>net.finmath.initialmargin.isdasimm.sensitivity.AbstractSIMMSensitivityCalculation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ht="13.05" customHeight="1">
      <c r="A7" s="6"/>
      <c r="B7" s="7" t="str">
        <f>obLibs&amp;"net.finmath.initialmargin.isdasimm.test.SIMMProductFigures"</f>
        <v>net.finmath.initialmargin.isdasimm.test.SIMMProductFigures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ht="13.05" customHeight="1">
      <c r="A8" s="6"/>
      <c r="B8" s="7" t="str">
        <f>obLibs&amp;"net.finmath.initialmargin.isdasimm.test.SIMMTest"</f>
        <v>net.finmath.initialmargin.isdasimm.test.SIMMTest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ht="13.05" customHeight="1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ht="13.05" customHeight="1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ht="13.05" customHeight="1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ht="13.05" customHeight="1">
      <c r="A12" s="4"/>
      <c r="B12" s="7" t="s">
        <v>104</v>
      </c>
      <c r="C12" s="20">
        <v>3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ht="13.05" customHeight="1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ht="13.05" customHeight="1">
      <c r="A14" s="4"/>
      <c r="B14" s="8" t="s">
        <v>106</v>
      </c>
      <c r="C14" s="64" t="s">
        <v>105</v>
      </c>
      <c r="D14" s="64" t="s">
        <v>103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ht="13.05" customHeight="1">
      <c r="A15" s="4"/>
      <c r="B15" s="65">
        <v>1</v>
      </c>
      <c r="C15" s="4" t="str">
        <f>SIMMSwap!C19</f>
        <v>SIMMSwap 
[1326]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ht="13.05" customHeight="1">
      <c r="A16" s="4"/>
      <c r="B16" s="65">
        <v>2</v>
      </c>
      <c r="C16" s="4" t="str">
        <f>SIMMSwaption!C20</f>
        <v>SIMMSwaption 
[1371]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ht="13.05" customHeight="1">
      <c r="A17" s="4"/>
      <c r="B17" s="65">
        <v>3</v>
      </c>
      <c r="C17" s="4" t="str">
        <f>SIMMBermudan!C23</f>
        <v>SIMMBermudanSwaption 
[1382]</v>
      </c>
      <c r="D17" s="4" t="str">
        <f>SIMMBermudan!C22</f>
        <v>Bermudan Swaption (Multi-Cancelable)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ht="13.05" customHeight="1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ht="13.05" customHeight="1">
      <c r="A19" s="4"/>
      <c r="C19" s="4"/>
      <c r="D19" s="4"/>
      <c r="E19" s="4"/>
      <c r="AH19" s="1"/>
      <c r="AI19" s="1"/>
      <c r="IW19" s="4"/>
    </row>
    <row r="20" spans="1:257" ht="13.05" customHeight="1">
      <c r="A20" s="4"/>
      <c r="B20" s="7" t="s">
        <v>100</v>
      </c>
      <c r="C20" s="7" t="str">
        <f>"Forward Initial Margin of a "&amp;VLOOKUP(C12,B15:D17,3,FALSE)</f>
        <v>Forward Initial Margin of a Bermudan Swaption (Multi-Cancelable)</v>
      </c>
      <c r="O20" s="7"/>
      <c r="P20" s="7"/>
      <c r="AH20" s="1"/>
      <c r="AI20" s="1"/>
      <c r="IW20" s="4"/>
    </row>
    <row r="21" spans="1:257" ht="13.05" customHeight="1">
      <c r="A21" s="4"/>
      <c r="B21" s="6" t="s">
        <v>14</v>
      </c>
      <c r="C21" s="16" t="str">
        <f>VLOOKUP(C12,B15:D19,2,FALSE)</f>
        <v>SIMMBermudanSwaption 
[1382]</v>
      </c>
      <c r="D21" s="16"/>
      <c r="E21" s="16"/>
      <c r="F21" s="7"/>
      <c r="O21" s="7"/>
      <c r="P21" s="7"/>
      <c r="AH21" s="1"/>
      <c r="AI21" s="1"/>
      <c r="IW21" s="4"/>
    </row>
    <row r="22" spans="1:257" ht="13.05" customHeight="1">
      <c r="A22" s="4"/>
      <c r="B22" s="4"/>
      <c r="D22" s="4"/>
      <c r="E22" s="7"/>
      <c r="F22" s="7"/>
      <c r="O22" s="7"/>
      <c r="P22" s="7"/>
      <c r="AH22" s="1"/>
      <c r="AI22" s="1"/>
      <c r="IW22" s="4"/>
    </row>
    <row r="23" spans="1:257" ht="13.05" customHeight="1" thickBot="1">
      <c r="A23" s="4"/>
      <c r="B23" s="5" t="s">
        <v>29</v>
      </c>
      <c r="C23" s="5"/>
      <c r="D23" s="5"/>
      <c r="E23" s="5"/>
      <c r="F23" s="5"/>
      <c r="G23" s="5"/>
      <c r="O23" s="7"/>
      <c r="P23" s="7"/>
      <c r="AH23" s="1"/>
      <c r="AI23" s="1"/>
      <c r="IW23" s="4"/>
    </row>
    <row r="24" spans="1:257" ht="13.05" customHeight="1">
      <c r="A24" s="4"/>
      <c r="B24" s="7" t="s">
        <v>251</v>
      </c>
      <c r="D24" s="16" t="str">
        <f>LMM!$H$34</f>
        <v>liborModelMonteCarloSimulation LIBOR Market Model 
[1539]</v>
      </c>
      <c r="O24" s="7"/>
      <c r="P24" s="7"/>
      <c r="R24" s="4"/>
      <c r="AH24" s="1"/>
      <c r="AI24" s="1"/>
      <c r="IW24" s="4"/>
    </row>
    <row r="25" spans="1:257" ht="13.05" customHeight="1">
      <c r="A25" s="4"/>
      <c r="B25" s="7" t="s">
        <v>35</v>
      </c>
      <c r="D25" s="16" t="str">
        <f>[1]!obCall("WeightMode"&amp;" "&amp;$B$6,$B$6&amp;"$WeightMode","valueOf",[1]!obMake("","String",E25))</f>
        <v>WeightMode net.finmath.initialmargin.isdasimm.sensitivity.AbstractSIMMSensitivityCalculation 
[1328]</v>
      </c>
      <c r="E25" s="19" t="s">
        <v>26</v>
      </c>
      <c r="F25" s="7" t="s">
        <v>84</v>
      </c>
      <c r="O25" s="7"/>
      <c r="P25" s="7"/>
      <c r="R25" s="4"/>
      <c r="AH25" s="1"/>
      <c r="AI25" s="1"/>
      <c r="IW25" s="4"/>
    </row>
    <row r="26" spans="1:257" ht="13.05" customHeight="1">
      <c r="A26" s="4"/>
      <c r="B26" s="7" t="s">
        <v>81</v>
      </c>
      <c r="C26" s="7" t="s">
        <v>89</v>
      </c>
      <c r="D26" s="16" t="str">
        <f>[1]!obMake("InterpolationStep"&amp;" "&amp;$B$6,$C$26,E26)</f>
        <v>InterpolationStep net.finmath.initialmargin.isdasimm.sensitivity.AbstractSIMMSensitivityCalculation 
[1329]</v>
      </c>
      <c r="E26" s="19">
        <v>1</v>
      </c>
      <c r="F26" s="7" t="s">
        <v>254</v>
      </c>
      <c r="O26" s="7"/>
      <c r="P26" s="7"/>
      <c r="R26" s="4"/>
      <c r="AH26" s="1"/>
      <c r="AI26" s="1"/>
      <c r="IW26" s="4"/>
    </row>
    <row r="27" spans="1:257" ht="13.05" customHeight="1">
      <c r="A27" s="4"/>
      <c r="B27" s="7" t="s">
        <v>82</v>
      </c>
      <c r="C27" s="7" t="s">
        <v>90</v>
      </c>
      <c r="D27" s="16" t="str">
        <f>[1]!obMake("IsUseAnalyticSensis"&amp;" "&amp;$B$6,$C27,E27)</f>
        <v>IsUseAnalyticSensis net.finmath.initialmargin.isdasimm.sensitivity.AbstractSIMMSensitivityCalculation 
[1330]</v>
      </c>
      <c r="E27" s="7" t="b">
        <f>FALSE</f>
        <v>0</v>
      </c>
      <c r="O27" s="7"/>
      <c r="P27" s="7"/>
      <c r="R27" s="4"/>
      <c r="AH27" s="1"/>
      <c r="AI27" s="1"/>
      <c r="IW27" s="4"/>
    </row>
    <row r="28" spans="1:257" ht="13.05" customHeight="1">
      <c r="A28" s="4"/>
      <c r="B28" s="7" t="s">
        <v>249</v>
      </c>
      <c r="C28" s="7" t="s">
        <v>90</v>
      </c>
      <c r="D28" s="16" t="str">
        <f>[1]!obMake("IsUseTimeGridAdjustment"&amp;" "&amp;$B$6,$C28,E28)</f>
        <v>IsUseTimeGridAdjustment net.finmath.initialmargin.isdasimm.sensitivity.AbstractSIMMSensitivityCalculation 
[1331]</v>
      </c>
      <c r="E28" s="19" t="b">
        <v>1</v>
      </c>
      <c r="F28" s="7"/>
      <c r="O28" s="7"/>
      <c r="P28" s="7"/>
      <c r="R28" s="4"/>
      <c r="AH28" s="1"/>
      <c r="AI28" s="1"/>
      <c r="IW28" s="4"/>
    </row>
    <row r="29" spans="1:257" ht="13.05" customHeight="1">
      <c r="A29" s="4"/>
      <c r="B29" s="7" t="s">
        <v>250</v>
      </c>
      <c r="C29" s="7" t="s">
        <v>90</v>
      </c>
      <c r="D29" s="16" t="str">
        <f>[1]!obMake("IsConsiderOISSensis"&amp;" "&amp;$B$6,$C29,E29)</f>
        <v>IsConsiderOISSensis net.finmath.initialmargin.isdasimm.sensitivity.AbstractSIMMSensitivityCalculation 
[1332]</v>
      </c>
      <c r="E29" s="19" t="b">
        <v>1</v>
      </c>
      <c r="O29" s="7"/>
      <c r="P29" s="7"/>
      <c r="R29" s="4"/>
      <c r="AH29" s="1"/>
      <c r="AI29" s="1"/>
      <c r="IW29" s="4"/>
    </row>
    <row r="30" spans="1:257" ht="13.05" customHeight="1">
      <c r="A30" s="4"/>
      <c r="B30" s="7" t="s">
        <v>123</v>
      </c>
      <c r="C30" s="7" t="s">
        <v>89</v>
      </c>
      <c r="D30" s="16" t="str">
        <f>[1]!obMake("TimeStep"&amp;" "&amp;$B$6,$C$30,E30)</f>
        <v>TimeStep net.finmath.initialmargin.isdasimm.sensitivity.AbstractSIMMSensitivityCalculation 
[1318]</v>
      </c>
      <c r="E30" s="20">
        <v>0.1</v>
      </c>
      <c r="O30" s="7"/>
      <c r="P30" s="7"/>
      <c r="R30" s="4"/>
      <c r="AH30" s="1"/>
      <c r="AI30" s="1"/>
      <c r="IW30" s="4"/>
    </row>
    <row r="31" spans="1:257" ht="13.05" customHeight="1">
      <c r="A31" s="4"/>
      <c r="B31" s="7" t="s">
        <v>40</v>
      </c>
      <c r="C31" s="7" t="s">
        <v>89</v>
      </c>
      <c r="D31" s="16" t="str">
        <f>[1]!obMake("FinalTime"&amp;" "&amp;$B$6,$C$31,E31)</f>
        <v>FinalTime net.finmath.initialmargin.isdasimm.sensitivity.AbstractSIMMSensitivityCalculation 
[1572]</v>
      </c>
      <c r="E31" s="20">
        <v>20</v>
      </c>
      <c r="O31" s="7"/>
      <c r="P31" s="7"/>
      <c r="R31" s="4"/>
      <c r="AH31" s="1"/>
      <c r="AI31" s="1"/>
      <c r="IW31" s="4"/>
    </row>
    <row r="32" spans="1:257" ht="13.05" customHeight="1">
      <c r="A32" s="4"/>
      <c r="B32" s="7" t="s">
        <v>122</v>
      </c>
      <c r="E32" s="20">
        <v>2</v>
      </c>
      <c r="O32" s="7"/>
      <c r="P32" s="7"/>
      <c r="R32" s="4"/>
      <c r="AH32" s="1"/>
      <c r="AI32" s="1"/>
      <c r="IW32" s="4"/>
    </row>
    <row r="33" spans="1:257" ht="13.05" customHeight="1">
      <c r="A33" s="4"/>
      <c r="E33" s="7"/>
      <c r="O33" s="7"/>
      <c r="P33" s="7"/>
      <c r="R33" s="4"/>
      <c r="AH33" s="1"/>
      <c r="AI33" s="1"/>
      <c r="IW33" s="4"/>
    </row>
    <row r="34" spans="1:257" ht="13.05" customHeight="1">
      <c r="A34" s="4"/>
      <c r="O34" s="7"/>
      <c r="P34" s="7"/>
      <c r="R34" s="4"/>
      <c r="AH34" s="1"/>
      <c r="AI34" s="1"/>
      <c r="IW34" s="4"/>
    </row>
    <row r="35" spans="1:257" ht="13.05" customHeight="1">
      <c r="A35" s="4"/>
      <c r="B35" s="13" t="s">
        <v>77</v>
      </c>
      <c r="C35" s="25"/>
      <c r="D35" s="21" t="b">
        <v>0</v>
      </c>
      <c r="O35" s="7"/>
      <c r="P35" s="7"/>
      <c r="R35" s="4"/>
      <c r="AH35" s="1"/>
      <c r="AI35" s="1"/>
      <c r="IW35" s="4"/>
    </row>
    <row r="36" spans="1:257" ht="13.05" customHeight="1">
      <c r="A36" s="4"/>
      <c r="B36" s="14" t="s">
        <v>78</v>
      </c>
      <c r="D36" s="28" t="b">
        <v>0</v>
      </c>
      <c r="O36" s="7"/>
      <c r="P36" s="7"/>
      <c r="R36" s="4"/>
      <c r="AH36" s="1"/>
      <c r="AI36" s="1"/>
      <c r="IW36" s="4"/>
    </row>
    <row r="37" spans="1:257" ht="13.05" customHeight="1">
      <c r="A37" s="4"/>
      <c r="B37" s="14" t="s">
        <v>79</v>
      </c>
      <c r="C37" s="10"/>
      <c r="D37" s="94" t="b">
        <v>0</v>
      </c>
      <c r="O37" s="7"/>
      <c r="P37" s="7"/>
      <c r="R37" s="4"/>
      <c r="AH37" s="1"/>
      <c r="AI37" s="1"/>
      <c r="IW37" s="4"/>
    </row>
    <row r="38" spans="1:257" ht="13.05" customHeight="1">
      <c r="A38" s="4"/>
      <c r="B38" s="11" t="s">
        <v>253</v>
      </c>
      <c r="C38" s="8"/>
      <c r="D38" s="93" t="b">
        <v>0</v>
      </c>
      <c r="O38" s="7"/>
      <c r="P38" s="7"/>
      <c r="R38" s="4"/>
      <c r="AH38" s="1"/>
      <c r="AI38" s="1"/>
      <c r="IW38" s="4"/>
    </row>
    <row r="39" spans="1:257" ht="13.05" customHeight="1">
      <c r="A39" s="4"/>
      <c r="B39" s="10"/>
      <c r="C39" s="10"/>
      <c r="D39" s="1"/>
      <c r="O39" s="7"/>
      <c r="P39" s="7"/>
      <c r="R39" s="4"/>
      <c r="AH39" s="1"/>
      <c r="AI39" s="1"/>
      <c r="IW39" s="4"/>
    </row>
    <row r="40" spans="1:257" ht="13.05" customHeight="1">
      <c r="A40" s="4"/>
      <c r="B40" s="10"/>
      <c r="C40" s="10"/>
      <c r="D40" s="1"/>
      <c r="O40" s="7"/>
      <c r="P40" s="7"/>
      <c r="R40" s="4"/>
      <c r="AH40" s="1"/>
      <c r="AI40" s="1"/>
      <c r="IW40" s="4"/>
    </row>
    <row r="41" spans="1:257" ht="13.05" customHeight="1">
      <c r="A41" s="4"/>
      <c r="B41" s="10"/>
      <c r="C41" s="10"/>
      <c r="D41" s="1"/>
      <c r="P41" s="7"/>
      <c r="Q41" s="7"/>
      <c r="S41" s="4"/>
      <c r="AH41" s="1"/>
      <c r="AI41" s="1"/>
      <c r="AJ41" s="1"/>
    </row>
    <row r="42" spans="1:257" ht="11.85" customHeight="1">
      <c r="C42" s="60" t="str">
        <f>"Expected Initial Margin"</f>
        <v>Expected Initial Margin</v>
      </c>
      <c r="D42" s="27"/>
      <c r="E42" s="27"/>
      <c r="F42" s="27"/>
      <c r="IU42" s="4"/>
      <c r="IV42" s="4"/>
      <c r="IW42" s="4"/>
    </row>
    <row r="43" spans="1:257" ht="11.85" customHeight="1">
      <c r="C43" s="10" t="s">
        <v>37</v>
      </c>
      <c r="D43" s="10" t="str">
        <f>"LinearMelting"</f>
        <v>LinearMelting</v>
      </c>
      <c r="E43" s="10" t="str">
        <f>"Interpolation"</f>
        <v>Interpolation</v>
      </c>
      <c r="F43" s="10" t="s">
        <v>252</v>
      </c>
      <c r="G43" s="10" t="str">
        <f>(1-2*G44)*100 &amp;"% Confidence Bounds"</f>
        <v>95% Confidence Bounds</v>
      </c>
      <c r="H43" s="10"/>
      <c r="I43" s="10" t="s">
        <v>99</v>
      </c>
      <c r="J43" s="1" t="s">
        <v>95</v>
      </c>
      <c r="K43" s="1" t="s">
        <v>96</v>
      </c>
      <c r="L43" s="1" t="s">
        <v>97</v>
      </c>
      <c r="M43" s="1" t="s">
        <v>98</v>
      </c>
      <c r="AH43" s="1"/>
      <c r="AI43" s="1"/>
      <c r="AQ43" s="7" t="s">
        <v>111</v>
      </c>
      <c r="IW43" s="4"/>
    </row>
    <row r="44" spans="1:257" ht="11.85" customHeight="1">
      <c r="B44" s="8" t="s">
        <v>21</v>
      </c>
      <c r="C44" s="61" t="str">
        <f>[1]!obMake("Values"&amp;C$43,$B$7,$D$24,$C$21,$D$25,[1]!obCall("SensitivityMode",$B$6&amp;"$SensitivityMode","valueOf",[1]!obMake("","String",C$43)),$D$26:$D$31)</f>
        <v>ValuesExact 
[1575]</v>
      </c>
      <c r="D44" s="61" t="str">
        <f>[1]!obMake("Values"&amp;D$43,$B$7,$D$24,$C$21,$D$25,[1]!obCall("SensitivityMode",$B$6&amp;"$SensitivityMode","valueOf",[1]!obMake("","String",D$43)),$D$26:$D$31)</f>
        <v>ValuesLinearMelting 
[1578]</v>
      </c>
      <c r="E44" s="92" t="str">
        <f>[1]!obMake("Values"&amp;E$43,$B$7,$D$24,$C$21,$D$25,[1]!obCall("SensitivityMode",$B$6&amp;"$SensitivityMode","valueOf",[1]!obMake("","String",E$43)),$D$26:$D$31)</f>
        <v>ValuesInterpolation 
[1582]</v>
      </c>
      <c r="F44" s="62" t="str">
        <f>[1]!obMake("Values"&amp;$F$43,$B$7,[1]!obCall("",$B$8,"getZeroVolatilityModel",$D$24),$C$21,$D$25,[1]!obCall("SensitivityMode",$B$6&amp;"$SensitivityMode","valueOf",[1]!obMake("","String",C$43)),$D$26:$D$31)</f>
        <v>ValuesOnePathAgeing 
[1586]</v>
      </c>
      <c r="G44" s="23">
        <v>2.5000000000000001E-2</v>
      </c>
      <c r="H44" s="23">
        <f>1-G44</f>
        <v>0.97499999999999998</v>
      </c>
      <c r="I44" s="14" t="str">
        <f>[1]!obMake("Path"&amp; COLUMN()&amp;ROW(),"int",COLUMN())</f>
        <v>Path944 
[1346]</v>
      </c>
      <c r="J44" s="14" t="str">
        <f>[1]!obMake("Path"&amp; COLUMN()&amp;ROW(),"int",COLUMN())</f>
        <v>Path1044 
[1343]</v>
      </c>
      <c r="K44" s="14" t="str">
        <f>[1]!obMake("Path"&amp; COLUMN()&amp;ROW(),"int",COLUMN())</f>
        <v>Path1144 
[1349]</v>
      </c>
      <c r="L44" s="14" t="str">
        <f>[1]!obMake("Path"&amp; COLUMN()&amp;ROW(),"int",COLUMN())</f>
        <v>Path1244 
[1348]</v>
      </c>
      <c r="M44" s="14" t="str">
        <f>[1]!obMake("Path"&amp; COLUMN()&amp;ROW(),"int",COLUMN())</f>
        <v>Path1344 
[1345]</v>
      </c>
      <c r="N44" s="14" t="str">
        <f>[1]!obMake("Path"&amp; COLUMN()&amp;ROW(),"int",COLUMN())</f>
        <v>Path1444 
[1339]</v>
      </c>
      <c r="O44" s="14" t="str">
        <f>[1]!obMake("Path"&amp; COLUMN()&amp;ROW(),"int",COLUMN())</f>
        <v>Path1544 
[1338]</v>
      </c>
      <c r="P44" s="14" t="str">
        <f>[1]!obMake("Path"&amp; COLUMN()&amp;ROW(),"int",COLUMN())</f>
        <v>Path1644 
[1337]</v>
      </c>
      <c r="Q44" s="14" t="str">
        <f>[1]!obMake("Path"&amp; COLUMN()&amp;ROW(),"int",COLUMN())</f>
        <v>Path1744 
[1344]</v>
      </c>
      <c r="R44" s="14" t="str">
        <f>[1]!obMake("Path"&amp; COLUMN()&amp;ROW(),"int",COLUMN())</f>
        <v>Path1844 
[1347]</v>
      </c>
      <c r="S44" s="10"/>
      <c r="T44" s="10"/>
      <c r="X44" s="66"/>
      <c r="AH44" s="1"/>
      <c r="AI44" s="1"/>
      <c r="AJ44" s="1"/>
      <c r="AQ44" s="7" t="s">
        <v>21</v>
      </c>
      <c r="AR44" s="7" t="s">
        <v>112</v>
      </c>
      <c r="AS44" s="7" t="s">
        <v>113</v>
      </c>
      <c r="AT44" s="7" t="s">
        <v>114</v>
      </c>
      <c r="AU44" s="7" t="s">
        <v>252</v>
      </c>
      <c r="AV44" s="7" t="s">
        <v>115</v>
      </c>
      <c r="AW44" s="7" t="s">
        <v>116</v>
      </c>
      <c r="AX44" s="7" t="s">
        <v>117</v>
      </c>
      <c r="AY44" s="7" t="s">
        <v>118</v>
      </c>
      <c r="AZ44" s="7" t="s">
        <v>119</v>
      </c>
      <c r="BA44" s="7" t="s">
        <v>120</v>
      </c>
      <c r="BB44" s="7" t="s">
        <v>121</v>
      </c>
      <c r="BC44" s="7" t="s">
        <v>255</v>
      </c>
      <c r="BD44" s="7" t="s">
        <v>256</v>
      </c>
      <c r="BE44" s="7" t="s">
        <v>257</v>
      </c>
    </row>
    <row r="45" spans="1:257" ht="11.4" customHeight="1">
      <c r="A45" s="7" t="str">
        <f t="shared" ref="A45:A108" si="0">IF(OR($D$37,$D$36,$D$35),IF(MOD((ROW(A45)-ROW($A$45))*$E$30,$E$32)&lt;0.0001,(ROW(A45)-ROW($A$45))*$E$30,""),"")</f>
        <v/>
      </c>
      <c r="B45" s="7" t="str">
        <f t="shared" ref="B45:B76" si="1">IF(IF(OR($D$37,$D$36,$D$35),(ROW(A45)-ROW($A$45))*$E$30,"")&lt;=$E$31,IF(OR($D$37,$D$36,$D$35),(ROW(A45)-ROW($A$45))*$E$30,""),"")</f>
        <v/>
      </c>
      <c r="C45" s="24" t="str">
        <f t="array" ref="C45:C345">TRANSPOSE(IF($D$37,[1]!obGet([1]!obCall("",$C$44,"getExpectedIM")),""))</f>
        <v/>
      </c>
      <c r="D45" s="12" t="str">
        <f t="array" ref="D45:D345">TRANSPOSE(IF($D$36,[1]!obGet([1]!obCall("",$D$44,"getExpectedIM")),""))</f>
        <v/>
      </c>
      <c r="E45" s="12" t="str">
        <f t="array" ref="E45:E345">TRANSPOSE(IF($D$35,[1]!obGet([1]!obCall("",$E$44,"getExpectedIM")),""))</f>
        <v/>
      </c>
      <c r="F45" s="12" t="str">
        <f t="array" ref="F45:F345">TRANSPOSE(IF($D$38,[1]!obGet([1]!obCall("",$F$44,"getExpectedIM")),""))</f>
        <v/>
      </c>
      <c r="G45" s="14" t="str">
        <f t="array" ref="G45:G345">TRANSPOSE(IF($D$37,[1]!obGet([1]!obCall("",$C$44,"getQuantile",[1]!obMake("","double",$G$44))),""))</f>
        <v/>
      </c>
      <c r="H45" s="14" t="str">
        <f t="array" ref="H45:H345">TRANSPOSE(IF($D$37,[1]!obGet([1]!obCall("",$C$44,"getQuantile",[1]!obMake("","double",$H$44))),""))</f>
        <v/>
      </c>
      <c r="I45" s="59" t="str">
        <f t="array" ref="I45:I345">TRANSPOSE(IF($D$37,[1]!obGet([1]!obCall("",$C$44,"getPath",I$44)),""))</f>
        <v/>
      </c>
      <c r="J45" s="25" t="str">
        <f t="array" ref="J45:J345">TRANSPOSE(IF($D$37,[1]!obGet([1]!obCall("",$C$44,"getPath",J$44)),""))</f>
        <v/>
      </c>
      <c r="K45" s="25" t="str">
        <f t="array" ref="K45:K345">TRANSPOSE(IF($D$37,[1]!obGet([1]!obCall("",$C$44,"getPath",K$44)),""))</f>
        <v/>
      </c>
      <c r="L45" s="25" t="str">
        <f t="array" ref="L45:L345">TRANSPOSE(IF($D$37,[1]!obGet([1]!obCall("",$C$44,"getPath",L$44)),""))</f>
        <v/>
      </c>
      <c r="M45" s="25" t="str">
        <f t="array" ref="M45:M345">TRANSPOSE(IF($D$37,[1]!obGet([1]!obCall("",$C$44,"getPath",M$44)),""))</f>
        <v/>
      </c>
      <c r="N45" s="25" t="str">
        <f t="array" ref="N45:N345">TRANSPOSE(IF($D$37,[1]!obGet([1]!obCall("",$C$44,"getPath",N$44)),""))</f>
        <v/>
      </c>
      <c r="O45" s="25" t="str">
        <f t="array" ref="O45:O345">TRANSPOSE(IF($D$37,[1]!obGet([1]!obCall("",$C$44,"getPath",O$44)),""))</f>
        <v/>
      </c>
      <c r="P45" s="25" t="str">
        <f t="array" ref="P45:P345">TRANSPOSE(IF($D$37,[1]!obGet([1]!obCall("",$C$44,"getPath",P$44)),""))</f>
        <v/>
      </c>
      <c r="Q45" s="25" t="str">
        <f t="array" ref="Q45:Q345">TRANSPOSE(IF($D$37,[1]!obGet([1]!obCall("",$C$44,"getPath",Q$44)),""))</f>
        <v/>
      </c>
      <c r="R45" s="25" t="str">
        <f t="array" ref="R45:R345">TRANSPOSE(IF($D$37,[1]!obGet([1]!obCall("",$C$44,"getPath",R$44)),""))</f>
        <v/>
      </c>
      <c r="S45" s="25"/>
      <c r="T45" s="25"/>
      <c r="U45" s="7"/>
      <c r="V45" s="7"/>
      <c r="X45" s="66"/>
      <c r="AH45" s="1"/>
      <c r="AI45" s="1"/>
      <c r="AQ45" s="7" t="str">
        <f t="shared" ref="AQ45:AQ108" si="2">IF((ROW(A45)-ROW($A$45))*$E$30&lt;=$E$31,A45,"")</f>
        <v/>
      </c>
      <c r="AR45" s="67" t="str">
        <f t="shared" ref="AR45:AR108" si="3">IF(ISNUMBER(C45),C45,"")</f>
        <v/>
      </c>
      <c r="AS45" s="67" t="str">
        <f t="shared" ref="AS45:AS108" si="4">IF(ISNUMBER(D45),D45,"")</f>
        <v/>
      </c>
      <c r="AT45" s="67" t="str">
        <f>IF(ISNUMBER(E45),E45,"")</f>
        <v/>
      </c>
      <c r="AU45" s="67" t="str">
        <f>IF(ISNUMBER(F45),F45,"")</f>
        <v/>
      </c>
      <c r="AV45" s="67" t="str">
        <f t="shared" ref="AV45:AV108" si="5">IF(ISNUMBER(G45),G45,"")</f>
        <v/>
      </c>
      <c r="AW45" s="67" t="str">
        <f t="shared" ref="AW45:AW108" si="6">IF(ISNUMBER(H45),H45,"")</f>
        <v/>
      </c>
      <c r="AX45" s="67" t="str">
        <f t="shared" ref="AX45:AX108" si="7">IF(ISNUMBER(I45),I45,"")</f>
        <v/>
      </c>
      <c r="AY45" s="67" t="str">
        <f t="shared" ref="AY45:AY108" si="8">IF(ISNUMBER(J45),J45,"")</f>
        <v/>
      </c>
      <c r="AZ45" s="67" t="str">
        <f t="shared" ref="AZ45:AZ108" si="9">IF(ISNUMBER(K45),K45,"")</f>
        <v/>
      </c>
      <c r="BA45" s="67" t="str">
        <f t="shared" ref="BA45:BA108" si="10">IF(ISNUMBER(L45),L45,"")</f>
        <v/>
      </c>
      <c r="BB45" s="67" t="str">
        <f t="shared" ref="BB45:BB108" si="11">IF(ISNUMBER(M45),M45,"")</f>
        <v/>
      </c>
      <c r="BC45" s="67" t="str">
        <f t="shared" ref="BC45:BC108" si="12">IF(ISNUMBER(N45),N45,"")</f>
        <v/>
      </c>
      <c r="BD45" s="67" t="str">
        <f t="shared" ref="BD45:BD108" si="13">IF(ISNUMBER(O45),O45,"")</f>
        <v/>
      </c>
      <c r="BE45" s="67" t="str">
        <f t="shared" ref="BE45:BE108" si="14">IF(ISNUMBER(P45),P45,"")</f>
        <v/>
      </c>
      <c r="IW45" s="4"/>
    </row>
    <row r="46" spans="1:257" ht="11.85" customHeight="1">
      <c r="A46" s="7" t="str">
        <f t="shared" si="0"/>
        <v/>
      </c>
      <c r="B46" s="7" t="str">
        <f t="shared" si="1"/>
        <v/>
      </c>
      <c r="C46" s="24" t="str">
        <v/>
      </c>
      <c r="D46" s="12" t="str">
        <v/>
      </c>
      <c r="E46" s="12" t="str">
        <v/>
      </c>
      <c r="F46" s="12" t="str">
        <v/>
      </c>
      <c r="G46" s="14" t="str">
        <v/>
      </c>
      <c r="H46" s="14" t="str">
        <v/>
      </c>
      <c r="I46" s="14" t="str">
        <v/>
      </c>
      <c r="J46" s="10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 t="str">
        <v/>
      </c>
      <c r="S46" s="10"/>
      <c r="T46" s="10"/>
      <c r="U46" s="7"/>
      <c r="V46" s="7"/>
      <c r="X46" s="66"/>
      <c r="AH46" s="1"/>
      <c r="AI46" s="1"/>
      <c r="AQ46" s="7" t="str">
        <f t="shared" si="2"/>
        <v/>
      </c>
      <c r="AR46" s="67" t="str">
        <f t="shared" si="3"/>
        <v/>
      </c>
      <c r="AS46" s="67" t="str">
        <f t="shared" si="4"/>
        <v/>
      </c>
      <c r="AT46" s="67" t="str">
        <f t="shared" ref="AT46:AT108" si="15">IF(ISNUMBER(E46),E46,"")</f>
        <v/>
      </c>
      <c r="AU46" s="67" t="str">
        <f t="shared" ref="AU46:AU109" si="16">IF(ISNUMBER(F46),F46,"")</f>
        <v/>
      </c>
      <c r="AV46" s="67" t="str">
        <f t="shared" si="5"/>
        <v/>
      </c>
      <c r="AW46" s="67" t="str">
        <f t="shared" si="6"/>
        <v/>
      </c>
      <c r="AX46" s="67" t="str">
        <f t="shared" si="7"/>
        <v/>
      </c>
      <c r="AY46" s="67" t="str">
        <f t="shared" si="8"/>
        <v/>
      </c>
      <c r="AZ46" s="67" t="str">
        <f t="shared" si="9"/>
        <v/>
      </c>
      <c r="BA46" s="67" t="str">
        <f t="shared" si="10"/>
        <v/>
      </c>
      <c r="BB46" s="67" t="str">
        <f t="shared" si="11"/>
        <v/>
      </c>
      <c r="BC46" s="67" t="str">
        <f t="shared" si="12"/>
        <v/>
      </c>
      <c r="BD46" s="67" t="str">
        <f t="shared" si="13"/>
        <v/>
      </c>
      <c r="BE46" s="67" t="str">
        <f t="shared" si="14"/>
        <v/>
      </c>
      <c r="IW46" s="4"/>
    </row>
    <row r="47" spans="1:257" ht="11.85" customHeight="1">
      <c r="A47" s="7" t="str">
        <f t="shared" si="0"/>
        <v/>
      </c>
      <c r="B47" s="7" t="str">
        <f t="shared" si="1"/>
        <v/>
      </c>
      <c r="C47" s="24" t="str">
        <v/>
      </c>
      <c r="D47" s="12" t="str">
        <v/>
      </c>
      <c r="E47" s="12" t="str">
        <v/>
      </c>
      <c r="F47" s="12" t="str">
        <v/>
      </c>
      <c r="G47" s="14" t="str">
        <v/>
      </c>
      <c r="H47" s="14" t="str">
        <v/>
      </c>
      <c r="I47" s="14" t="str">
        <v/>
      </c>
      <c r="J47" s="10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 t="str">
        <v/>
      </c>
      <c r="S47" s="10"/>
      <c r="T47" s="10"/>
      <c r="U47" s="7"/>
      <c r="V47" s="7"/>
      <c r="X47" s="66"/>
      <c r="AH47" s="1"/>
      <c r="AI47" s="1"/>
      <c r="AQ47" s="7" t="str">
        <f t="shared" si="2"/>
        <v/>
      </c>
      <c r="AR47" s="67" t="str">
        <f t="shared" si="3"/>
        <v/>
      </c>
      <c r="AS47" s="67" t="str">
        <f t="shared" si="4"/>
        <v/>
      </c>
      <c r="AT47" s="67" t="str">
        <f t="shared" si="15"/>
        <v/>
      </c>
      <c r="AU47" s="67" t="str">
        <f t="shared" si="16"/>
        <v/>
      </c>
      <c r="AV47" s="67" t="str">
        <f t="shared" si="5"/>
        <v/>
      </c>
      <c r="AW47" s="67" t="str">
        <f t="shared" si="6"/>
        <v/>
      </c>
      <c r="AX47" s="67" t="str">
        <f t="shared" si="7"/>
        <v/>
      </c>
      <c r="AY47" s="67" t="str">
        <f t="shared" si="8"/>
        <v/>
      </c>
      <c r="AZ47" s="67" t="str">
        <f t="shared" si="9"/>
        <v/>
      </c>
      <c r="BA47" s="67" t="str">
        <f t="shared" si="10"/>
        <v/>
      </c>
      <c r="BB47" s="67" t="str">
        <f t="shared" si="11"/>
        <v/>
      </c>
      <c r="BC47" s="67" t="str">
        <f t="shared" si="12"/>
        <v/>
      </c>
      <c r="BD47" s="67" t="str">
        <f t="shared" si="13"/>
        <v/>
      </c>
      <c r="BE47" s="67" t="str">
        <f t="shared" si="14"/>
        <v/>
      </c>
      <c r="IW47" s="4"/>
    </row>
    <row r="48" spans="1:257" ht="11.4" customHeight="1">
      <c r="A48" s="7" t="str">
        <f t="shared" si="0"/>
        <v/>
      </c>
      <c r="B48" s="7" t="str">
        <f t="shared" si="1"/>
        <v/>
      </c>
      <c r="C48" s="24" t="str">
        <v/>
      </c>
      <c r="D48" s="12" t="str">
        <v/>
      </c>
      <c r="E48" s="12" t="str">
        <v/>
      </c>
      <c r="F48" s="12" t="str">
        <v/>
      </c>
      <c r="G48" s="14" t="str">
        <v/>
      </c>
      <c r="H48" s="14" t="str">
        <v/>
      </c>
      <c r="I48" s="14" t="str">
        <v/>
      </c>
      <c r="J48" s="10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 t="str">
        <v/>
      </c>
      <c r="S48" s="10"/>
      <c r="T48" s="10"/>
      <c r="U48" s="7"/>
      <c r="V48" s="7"/>
      <c r="X48" s="66"/>
      <c r="AH48" s="1"/>
      <c r="AI48" s="1"/>
      <c r="AK48" s="7" t="str">
        <f>""</f>
        <v/>
      </c>
      <c r="AQ48" s="7" t="str">
        <f t="shared" si="2"/>
        <v/>
      </c>
      <c r="AR48" s="67" t="str">
        <f t="shared" si="3"/>
        <v/>
      </c>
      <c r="AS48" s="67" t="str">
        <f t="shared" si="4"/>
        <v/>
      </c>
      <c r="AT48" s="67" t="str">
        <f t="shared" si="15"/>
        <v/>
      </c>
      <c r="AU48" s="67" t="str">
        <f t="shared" si="16"/>
        <v/>
      </c>
      <c r="AV48" s="67" t="str">
        <f t="shared" si="5"/>
        <v/>
      </c>
      <c r="AW48" s="67" t="str">
        <f t="shared" si="6"/>
        <v/>
      </c>
      <c r="AX48" s="67" t="str">
        <f t="shared" si="7"/>
        <v/>
      </c>
      <c r="AY48" s="67" t="str">
        <f t="shared" si="8"/>
        <v/>
      </c>
      <c r="AZ48" s="67" t="str">
        <f t="shared" si="9"/>
        <v/>
      </c>
      <c r="BA48" s="67" t="str">
        <f t="shared" si="10"/>
        <v/>
      </c>
      <c r="BB48" s="67" t="str">
        <f t="shared" si="11"/>
        <v/>
      </c>
      <c r="BC48" s="67" t="str">
        <f t="shared" si="12"/>
        <v/>
      </c>
      <c r="BD48" s="67" t="str">
        <f t="shared" si="13"/>
        <v/>
      </c>
      <c r="BE48" s="67" t="str">
        <f t="shared" si="14"/>
        <v/>
      </c>
      <c r="IW48" s="4"/>
    </row>
    <row r="49" spans="1:259" ht="13.8" customHeight="1">
      <c r="A49" s="7" t="str">
        <f t="shared" si="0"/>
        <v/>
      </c>
      <c r="B49" s="7" t="str">
        <f t="shared" si="1"/>
        <v/>
      </c>
      <c r="C49" s="24" t="str">
        <v/>
      </c>
      <c r="D49" s="12" t="str">
        <v/>
      </c>
      <c r="E49" s="12" t="str">
        <v/>
      </c>
      <c r="F49" s="12" t="str">
        <v/>
      </c>
      <c r="G49" s="14" t="str">
        <v/>
      </c>
      <c r="H49" s="14" t="str">
        <v/>
      </c>
      <c r="I49" s="14" t="str">
        <v/>
      </c>
      <c r="J49" s="10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 t="str">
        <v/>
      </c>
      <c r="S49" s="10"/>
      <c r="T49" s="10"/>
      <c r="U49" s="7"/>
      <c r="V49" s="7"/>
      <c r="X49" s="66"/>
      <c r="AH49" s="1"/>
      <c r="AI49" s="1"/>
      <c r="AQ49" s="7" t="str">
        <f t="shared" si="2"/>
        <v/>
      </c>
      <c r="AR49" s="67" t="str">
        <f t="shared" si="3"/>
        <v/>
      </c>
      <c r="AS49" s="67" t="str">
        <f t="shared" si="4"/>
        <v/>
      </c>
      <c r="AT49" s="67" t="str">
        <f t="shared" si="15"/>
        <v/>
      </c>
      <c r="AU49" s="67" t="str">
        <f t="shared" si="16"/>
        <v/>
      </c>
      <c r="AV49" s="67" t="str">
        <f t="shared" si="5"/>
        <v/>
      </c>
      <c r="AW49" s="67" t="str">
        <f t="shared" si="6"/>
        <v/>
      </c>
      <c r="AX49" s="67" t="str">
        <f t="shared" si="7"/>
        <v/>
      </c>
      <c r="AY49" s="67" t="str">
        <f t="shared" si="8"/>
        <v/>
      </c>
      <c r="AZ49" s="67" t="str">
        <f t="shared" si="9"/>
        <v/>
      </c>
      <c r="BA49" s="67" t="str">
        <f t="shared" si="10"/>
        <v/>
      </c>
      <c r="BB49" s="67" t="str">
        <f t="shared" si="11"/>
        <v/>
      </c>
      <c r="BC49" s="67" t="str">
        <f t="shared" si="12"/>
        <v/>
      </c>
      <c r="BD49" s="67" t="str">
        <f t="shared" si="13"/>
        <v/>
      </c>
      <c r="BE49" s="67" t="str">
        <f t="shared" si="14"/>
        <v/>
      </c>
      <c r="IW49" s="4"/>
    </row>
    <row r="50" spans="1:259" ht="13.2" customHeight="1">
      <c r="A50" s="7" t="str">
        <f t="shared" si="0"/>
        <v/>
      </c>
      <c r="B50" s="7" t="str">
        <f t="shared" si="1"/>
        <v/>
      </c>
      <c r="C50" s="24" t="str">
        <v/>
      </c>
      <c r="D50" s="12" t="str">
        <v/>
      </c>
      <c r="E50" s="12" t="str">
        <v/>
      </c>
      <c r="F50" s="12" t="str">
        <v/>
      </c>
      <c r="G50" s="14" t="str">
        <v/>
      </c>
      <c r="H50" s="14" t="str">
        <v/>
      </c>
      <c r="I50" s="14" t="str">
        <v/>
      </c>
      <c r="J50" s="10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 t="str">
        <v/>
      </c>
      <c r="S50" s="10"/>
      <c r="T50" s="10"/>
      <c r="U50" s="7"/>
      <c r="V50" s="7"/>
      <c r="X50" s="66"/>
      <c r="AH50" s="1"/>
      <c r="AI50" s="1"/>
      <c r="AQ50" s="7" t="str">
        <f t="shared" si="2"/>
        <v/>
      </c>
      <c r="AR50" s="67" t="str">
        <f t="shared" si="3"/>
        <v/>
      </c>
      <c r="AS50" s="67" t="str">
        <f t="shared" si="4"/>
        <v/>
      </c>
      <c r="AT50" s="67" t="str">
        <f t="shared" si="15"/>
        <v/>
      </c>
      <c r="AU50" s="67" t="str">
        <f t="shared" si="16"/>
        <v/>
      </c>
      <c r="AV50" s="67" t="str">
        <f t="shared" si="5"/>
        <v/>
      </c>
      <c r="AW50" s="67" t="str">
        <f t="shared" si="6"/>
        <v/>
      </c>
      <c r="AX50" s="67" t="str">
        <f t="shared" si="7"/>
        <v/>
      </c>
      <c r="AY50" s="67" t="str">
        <f t="shared" si="8"/>
        <v/>
      </c>
      <c r="AZ50" s="67" t="str">
        <f t="shared" si="9"/>
        <v/>
      </c>
      <c r="BA50" s="67" t="str">
        <f t="shared" si="10"/>
        <v/>
      </c>
      <c r="BB50" s="67" t="str">
        <f t="shared" si="11"/>
        <v/>
      </c>
      <c r="BC50" s="67" t="str">
        <f t="shared" si="12"/>
        <v/>
      </c>
      <c r="BD50" s="67" t="str">
        <f t="shared" si="13"/>
        <v/>
      </c>
      <c r="BE50" s="67" t="str">
        <f t="shared" si="14"/>
        <v/>
      </c>
      <c r="IW50" s="4"/>
    </row>
    <row r="51" spans="1:259" ht="11.85" customHeight="1">
      <c r="A51" s="7" t="str">
        <f t="shared" si="0"/>
        <v/>
      </c>
      <c r="B51" s="7" t="str">
        <f t="shared" si="1"/>
        <v/>
      </c>
      <c r="C51" s="24" t="str">
        <v/>
      </c>
      <c r="D51" s="12" t="str">
        <v/>
      </c>
      <c r="E51" s="12" t="str">
        <v/>
      </c>
      <c r="F51" s="12" t="str">
        <v/>
      </c>
      <c r="G51" s="14" t="str">
        <v/>
      </c>
      <c r="H51" s="14" t="str">
        <v/>
      </c>
      <c r="I51" s="14" t="str">
        <v/>
      </c>
      <c r="J51" s="10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 t="str">
        <v/>
      </c>
      <c r="S51" s="10"/>
      <c r="T51" s="10"/>
      <c r="U51" s="7"/>
      <c r="V51" s="7"/>
      <c r="X51" s="66"/>
      <c r="AH51" s="1"/>
      <c r="AI51" s="1"/>
      <c r="AQ51" s="7" t="str">
        <f t="shared" si="2"/>
        <v/>
      </c>
      <c r="AR51" s="67" t="str">
        <f t="shared" si="3"/>
        <v/>
      </c>
      <c r="AS51" s="67" t="str">
        <f t="shared" si="4"/>
        <v/>
      </c>
      <c r="AT51" s="67" t="str">
        <f t="shared" si="15"/>
        <v/>
      </c>
      <c r="AU51" s="67" t="str">
        <f t="shared" si="16"/>
        <v/>
      </c>
      <c r="AV51" s="67" t="str">
        <f t="shared" si="5"/>
        <v/>
      </c>
      <c r="AW51" s="67" t="str">
        <f t="shared" si="6"/>
        <v/>
      </c>
      <c r="AX51" s="67" t="str">
        <f t="shared" si="7"/>
        <v/>
      </c>
      <c r="AY51" s="67" t="str">
        <f t="shared" si="8"/>
        <v/>
      </c>
      <c r="AZ51" s="67" t="str">
        <f t="shared" si="9"/>
        <v/>
      </c>
      <c r="BA51" s="67" t="str">
        <f t="shared" si="10"/>
        <v/>
      </c>
      <c r="BB51" s="67" t="str">
        <f t="shared" si="11"/>
        <v/>
      </c>
      <c r="BC51" s="67" t="str">
        <f t="shared" si="12"/>
        <v/>
      </c>
      <c r="BD51" s="67" t="str">
        <f t="shared" si="13"/>
        <v/>
      </c>
      <c r="BE51" s="67" t="str">
        <f t="shared" si="14"/>
        <v/>
      </c>
      <c r="IW51" s="4"/>
    </row>
    <row r="52" spans="1:259" ht="11.85" customHeight="1">
      <c r="A52" s="7" t="str">
        <f t="shared" si="0"/>
        <v/>
      </c>
      <c r="B52" s="7" t="str">
        <f t="shared" si="1"/>
        <v/>
      </c>
      <c r="C52" s="24" t="str">
        <v/>
      </c>
      <c r="D52" s="12" t="str">
        <v/>
      </c>
      <c r="E52" s="12" t="str">
        <v/>
      </c>
      <c r="F52" s="12" t="str">
        <v/>
      </c>
      <c r="G52" s="14" t="str">
        <v/>
      </c>
      <c r="H52" s="14" t="str">
        <v/>
      </c>
      <c r="I52" s="14" t="str">
        <v/>
      </c>
      <c r="J52" s="10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 t="str">
        <v/>
      </c>
      <c r="S52" s="10"/>
      <c r="T52" s="10"/>
      <c r="U52" s="7"/>
      <c r="V52" s="7"/>
      <c r="X52" s="66"/>
      <c r="AH52" s="1"/>
      <c r="AI52" s="1"/>
      <c r="AQ52" s="7" t="str">
        <f t="shared" si="2"/>
        <v/>
      </c>
      <c r="AR52" s="67" t="str">
        <f t="shared" si="3"/>
        <v/>
      </c>
      <c r="AS52" s="67" t="str">
        <f t="shared" si="4"/>
        <v/>
      </c>
      <c r="AT52" s="67" t="str">
        <f t="shared" si="15"/>
        <v/>
      </c>
      <c r="AU52" s="67" t="str">
        <f t="shared" si="16"/>
        <v/>
      </c>
      <c r="AV52" s="67" t="str">
        <f t="shared" si="5"/>
        <v/>
      </c>
      <c r="AW52" s="67" t="str">
        <f t="shared" si="6"/>
        <v/>
      </c>
      <c r="AX52" s="67" t="str">
        <f t="shared" si="7"/>
        <v/>
      </c>
      <c r="AY52" s="67" t="str">
        <f t="shared" si="8"/>
        <v/>
      </c>
      <c r="AZ52" s="67" t="str">
        <f t="shared" si="9"/>
        <v/>
      </c>
      <c r="BA52" s="67" t="str">
        <f t="shared" si="10"/>
        <v/>
      </c>
      <c r="BB52" s="67" t="str">
        <f t="shared" si="11"/>
        <v/>
      </c>
      <c r="BC52" s="67" t="str">
        <f t="shared" si="12"/>
        <v/>
      </c>
      <c r="BD52" s="67" t="str">
        <f t="shared" si="13"/>
        <v/>
      </c>
      <c r="BE52" s="67" t="str">
        <f t="shared" si="14"/>
        <v/>
      </c>
      <c r="IW52" s="4"/>
    </row>
    <row r="53" spans="1:259" ht="11.85" customHeight="1">
      <c r="A53" s="7" t="str">
        <f t="shared" si="0"/>
        <v/>
      </c>
      <c r="B53" s="7" t="str">
        <f t="shared" si="1"/>
        <v/>
      </c>
      <c r="C53" s="24" t="str">
        <v/>
      </c>
      <c r="D53" s="12" t="str">
        <v/>
      </c>
      <c r="E53" s="12" t="str">
        <v/>
      </c>
      <c r="F53" s="12" t="str">
        <v/>
      </c>
      <c r="G53" s="14" t="str">
        <v/>
      </c>
      <c r="H53" s="14" t="str">
        <v/>
      </c>
      <c r="I53" s="14" t="str">
        <v/>
      </c>
      <c r="J53" s="10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 t="str">
        <v/>
      </c>
      <c r="S53" s="10"/>
      <c r="T53" s="10"/>
      <c r="U53" s="7"/>
      <c r="V53" s="7"/>
      <c r="X53" s="66"/>
      <c r="AH53" s="1"/>
      <c r="AI53" s="1"/>
      <c r="AQ53" s="7" t="str">
        <f t="shared" si="2"/>
        <v/>
      </c>
      <c r="AR53" s="67" t="str">
        <f t="shared" si="3"/>
        <v/>
      </c>
      <c r="AS53" s="67" t="str">
        <f t="shared" si="4"/>
        <v/>
      </c>
      <c r="AT53" s="67" t="str">
        <f t="shared" si="15"/>
        <v/>
      </c>
      <c r="AU53" s="67" t="str">
        <f t="shared" si="16"/>
        <v/>
      </c>
      <c r="AV53" s="67" t="str">
        <f t="shared" si="5"/>
        <v/>
      </c>
      <c r="AW53" s="67" t="str">
        <f t="shared" si="6"/>
        <v/>
      </c>
      <c r="AX53" s="67" t="str">
        <f t="shared" si="7"/>
        <v/>
      </c>
      <c r="AY53" s="67" t="str">
        <f t="shared" si="8"/>
        <v/>
      </c>
      <c r="AZ53" s="67" t="str">
        <f t="shared" si="9"/>
        <v/>
      </c>
      <c r="BA53" s="67" t="str">
        <f t="shared" si="10"/>
        <v/>
      </c>
      <c r="BB53" s="67" t="str">
        <f t="shared" si="11"/>
        <v/>
      </c>
      <c r="BC53" s="67" t="str">
        <f t="shared" si="12"/>
        <v/>
      </c>
      <c r="BD53" s="67" t="str">
        <f t="shared" si="13"/>
        <v/>
      </c>
      <c r="BE53" s="67" t="str">
        <f t="shared" si="14"/>
        <v/>
      </c>
      <c r="IW53" s="4"/>
    </row>
    <row r="54" spans="1:259" ht="11.85" customHeight="1">
      <c r="A54" s="7" t="str">
        <f t="shared" si="0"/>
        <v/>
      </c>
      <c r="B54" s="7" t="str">
        <f t="shared" si="1"/>
        <v/>
      </c>
      <c r="C54" s="24" t="str">
        <v/>
      </c>
      <c r="D54" s="12" t="str">
        <v/>
      </c>
      <c r="E54" s="12" t="str">
        <v/>
      </c>
      <c r="F54" s="12" t="str">
        <v/>
      </c>
      <c r="G54" s="14" t="str">
        <v/>
      </c>
      <c r="H54" s="14" t="str">
        <v/>
      </c>
      <c r="I54" s="14" t="str">
        <v/>
      </c>
      <c r="J54" s="10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 t="str">
        <v/>
      </c>
      <c r="S54" s="10"/>
      <c r="T54" s="10"/>
      <c r="U54" s="7"/>
      <c r="V54" s="7"/>
      <c r="X54" s="66"/>
      <c r="AH54" s="1"/>
      <c r="AI54" s="1"/>
      <c r="AQ54" s="7" t="str">
        <f t="shared" si="2"/>
        <v/>
      </c>
      <c r="AR54" s="67" t="str">
        <f t="shared" si="3"/>
        <v/>
      </c>
      <c r="AS54" s="67" t="str">
        <f t="shared" si="4"/>
        <v/>
      </c>
      <c r="AT54" s="67" t="str">
        <f t="shared" si="15"/>
        <v/>
      </c>
      <c r="AU54" s="67" t="str">
        <f t="shared" si="16"/>
        <v/>
      </c>
      <c r="AV54" s="67" t="str">
        <f t="shared" si="5"/>
        <v/>
      </c>
      <c r="AW54" s="67" t="str">
        <f t="shared" si="6"/>
        <v/>
      </c>
      <c r="AX54" s="67" t="str">
        <f t="shared" si="7"/>
        <v/>
      </c>
      <c r="AY54" s="67" t="str">
        <f t="shared" si="8"/>
        <v/>
      </c>
      <c r="AZ54" s="67" t="str">
        <f t="shared" si="9"/>
        <v/>
      </c>
      <c r="BA54" s="67" t="str">
        <f t="shared" si="10"/>
        <v/>
      </c>
      <c r="BB54" s="67" t="str">
        <f t="shared" si="11"/>
        <v/>
      </c>
      <c r="BC54" s="67" t="str">
        <f t="shared" si="12"/>
        <v/>
      </c>
      <c r="BD54" s="67" t="str">
        <f t="shared" si="13"/>
        <v/>
      </c>
      <c r="BE54" s="67" t="str">
        <f t="shared" si="14"/>
        <v/>
      </c>
      <c r="IW54" s="4"/>
    </row>
    <row r="55" spans="1:259" ht="11.85" customHeight="1">
      <c r="A55" s="7" t="str">
        <f t="shared" si="0"/>
        <v/>
      </c>
      <c r="B55" s="7" t="str">
        <f t="shared" si="1"/>
        <v/>
      </c>
      <c r="C55" s="24" t="str">
        <v/>
      </c>
      <c r="D55" s="12" t="str">
        <v/>
      </c>
      <c r="E55" s="12" t="str">
        <v/>
      </c>
      <c r="F55" s="12" t="str">
        <v/>
      </c>
      <c r="G55" s="14" t="str">
        <v/>
      </c>
      <c r="H55" s="14" t="str">
        <v/>
      </c>
      <c r="I55" s="14" t="str">
        <v/>
      </c>
      <c r="J55" s="10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 t="str">
        <v/>
      </c>
      <c r="S55" s="10"/>
      <c r="T55" s="10"/>
      <c r="U55" s="7"/>
      <c r="V55" s="7"/>
      <c r="X55" s="66"/>
      <c r="AH55" s="1"/>
      <c r="AI55" s="1"/>
      <c r="AQ55" s="7" t="str">
        <f t="shared" si="2"/>
        <v/>
      </c>
      <c r="AR55" s="67" t="str">
        <f t="shared" si="3"/>
        <v/>
      </c>
      <c r="AS55" s="67" t="str">
        <f t="shared" si="4"/>
        <v/>
      </c>
      <c r="AT55" s="67" t="str">
        <f t="shared" si="15"/>
        <v/>
      </c>
      <c r="AU55" s="67" t="str">
        <f t="shared" si="16"/>
        <v/>
      </c>
      <c r="AV55" s="67" t="str">
        <f t="shared" si="5"/>
        <v/>
      </c>
      <c r="AW55" s="67" t="str">
        <f t="shared" si="6"/>
        <v/>
      </c>
      <c r="AX55" s="67" t="str">
        <f t="shared" si="7"/>
        <v/>
      </c>
      <c r="AY55" s="67" t="str">
        <f t="shared" si="8"/>
        <v/>
      </c>
      <c r="AZ55" s="67" t="str">
        <f t="shared" si="9"/>
        <v/>
      </c>
      <c r="BA55" s="67" t="str">
        <f t="shared" si="10"/>
        <v/>
      </c>
      <c r="BB55" s="67" t="str">
        <f t="shared" si="11"/>
        <v/>
      </c>
      <c r="BC55" s="67" t="str">
        <f t="shared" si="12"/>
        <v/>
      </c>
      <c r="BD55" s="67" t="str">
        <f t="shared" si="13"/>
        <v/>
      </c>
      <c r="BE55" s="67" t="str">
        <f t="shared" si="14"/>
        <v/>
      </c>
    </row>
    <row r="56" spans="1:259" ht="11.85" customHeight="1">
      <c r="A56" s="7" t="str">
        <f t="shared" si="0"/>
        <v/>
      </c>
      <c r="B56" s="7" t="str">
        <f t="shared" si="1"/>
        <v/>
      </c>
      <c r="C56" s="24" t="str">
        <v/>
      </c>
      <c r="D56" s="12" t="str">
        <v/>
      </c>
      <c r="E56" s="12" t="str">
        <v/>
      </c>
      <c r="F56" s="12" t="str">
        <v/>
      </c>
      <c r="G56" s="14" t="str">
        <v/>
      </c>
      <c r="H56" s="14" t="str">
        <v/>
      </c>
      <c r="I56" s="14" t="str">
        <v/>
      </c>
      <c r="J56" s="10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 t="str">
        <v/>
      </c>
      <c r="S56" s="10"/>
      <c r="T56" s="10"/>
      <c r="U56" s="7"/>
      <c r="V56" s="7"/>
      <c r="X56" s="66"/>
      <c r="AH56" s="1"/>
      <c r="AI56" s="1"/>
      <c r="AQ56" s="7" t="str">
        <f t="shared" si="2"/>
        <v/>
      </c>
      <c r="AR56" s="67" t="str">
        <f t="shared" si="3"/>
        <v/>
      </c>
      <c r="AS56" s="67" t="str">
        <f t="shared" si="4"/>
        <v/>
      </c>
      <c r="AT56" s="67" t="str">
        <f t="shared" si="15"/>
        <v/>
      </c>
      <c r="AU56" s="67" t="str">
        <f t="shared" si="16"/>
        <v/>
      </c>
      <c r="AV56" s="67" t="str">
        <f t="shared" si="5"/>
        <v/>
      </c>
      <c r="AW56" s="67" t="str">
        <f t="shared" si="6"/>
        <v/>
      </c>
      <c r="AX56" s="67" t="str">
        <f t="shared" si="7"/>
        <v/>
      </c>
      <c r="AY56" s="67" t="str">
        <f t="shared" si="8"/>
        <v/>
      </c>
      <c r="AZ56" s="67" t="str">
        <f t="shared" si="9"/>
        <v/>
      </c>
      <c r="BA56" s="67" t="str">
        <f t="shared" si="10"/>
        <v/>
      </c>
      <c r="BB56" s="67" t="str">
        <f t="shared" si="11"/>
        <v/>
      </c>
      <c r="BC56" s="67" t="str">
        <f t="shared" si="12"/>
        <v/>
      </c>
      <c r="BD56" s="67" t="str">
        <f t="shared" si="13"/>
        <v/>
      </c>
      <c r="BE56" s="67" t="str">
        <f t="shared" si="14"/>
        <v/>
      </c>
    </row>
    <row r="57" spans="1:259" ht="11.85" customHeight="1">
      <c r="A57" s="7" t="str">
        <f t="shared" si="0"/>
        <v/>
      </c>
      <c r="B57" s="7" t="str">
        <f t="shared" si="1"/>
        <v/>
      </c>
      <c r="C57" s="24" t="str">
        <v/>
      </c>
      <c r="D57" s="12" t="str">
        <v/>
      </c>
      <c r="E57" s="12" t="str">
        <v/>
      </c>
      <c r="F57" s="12" t="str">
        <v/>
      </c>
      <c r="G57" s="14" t="str">
        <v/>
      </c>
      <c r="H57" s="14" t="str">
        <v/>
      </c>
      <c r="I57" s="14" t="str">
        <v/>
      </c>
      <c r="J57" s="10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 t="str">
        <v/>
      </c>
      <c r="S57" s="10"/>
      <c r="T57" s="10"/>
      <c r="U57" s="7"/>
      <c r="V57" s="7"/>
      <c r="X57" s="66"/>
      <c r="AH57" s="1"/>
      <c r="AI57" s="1"/>
      <c r="AQ57" s="7" t="str">
        <f t="shared" si="2"/>
        <v/>
      </c>
      <c r="AR57" s="67" t="str">
        <f t="shared" si="3"/>
        <v/>
      </c>
      <c r="AS57" s="67" t="str">
        <f t="shared" si="4"/>
        <v/>
      </c>
      <c r="AT57" s="67" t="str">
        <f t="shared" si="15"/>
        <v/>
      </c>
      <c r="AU57" s="67" t="str">
        <f t="shared" si="16"/>
        <v/>
      </c>
      <c r="AV57" s="67" t="str">
        <f t="shared" si="5"/>
        <v/>
      </c>
      <c r="AW57" s="67" t="str">
        <f t="shared" si="6"/>
        <v/>
      </c>
      <c r="AX57" s="67" t="str">
        <f t="shared" si="7"/>
        <v/>
      </c>
      <c r="AY57" s="67" t="str">
        <f t="shared" si="8"/>
        <v/>
      </c>
      <c r="AZ57" s="67" t="str">
        <f t="shared" si="9"/>
        <v/>
      </c>
      <c r="BA57" s="67" t="str">
        <f t="shared" si="10"/>
        <v/>
      </c>
      <c r="BB57" s="67" t="str">
        <f t="shared" si="11"/>
        <v/>
      </c>
      <c r="BC57" s="67" t="str">
        <f t="shared" si="12"/>
        <v/>
      </c>
      <c r="BD57" s="67" t="str">
        <f t="shared" si="13"/>
        <v/>
      </c>
      <c r="BE57" s="67" t="str">
        <f t="shared" si="14"/>
        <v/>
      </c>
    </row>
    <row r="58" spans="1:259" ht="11.85" customHeight="1">
      <c r="A58" s="7" t="str">
        <f t="shared" si="0"/>
        <v/>
      </c>
      <c r="B58" s="7" t="str">
        <f t="shared" si="1"/>
        <v/>
      </c>
      <c r="C58" s="24" t="str">
        <v/>
      </c>
      <c r="D58" s="12" t="str">
        <v/>
      </c>
      <c r="E58" s="12" t="str">
        <v/>
      </c>
      <c r="F58" s="12" t="str">
        <v/>
      </c>
      <c r="G58" s="14" t="str">
        <v/>
      </c>
      <c r="H58" s="14" t="str">
        <v/>
      </c>
      <c r="I58" s="14" t="str">
        <v/>
      </c>
      <c r="J58" s="10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 t="str">
        <v/>
      </c>
      <c r="S58" s="10"/>
      <c r="T58" s="10"/>
      <c r="U58" s="7"/>
      <c r="V58" s="7"/>
      <c r="X58" s="66"/>
      <c r="AH58" s="1"/>
      <c r="AI58" s="1"/>
      <c r="AQ58" s="7" t="str">
        <f t="shared" si="2"/>
        <v/>
      </c>
      <c r="AR58" s="67" t="str">
        <f t="shared" si="3"/>
        <v/>
      </c>
      <c r="AS58" s="67" t="str">
        <f t="shared" si="4"/>
        <v/>
      </c>
      <c r="AT58" s="67" t="str">
        <f t="shared" si="15"/>
        <v/>
      </c>
      <c r="AU58" s="67" t="str">
        <f t="shared" si="16"/>
        <v/>
      </c>
      <c r="AV58" s="67" t="str">
        <f t="shared" si="5"/>
        <v/>
      </c>
      <c r="AW58" s="67" t="str">
        <f t="shared" si="6"/>
        <v/>
      </c>
      <c r="AX58" s="67" t="str">
        <f t="shared" si="7"/>
        <v/>
      </c>
      <c r="AY58" s="67" t="str">
        <f t="shared" si="8"/>
        <v/>
      </c>
      <c r="AZ58" s="67" t="str">
        <f t="shared" si="9"/>
        <v/>
      </c>
      <c r="BA58" s="67" t="str">
        <f t="shared" si="10"/>
        <v/>
      </c>
      <c r="BB58" s="67" t="str">
        <f t="shared" si="11"/>
        <v/>
      </c>
      <c r="BC58" s="67" t="str">
        <f t="shared" si="12"/>
        <v/>
      </c>
      <c r="BD58" s="67" t="str">
        <f t="shared" si="13"/>
        <v/>
      </c>
      <c r="BE58" s="67" t="str">
        <f t="shared" si="14"/>
        <v/>
      </c>
    </row>
    <row r="59" spans="1:259" ht="11.85" customHeight="1">
      <c r="A59" s="7" t="str">
        <f t="shared" si="0"/>
        <v/>
      </c>
      <c r="B59" s="7" t="str">
        <f t="shared" si="1"/>
        <v/>
      </c>
      <c r="C59" s="24" t="str">
        <v/>
      </c>
      <c r="D59" s="12" t="str">
        <v/>
      </c>
      <c r="E59" s="12" t="str">
        <v/>
      </c>
      <c r="F59" s="12" t="str">
        <v/>
      </c>
      <c r="G59" s="14" t="str">
        <v/>
      </c>
      <c r="H59" s="14" t="str">
        <v/>
      </c>
      <c r="I59" s="14" t="str">
        <v/>
      </c>
      <c r="J59" s="10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 t="str">
        <v/>
      </c>
      <c r="S59" s="10"/>
      <c r="T59" s="10"/>
      <c r="U59" s="7"/>
      <c r="V59" s="7"/>
      <c r="X59" s="66"/>
      <c r="AH59" s="1"/>
      <c r="AI59" s="1"/>
      <c r="AQ59" s="7" t="str">
        <f t="shared" si="2"/>
        <v/>
      </c>
      <c r="AR59" s="67" t="str">
        <f t="shared" si="3"/>
        <v/>
      </c>
      <c r="AS59" s="67" t="str">
        <f t="shared" si="4"/>
        <v/>
      </c>
      <c r="AT59" s="67" t="str">
        <f t="shared" si="15"/>
        <v/>
      </c>
      <c r="AU59" s="67" t="str">
        <f t="shared" si="16"/>
        <v/>
      </c>
      <c r="AV59" s="67" t="str">
        <f t="shared" si="5"/>
        <v/>
      </c>
      <c r="AW59" s="67" t="str">
        <f t="shared" si="6"/>
        <v/>
      </c>
      <c r="AX59" s="67" t="str">
        <f t="shared" si="7"/>
        <v/>
      </c>
      <c r="AY59" s="67" t="str">
        <f t="shared" si="8"/>
        <v/>
      </c>
      <c r="AZ59" s="67" t="str">
        <f t="shared" si="9"/>
        <v/>
      </c>
      <c r="BA59" s="67" t="str">
        <f t="shared" si="10"/>
        <v/>
      </c>
      <c r="BB59" s="67" t="str">
        <f t="shared" si="11"/>
        <v/>
      </c>
      <c r="BC59" s="67" t="str">
        <f t="shared" si="12"/>
        <v/>
      </c>
      <c r="BD59" s="67" t="str">
        <f t="shared" si="13"/>
        <v/>
      </c>
      <c r="BE59" s="67" t="str">
        <f t="shared" si="14"/>
        <v/>
      </c>
    </row>
    <row r="60" spans="1:259" ht="11.85" customHeight="1">
      <c r="A60" s="7" t="str">
        <f t="shared" si="0"/>
        <v/>
      </c>
      <c r="B60" s="7" t="str">
        <f t="shared" si="1"/>
        <v/>
      </c>
      <c r="C60" s="24" t="str">
        <v/>
      </c>
      <c r="D60" s="12" t="str">
        <v/>
      </c>
      <c r="E60" s="12" t="str">
        <v/>
      </c>
      <c r="F60" s="12" t="str">
        <v/>
      </c>
      <c r="G60" s="14" t="str">
        <v/>
      </c>
      <c r="H60" s="14" t="str">
        <v/>
      </c>
      <c r="I60" s="14" t="str">
        <v/>
      </c>
      <c r="J60" s="10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 t="str">
        <v/>
      </c>
      <c r="S60" s="10"/>
      <c r="T60" s="10"/>
      <c r="U60" s="7"/>
      <c r="V60" s="7"/>
      <c r="X60" s="66"/>
      <c r="AH60" s="1"/>
      <c r="AI60" s="1"/>
      <c r="AQ60" s="7" t="str">
        <f t="shared" si="2"/>
        <v/>
      </c>
      <c r="AR60" s="67" t="str">
        <f t="shared" si="3"/>
        <v/>
      </c>
      <c r="AS60" s="67" t="str">
        <f t="shared" si="4"/>
        <v/>
      </c>
      <c r="AT60" s="67" t="str">
        <f t="shared" si="15"/>
        <v/>
      </c>
      <c r="AU60" s="67" t="str">
        <f t="shared" si="16"/>
        <v/>
      </c>
      <c r="AV60" s="67" t="str">
        <f t="shared" si="5"/>
        <v/>
      </c>
      <c r="AW60" s="67" t="str">
        <f t="shared" si="6"/>
        <v/>
      </c>
      <c r="AX60" s="67" t="str">
        <f t="shared" si="7"/>
        <v/>
      </c>
      <c r="AY60" s="67" t="str">
        <f t="shared" si="8"/>
        <v/>
      </c>
      <c r="AZ60" s="67" t="str">
        <f t="shared" si="9"/>
        <v/>
      </c>
      <c r="BA60" s="67" t="str">
        <f t="shared" si="10"/>
        <v/>
      </c>
      <c r="BB60" s="67" t="str">
        <f t="shared" si="11"/>
        <v/>
      </c>
      <c r="BC60" s="67" t="str">
        <f t="shared" si="12"/>
        <v/>
      </c>
      <c r="BD60" s="67" t="str">
        <f t="shared" si="13"/>
        <v/>
      </c>
      <c r="BE60" s="67" t="str">
        <f t="shared" si="14"/>
        <v/>
      </c>
    </row>
    <row r="61" spans="1:259" ht="11.85" customHeight="1">
      <c r="A61" s="7" t="str">
        <f t="shared" si="0"/>
        <v/>
      </c>
      <c r="B61" s="7" t="str">
        <f t="shared" si="1"/>
        <v/>
      </c>
      <c r="C61" s="24" t="str">
        <v/>
      </c>
      <c r="D61" s="12" t="str">
        <v/>
      </c>
      <c r="E61" s="12" t="str">
        <v/>
      </c>
      <c r="F61" s="12" t="str">
        <v/>
      </c>
      <c r="G61" s="14" t="str">
        <v/>
      </c>
      <c r="H61" s="14" t="str">
        <v/>
      </c>
      <c r="I61" s="14" t="str">
        <v/>
      </c>
      <c r="J61" s="10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 t="str">
        <v/>
      </c>
      <c r="S61" s="10"/>
      <c r="T61" s="10"/>
      <c r="U61" s="7"/>
      <c r="V61" s="7"/>
      <c r="X61" s="66"/>
      <c r="AH61" s="1"/>
      <c r="AI61" s="1"/>
      <c r="AQ61" s="7" t="str">
        <f t="shared" si="2"/>
        <v/>
      </c>
      <c r="AR61" s="67" t="str">
        <f t="shared" si="3"/>
        <v/>
      </c>
      <c r="AS61" s="67" t="str">
        <f t="shared" si="4"/>
        <v/>
      </c>
      <c r="AT61" s="67" t="str">
        <f t="shared" si="15"/>
        <v/>
      </c>
      <c r="AU61" s="67" t="str">
        <f t="shared" si="16"/>
        <v/>
      </c>
      <c r="AV61" s="67" t="str">
        <f t="shared" si="5"/>
        <v/>
      </c>
      <c r="AW61" s="67" t="str">
        <f t="shared" si="6"/>
        <v/>
      </c>
      <c r="AX61" s="67" t="str">
        <f t="shared" si="7"/>
        <v/>
      </c>
      <c r="AY61" s="67" t="str">
        <f t="shared" si="8"/>
        <v/>
      </c>
      <c r="AZ61" s="67" t="str">
        <f t="shared" si="9"/>
        <v/>
      </c>
      <c r="BA61" s="67" t="str">
        <f t="shared" si="10"/>
        <v/>
      </c>
      <c r="BB61" s="67" t="str">
        <f t="shared" si="11"/>
        <v/>
      </c>
      <c r="BC61" s="67" t="str">
        <f t="shared" si="12"/>
        <v/>
      </c>
      <c r="BD61" s="67" t="str">
        <f t="shared" si="13"/>
        <v/>
      </c>
      <c r="BE61" s="67" t="str">
        <f t="shared" si="14"/>
        <v/>
      </c>
      <c r="IX61" s="7"/>
      <c r="IY61" s="7"/>
    </row>
    <row r="62" spans="1:259" ht="11.85" customHeight="1">
      <c r="A62" s="7" t="str">
        <f t="shared" si="0"/>
        <v/>
      </c>
      <c r="B62" s="7" t="str">
        <f t="shared" si="1"/>
        <v/>
      </c>
      <c r="C62" s="24" t="str">
        <v/>
      </c>
      <c r="D62" s="12" t="str">
        <v/>
      </c>
      <c r="E62" s="12" t="str">
        <v/>
      </c>
      <c r="F62" s="12" t="str">
        <v/>
      </c>
      <c r="G62" s="14" t="str">
        <v/>
      </c>
      <c r="H62" s="14" t="str">
        <v/>
      </c>
      <c r="I62" s="14" t="str">
        <v/>
      </c>
      <c r="J62" s="10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 t="str">
        <v/>
      </c>
      <c r="S62" s="10"/>
      <c r="T62" s="10"/>
      <c r="U62" s="7"/>
      <c r="V62" s="7"/>
      <c r="X62" s="66"/>
      <c r="AH62" s="1"/>
      <c r="AI62" s="1"/>
      <c r="AQ62" s="7" t="str">
        <f t="shared" si="2"/>
        <v/>
      </c>
      <c r="AR62" s="67" t="str">
        <f t="shared" si="3"/>
        <v/>
      </c>
      <c r="AS62" s="67" t="str">
        <f t="shared" si="4"/>
        <v/>
      </c>
      <c r="AT62" s="67" t="str">
        <f t="shared" si="15"/>
        <v/>
      </c>
      <c r="AU62" s="67" t="str">
        <f t="shared" si="16"/>
        <v/>
      </c>
      <c r="AV62" s="67" t="str">
        <f t="shared" si="5"/>
        <v/>
      </c>
      <c r="AW62" s="67" t="str">
        <f t="shared" si="6"/>
        <v/>
      </c>
      <c r="AX62" s="67" t="str">
        <f t="shared" si="7"/>
        <v/>
      </c>
      <c r="AY62" s="67" t="str">
        <f t="shared" si="8"/>
        <v/>
      </c>
      <c r="AZ62" s="67" t="str">
        <f t="shared" si="9"/>
        <v/>
      </c>
      <c r="BA62" s="67" t="str">
        <f t="shared" si="10"/>
        <v/>
      </c>
      <c r="BB62" s="67" t="str">
        <f t="shared" si="11"/>
        <v/>
      </c>
      <c r="BC62" s="67" t="str">
        <f t="shared" si="12"/>
        <v/>
      </c>
      <c r="BD62" s="67" t="str">
        <f t="shared" si="13"/>
        <v/>
      </c>
      <c r="BE62" s="67" t="str">
        <f t="shared" si="14"/>
        <v/>
      </c>
      <c r="IX62" s="7"/>
      <c r="IY62" s="7"/>
    </row>
    <row r="63" spans="1:259" ht="11.85" customHeight="1">
      <c r="A63" s="7" t="str">
        <f t="shared" si="0"/>
        <v/>
      </c>
      <c r="B63" s="7" t="str">
        <f t="shared" si="1"/>
        <v/>
      </c>
      <c r="C63" s="24" t="str">
        <v/>
      </c>
      <c r="D63" s="12" t="str">
        <v/>
      </c>
      <c r="E63" s="12" t="str">
        <v/>
      </c>
      <c r="F63" s="12" t="str">
        <v/>
      </c>
      <c r="G63" s="14" t="str">
        <v/>
      </c>
      <c r="H63" s="14" t="str">
        <v/>
      </c>
      <c r="I63" s="14" t="str">
        <v/>
      </c>
      <c r="J63" s="10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 t="str">
        <v/>
      </c>
      <c r="S63" s="10"/>
      <c r="T63" s="10"/>
      <c r="U63" s="7"/>
      <c r="V63" s="7"/>
      <c r="X63" s="66"/>
      <c r="AH63" s="1"/>
      <c r="AI63" s="1"/>
      <c r="AQ63" s="7" t="str">
        <f t="shared" si="2"/>
        <v/>
      </c>
      <c r="AR63" s="67" t="str">
        <f t="shared" si="3"/>
        <v/>
      </c>
      <c r="AS63" s="67" t="str">
        <f t="shared" si="4"/>
        <v/>
      </c>
      <c r="AT63" s="67" t="str">
        <f t="shared" si="15"/>
        <v/>
      </c>
      <c r="AU63" s="67" t="str">
        <f t="shared" si="16"/>
        <v/>
      </c>
      <c r="AV63" s="67" t="str">
        <f t="shared" si="5"/>
        <v/>
      </c>
      <c r="AW63" s="67" t="str">
        <f t="shared" si="6"/>
        <v/>
      </c>
      <c r="AX63" s="67" t="str">
        <f t="shared" si="7"/>
        <v/>
      </c>
      <c r="AY63" s="67" t="str">
        <f t="shared" si="8"/>
        <v/>
      </c>
      <c r="AZ63" s="67" t="str">
        <f t="shared" si="9"/>
        <v/>
      </c>
      <c r="BA63" s="67" t="str">
        <f t="shared" si="10"/>
        <v/>
      </c>
      <c r="BB63" s="67" t="str">
        <f t="shared" si="11"/>
        <v/>
      </c>
      <c r="BC63" s="67" t="str">
        <f t="shared" si="12"/>
        <v/>
      </c>
      <c r="BD63" s="67" t="str">
        <f t="shared" si="13"/>
        <v/>
      </c>
      <c r="BE63" s="67" t="str">
        <f t="shared" si="14"/>
        <v/>
      </c>
      <c r="IX63" s="7"/>
      <c r="IY63" s="7"/>
    </row>
    <row r="64" spans="1:259" ht="11.85" customHeight="1">
      <c r="A64" s="7" t="str">
        <f t="shared" si="0"/>
        <v/>
      </c>
      <c r="B64" s="7" t="str">
        <f t="shared" si="1"/>
        <v/>
      </c>
      <c r="C64" s="24" t="str">
        <v/>
      </c>
      <c r="D64" s="12" t="str">
        <v/>
      </c>
      <c r="E64" s="12" t="str">
        <v/>
      </c>
      <c r="F64" s="12" t="str">
        <v/>
      </c>
      <c r="G64" s="14" t="str">
        <v/>
      </c>
      <c r="H64" s="14" t="str">
        <v/>
      </c>
      <c r="I64" s="14" t="str">
        <v/>
      </c>
      <c r="J64" s="10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 t="str">
        <v/>
      </c>
      <c r="S64" s="10"/>
      <c r="T64" s="10"/>
      <c r="U64" s="7"/>
      <c r="V64" s="7"/>
      <c r="X64" s="66"/>
      <c r="AH64" s="1"/>
      <c r="AI64" s="1"/>
      <c r="AQ64" s="7" t="str">
        <f t="shared" si="2"/>
        <v/>
      </c>
      <c r="AR64" s="67" t="str">
        <f t="shared" si="3"/>
        <v/>
      </c>
      <c r="AS64" s="67" t="str">
        <f t="shared" si="4"/>
        <v/>
      </c>
      <c r="AT64" s="67" t="str">
        <f t="shared" si="15"/>
        <v/>
      </c>
      <c r="AU64" s="67" t="str">
        <f t="shared" si="16"/>
        <v/>
      </c>
      <c r="AV64" s="67" t="str">
        <f t="shared" si="5"/>
        <v/>
      </c>
      <c r="AW64" s="67" t="str">
        <f t="shared" si="6"/>
        <v/>
      </c>
      <c r="AX64" s="67" t="str">
        <f t="shared" si="7"/>
        <v/>
      </c>
      <c r="AY64" s="67" t="str">
        <f t="shared" si="8"/>
        <v/>
      </c>
      <c r="AZ64" s="67" t="str">
        <f t="shared" si="9"/>
        <v/>
      </c>
      <c r="BA64" s="67" t="str">
        <f t="shared" si="10"/>
        <v/>
      </c>
      <c r="BB64" s="67" t="str">
        <f t="shared" si="11"/>
        <v/>
      </c>
      <c r="BC64" s="67" t="str">
        <f t="shared" si="12"/>
        <v/>
      </c>
      <c r="BD64" s="67" t="str">
        <f t="shared" si="13"/>
        <v/>
      </c>
      <c r="BE64" s="67" t="str">
        <f t="shared" si="14"/>
        <v/>
      </c>
      <c r="IX64" s="7"/>
      <c r="IY64" s="7"/>
    </row>
    <row r="65" spans="1:259" ht="11.85" customHeight="1">
      <c r="A65" s="7" t="str">
        <f t="shared" si="0"/>
        <v/>
      </c>
      <c r="B65" s="7" t="str">
        <f t="shared" si="1"/>
        <v/>
      </c>
      <c r="C65" s="24" t="str">
        <v/>
      </c>
      <c r="D65" s="12" t="str">
        <v/>
      </c>
      <c r="E65" s="12" t="str">
        <v/>
      </c>
      <c r="F65" s="12" t="str">
        <v/>
      </c>
      <c r="G65" s="14" t="str">
        <v/>
      </c>
      <c r="H65" s="14" t="str">
        <v/>
      </c>
      <c r="I65" s="14" t="str">
        <v/>
      </c>
      <c r="J65" s="10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 t="str">
        <v/>
      </c>
      <c r="S65" s="10"/>
      <c r="T65" s="10"/>
      <c r="U65" s="7"/>
      <c r="V65" s="7"/>
      <c r="X65" s="66"/>
      <c r="AH65" s="1"/>
      <c r="AI65" s="1"/>
      <c r="AQ65" s="7" t="str">
        <f t="shared" si="2"/>
        <v/>
      </c>
      <c r="AR65" s="67" t="str">
        <f t="shared" si="3"/>
        <v/>
      </c>
      <c r="AS65" s="67" t="str">
        <f t="shared" si="4"/>
        <v/>
      </c>
      <c r="AT65" s="67" t="str">
        <f t="shared" si="15"/>
        <v/>
      </c>
      <c r="AU65" s="67" t="str">
        <f t="shared" si="16"/>
        <v/>
      </c>
      <c r="AV65" s="67" t="str">
        <f t="shared" si="5"/>
        <v/>
      </c>
      <c r="AW65" s="67" t="str">
        <f t="shared" si="6"/>
        <v/>
      </c>
      <c r="AX65" s="67" t="str">
        <f t="shared" si="7"/>
        <v/>
      </c>
      <c r="AY65" s="67" t="str">
        <f t="shared" si="8"/>
        <v/>
      </c>
      <c r="AZ65" s="67" t="str">
        <f t="shared" si="9"/>
        <v/>
      </c>
      <c r="BA65" s="67" t="str">
        <f t="shared" si="10"/>
        <v/>
      </c>
      <c r="BB65" s="67" t="str">
        <f t="shared" si="11"/>
        <v/>
      </c>
      <c r="BC65" s="67" t="str">
        <f t="shared" si="12"/>
        <v/>
      </c>
      <c r="BD65" s="67" t="str">
        <f t="shared" si="13"/>
        <v/>
      </c>
      <c r="BE65" s="67" t="str">
        <f t="shared" si="14"/>
        <v/>
      </c>
      <c r="IX65" s="7"/>
      <c r="IY65" s="7"/>
    </row>
    <row r="66" spans="1:259" ht="11.85" customHeight="1">
      <c r="A66" s="7" t="str">
        <f t="shared" si="0"/>
        <v/>
      </c>
      <c r="B66" s="7" t="str">
        <f t="shared" si="1"/>
        <v/>
      </c>
      <c r="C66" s="24" t="str">
        <v/>
      </c>
      <c r="D66" s="12" t="str">
        <v/>
      </c>
      <c r="E66" s="12" t="str">
        <v/>
      </c>
      <c r="F66" s="12" t="str">
        <v/>
      </c>
      <c r="G66" s="14" t="str">
        <v/>
      </c>
      <c r="H66" s="14" t="str">
        <v/>
      </c>
      <c r="I66" s="14" t="str">
        <v/>
      </c>
      <c r="J66" s="10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 t="str">
        <v/>
      </c>
      <c r="S66" s="10"/>
      <c r="T66" s="10"/>
      <c r="U66" s="7"/>
      <c r="V66" s="7"/>
      <c r="X66" s="66"/>
      <c r="AH66" s="1"/>
      <c r="AI66" s="1"/>
      <c r="AQ66" s="7" t="str">
        <f t="shared" si="2"/>
        <v/>
      </c>
      <c r="AR66" s="67" t="str">
        <f t="shared" si="3"/>
        <v/>
      </c>
      <c r="AS66" s="67" t="str">
        <f t="shared" si="4"/>
        <v/>
      </c>
      <c r="AT66" s="67" t="str">
        <f t="shared" si="15"/>
        <v/>
      </c>
      <c r="AU66" s="67" t="str">
        <f t="shared" si="16"/>
        <v/>
      </c>
      <c r="AV66" s="67" t="str">
        <f t="shared" si="5"/>
        <v/>
      </c>
      <c r="AW66" s="67" t="str">
        <f t="shared" si="6"/>
        <v/>
      </c>
      <c r="AX66" s="67" t="str">
        <f t="shared" si="7"/>
        <v/>
      </c>
      <c r="AY66" s="67" t="str">
        <f t="shared" si="8"/>
        <v/>
      </c>
      <c r="AZ66" s="67" t="str">
        <f t="shared" si="9"/>
        <v/>
      </c>
      <c r="BA66" s="67" t="str">
        <f t="shared" si="10"/>
        <v/>
      </c>
      <c r="BB66" s="67" t="str">
        <f t="shared" si="11"/>
        <v/>
      </c>
      <c r="BC66" s="67" t="str">
        <f t="shared" si="12"/>
        <v/>
      </c>
      <c r="BD66" s="67" t="str">
        <f t="shared" si="13"/>
        <v/>
      </c>
      <c r="BE66" s="67" t="str">
        <f t="shared" si="14"/>
        <v/>
      </c>
      <c r="IX66" s="7"/>
      <c r="IY66" s="7"/>
    </row>
    <row r="67" spans="1:259" ht="11.85" customHeight="1">
      <c r="A67" s="7" t="str">
        <f t="shared" si="0"/>
        <v/>
      </c>
      <c r="B67" s="7" t="str">
        <f t="shared" si="1"/>
        <v/>
      </c>
      <c r="C67" s="24" t="str">
        <v/>
      </c>
      <c r="D67" s="12" t="str">
        <v/>
      </c>
      <c r="E67" s="12" t="str">
        <v/>
      </c>
      <c r="F67" s="12" t="str">
        <v/>
      </c>
      <c r="G67" s="14" t="str">
        <v/>
      </c>
      <c r="H67" s="14" t="str">
        <v/>
      </c>
      <c r="I67" s="14" t="str">
        <v/>
      </c>
      <c r="J67" s="10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 t="str">
        <v/>
      </c>
      <c r="S67" s="10"/>
      <c r="T67" s="10"/>
      <c r="U67" s="7"/>
      <c r="V67" s="7"/>
      <c r="X67" s="66"/>
      <c r="AH67" s="1"/>
      <c r="AI67" s="1"/>
      <c r="AQ67" s="7" t="str">
        <f t="shared" si="2"/>
        <v/>
      </c>
      <c r="AR67" s="67" t="str">
        <f t="shared" si="3"/>
        <v/>
      </c>
      <c r="AS67" s="67" t="str">
        <f t="shared" si="4"/>
        <v/>
      </c>
      <c r="AT67" s="67" t="str">
        <f t="shared" si="15"/>
        <v/>
      </c>
      <c r="AU67" s="67" t="str">
        <f t="shared" si="16"/>
        <v/>
      </c>
      <c r="AV67" s="67" t="str">
        <f t="shared" si="5"/>
        <v/>
      </c>
      <c r="AW67" s="67" t="str">
        <f t="shared" si="6"/>
        <v/>
      </c>
      <c r="AX67" s="67" t="str">
        <f t="shared" si="7"/>
        <v/>
      </c>
      <c r="AY67" s="67" t="str">
        <f t="shared" si="8"/>
        <v/>
      </c>
      <c r="AZ67" s="67" t="str">
        <f t="shared" si="9"/>
        <v/>
      </c>
      <c r="BA67" s="67" t="str">
        <f t="shared" si="10"/>
        <v/>
      </c>
      <c r="BB67" s="67" t="str">
        <f t="shared" si="11"/>
        <v/>
      </c>
      <c r="BC67" s="67" t="str">
        <f t="shared" si="12"/>
        <v/>
      </c>
      <c r="BD67" s="67" t="str">
        <f t="shared" si="13"/>
        <v/>
      </c>
      <c r="BE67" s="67" t="str">
        <f t="shared" si="14"/>
        <v/>
      </c>
      <c r="IX67" s="7"/>
      <c r="IY67" s="7"/>
    </row>
    <row r="68" spans="1:259" ht="11.85" customHeight="1">
      <c r="A68" s="7" t="str">
        <f t="shared" si="0"/>
        <v/>
      </c>
      <c r="B68" s="7" t="str">
        <f t="shared" si="1"/>
        <v/>
      </c>
      <c r="C68" s="24" t="str">
        <v/>
      </c>
      <c r="D68" s="12" t="str">
        <v/>
      </c>
      <c r="E68" s="12" t="str">
        <v/>
      </c>
      <c r="F68" s="12" t="str">
        <v/>
      </c>
      <c r="G68" s="14" t="str">
        <v/>
      </c>
      <c r="H68" s="14" t="str">
        <v/>
      </c>
      <c r="I68" s="14" t="str">
        <v/>
      </c>
      <c r="J68" s="10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 t="str">
        <v/>
      </c>
      <c r="S68" s="10"/>
      <c r="T68" s="10"/>
      <c r="U68" s="7"/>
      <c r="V68" s="7"/>
      <c r="X68" s="66"/>
      <c r="AH68" s="1"/>
      <c r="AI68" s="1"/>
      <c r="AQ68" s="7" t="str">
        <f t="shared" si="2"/>
        <v/>
      </c>
      <c r="AR68" s="67" t="str">
        <f t="shared" si="3"/>
        <v/>
      </c>
      <c r="AS68" s="67" t="str">
        <f t="shared" si="4"/>
        <v/>
      </c>
      <c r="AT68" s="67" t="str">
        <f t="shared" si="15"/>
        <v/>
      </c>
      <c r="AU68" s="67" t="str">
        <f t="shared" si="16"/>
        <v/>
      </c>
      <c r="AV68" s="67" t="str">
        <f t="shared" si="5"/>
        <v/>
      </c>
      <c r="AW68" s="67" t="str">
        <f t="shared" si="6"/>
        <v/>
      </c>
      <c r="AX68" s="67" t="str">
        <f t="shared" si="7"/>
        <v/>
      </c>
      <c r="AY68" s="67" t="str">
        <f t="shared" si="8"/>
        <v/>
      </c>
      <c r="AZ68" s="67" t="str">
        <f t="shared" si="9"/>
        <v/>
      </c>
      <c r="BA68" s="67" t="str">
        <f t="shared" si="10"/>
        <v/>
      </c>
      <c r="BB68" s="67" t="str">
        <f t="shared" si="11"/>
        <v/>
      </c>
      <c r="BC68" s="67" t="str">
        <f t="shared" si="12"/>
        <v/>
      </c>
      <c r="BD68" s="67" t="str">
        <f t="shared" si="13"/>
        <v/>
      </c>
      <c r="BE68" s="67" t="str">
        <f t="shared" si="14"/>
        <v/>
      </c>
      <c r="IX68" s="7"/>
      <c r="IY68" s="7"/>
    </row>
    <row r="69" spans="1:259" ht="11.85" customHeight="1">
      <c r="A69" s="7" t="str">
        <f t="shared" si="0"/>
        <v/>
      </c>
      <c r="B69" s="7" t="str">
        <f t="shared" si="1"/>
        <v/>
      </c>
      <c r="C69" s="24" t="str">
        <v/>
      </c>
      <c r="D69" s="12" t="str">
        <v/>
      </c>
      <c r="E69" s="12" t="str">
        <v/>
      </c>
      <c r="F69" s="12" t="str">
        <v/>
      </c>
      <c r="G69" s="14" t="str">
        <v/>
      </c>
      <c r="H69" s="14" t="str">
        <v/>
      </c>
      <c r="I69" s="14" t="str">
        <v/>
      </c>
      <c r="J69" s="10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 t="str">
        <v/>
      </c>
      <c r="S69" s="10"/>
      <c r="T69" s="10"/>
      <c r="U69" s="7"/>
      <c r="V69" s="7"/>
      <c r="X69" s="66"/>
      <c r="AH69" s="1"/>
      <c r="AI69" s="1"/>
      <c r="AQ69" s="7" t="str">
        <f t="shared" si="2"/>
        <v/>
      </c>
      <c r="AR69" s="67" t="str">
        <f t="shared" si="3"/>
        <v/>
      </c>
      <c r="AS69" s="67" t="str">
        <f t="shared" si="4"/>
        <v/>
      </c>
      <c r="AT69" s="67" t="str">
        <f t="shared" si="15"/>
        <v/>
      </c>
      <c r="AU69" s="67" t="str">
        <f t="shared" si="16"/>
        <v/>
      </c>
      <c r="AV69" s="67" t="str">
        <f t="shared" si="5"/>
        <v/>
      </c>
      <c r="AW69" s="67" t="str">
        <f t="shared" si="6"/>
        <v/>
      </c>
      <c r="AX69" s="67" t="str">
        <f t="shared" si="7"/>
        <v/>
      </c>
      <c r="AY69" s="67" t="str">
        <f t="shared" si="8"/>
        <v/>
      </c>
      <c r="AZ69" s="67" t="str">
        <f t="shared" si="9"/>
        <v/>
      </c>
      <c r="BA69" s="67" t="str">
        <f t="shared" si="10"/>
        <v/>
      </c>
      <c r="BB69" s="67" t="str">
        <f t="shared" si="11"/>
        <v/>
      </c>
      <c r="BC69" s="67" t="str">
        <f t="shared" si="12"/>
        <v/>
      </c>
      <c r="BD69" s="67" t="str">
        <f t="shared" si="13"/>
        <v/>
      </c>
      <c r="BE69" s="67" t="str">
        <f t="shared" si="14"/>
        <v/>
      </c>
      <c r="IX69" s="7"/>
      <c r="IY69" s="7"/>
    </row>
    <row r="70" spans="1:259" ht="11.85" customHeight="1">
      <c r="A70" s="7" t="str">
        <f t="shared" si="0"/>
        <v/>
      </c>
      <c r="B70" s="7" t="str">
        <f t="shared" si="1"/>
        <v/>
      </c>
      <c r="C70" s="24" t="str">
        <v/>
      </c>
      <c r="D70" s="12" t="str">
        <v/>
      </c>
      <c r="E70" s="12" t="str">
        <v/>
      </c>
      <c r="F70" s="12" t="str">
        <v/>
      </c>
      <c r="G70" s="14" t="str">
        <v/>
      </c>
      <c r="H70" s="14" t="str">
        <v/>
      </c>
      <c r="I70" s="14" t="str">
        <v/>
      </c>
      <c r="J70" s="10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 t="str">
        <v/>
      </c>
      <c r="S70" s="10"/>
      <c r="T70" s="10"/>
      <c r="U70" s="7"/>
      <c r="V70" s="7"/>
      <c r="X70" s="66"/>
      <c r="AH70" s="1"/>
      <c r="AI70" s="1"/>
      <c r="AQ70" s="7" t="str">
        <f t="shared" si="2"/>
        <v/>
      </c>
      <c r="AR70" s="67" t="str">
        <f t="shared" si="3"/>
        <v/>
      </c>
      <c r="AS70" s="67" t="str">
        <f t="shared" si="4"/>
        <v/>
      </c>
      <c r="AT70" s="67" t="str">
        <f t="shared" si="15"/>
        <v/>
      </c>
      <c r="AU70" s="67" t="str">
        <f t="shared" si="16"/>
        <v/>
      </c>
      <c r="AV70" s="67" t="str">
        <f t="shared" si="5"/>
        <v/>
      </c>
      <c r="AW70" s="67" t="str">
        <f t="shared" si="6"/>
        <v/>
      </c>
      <c r="AX70" s="67" t="str">
        <f t="shared" si="7"/>
        <v/>
      </c>
      <c r="AY70" s="67" t="str">
        <f t="shared" si="8"/>
        <v/>
      </c>
      <c r="AZ70" s="67" t="str">
        <f t="shared" si="9"/>
        <v/>
      </c>
      <c r="BA70" s="67" t="str">
        <f t="shared" si="10"/>
        <v/>
      </c>
      <c r="BB70" s="67" t="str">
        <f t="shared" si="11"/>
        <v/>
      </c>
      <c r="BC70" s="67" t="str">
        <f t="shared" si="12"/>
        <v/>
      </c>
      <c r="BD70" s="67" t="str">
        <f t="shared" si="13"/>
        <v/>
      </c>
      <c r="BE70" s="67" t="str">
        <f t="shared" si="14"/>
        <v/>
      </c>
      <c r="IX70" s="7"/>
      <c r="IY70" s="7"/>
    </row>
    <row r="71" spans="1:259" ht="11.85" customHeight="1">
      <c r="A71" s="7" t="str">
        <f t="shared" si="0"/>
        <v/>
      </c>
      <c r="B71" s="7" t="str">
        <f t="shared" si="1"/>
        <v/>
      </c>
      <c r="C71" s="24" t="str">
        <v/>
      </c>
      <c r="D71" s="12" t="str">
        <v/>
      </c>
      <c r="E71" s="12" t="str">
        <v/>
      </c>
      <c r="F71" s="12" t="str">
        <v/>
      </c>
      <c r="G71" s="14" t="str">
        <v/>
      </c>
      <c r="H71" s="14" t="str">
        <v/>
      </c>
      <c r="I71" s="14" t="str">
        <v/>
      </c>
      <c r="J71" s="10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 t="str">
        <v/>
      </c>
      <c r="S71" s="10"/>
      <c r="T71" s="10"/>
      <c r="U71" s="7"/>
      <c r="V71" s="7"/>
      <c r="X71" s="66"/>
      <c r="AH71" s="1"/>
      <c r="AI71" s="1"/>
      <c r="AQ71" s="7" t="str">
        <f t="shared" si="2"/>
        <v/>
      </c>
      <c r="AR71" s="67" t="str">
        <f t="shared" si="3"/>
        <v/>
      </c>
      <c r="AS71" s="67" t="str">
        <f t="shared" si="4"/>
        <v/>
      </c>
      <c r="AT71" s="67" t="str">
        <f t="shared" si="15"/>
        <v/>
      </c>
      <c r="AU71" s="67" t="str">
        <f t="shared" si="16"/>
        <v/>
      </c>
      <c r="AV71" s="67" t="str">
        <f t="shared" si="5"/>
        <v/>
      </c>
      <c r="AW71" s="67" t="str">
        <f t="shared" si="6"/>
        <v/>
      </c>
      <c r="AX71" s="67" t="str">
        <f t="shared" si="7"/>
        <v/>
      </c>
      <c r="AY71" s="67" t="str">
        <f t="shared" si="8"/>
        <v/>
      </c>
      <c r="AZ71" s="67" t="str">
        <f t="shared" si="9"/>
        <v/>
      </c>
      <c r="BA71" s="67" t="str">
        <f t="shared" si="10"/>
        <v/>
      </c>
      <c r="BB71" s="67" t="str">
        <f t="shared" si="11"/>
        <v/>
      </c>
      <c r="BC71" s="67" t="str">
        <f t="shared" si="12"/>
        <v/>
      </c>
      <c r="BD71" s="67" t="str">
        <f t="shared" si="13"/>
        <v/>
      </c>
      <c r="BE71" s="67" t="str">
        <f t="shared" si="14"/>
        <v/>
      </c>
      <c r="IX71" s="7"/>
      <c r="IY71" s="7"/>
    </row>
    <row r="72" spans="1:259" ht="11.85" customHeight="1">
      <c r="A72" s="7" t="str">
        <f t="shared" si="0"/>
        <v/>
      </c>
      <c r="B72" s="7" t="str">
        <f t="shared" si="1"/>
        <v/>
      </c>
      <c r="C72" s="24" t="str">
        <v/>
      </c>
      <c r="D72" s="12" t="str">
        <v/>
      </c>
      <c r="E72" s="12" t="str">
        <v/>
      </c>
      <c r="F72" s="12" t="str">
        <v/>
      </c>
      <c r="G72" s="14" t="str">
        <v/>
      </c>
      <c r="H72" s="14" t="str">
        <v/>
      </c>
      <c r="I72" s="14" t="str">
        <v/>
      </c>
      <c r="J72" s="10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 t="str">
        <v/>
      </c>
      <c r="S72" s="10"/>
      <c r="T72" s="10"/>
      <c r="U72" s="7"/>
      <c r="V72" s="7"/>
      <c r="X72" s="66"/>
      <c r="AH72" s="1"/>
      <c r="AI72" s="1"/>
      <c r="AQ72" s="7" t="str">
        <f t="shared" si="2"/>
        <v/>
      </c>
      <c r="AR72" s="67" t="str">
        <f t="shared" si="3"/>
        <v/>
      </c>
      <c r="AS72" s="67" t="str">
        <f t="shared" si="4"/>
        <v/>
      </c>
      <c r="AT72" s="67" t="str">
        <f t="shared" si="15"/>
        <v/>
      </c>
      <c r="AU72" s="67" t="str">
        <f t="shared" si="16"/>
        <v/>
      </c>
      <c r="AV72" s="67" t="str">
        <f t="shared" si="5"/>
        <v/>
      </c>
      <c r="AW72" s="67" t="str">
        <f t="shared" si="6"/>
        <v/>
      </c>
      <c r="AX72" s="67" t="str">
        <f t="shared" si="7"/>
        <v/>
      </c>
      <c r="AY72" s="67" t="str">
        <f t="shared" si="8"/>
        <v/>
      </c>
      <c r="AZ72" s="67" t="str">
        <f t="shared" si="9"/>
        <v/>
      </c>
      <c r="BA72" s="67" t="str">
        <f t="shared" si="10"/>
        <v/>
      </c>
      <c r="BB72" s="67" t="str">
        <f t="shared" si="11"/>
        <v/>
      </c>
      <c r="BC72" s="67" t="str">
        <f t="shared" si="12"/>
        <v/>
      </c>
      <c r="BD72" s="67" t="str">
        <f t="shared" si="13"/>
        <v/>
      </c>
      <c r="BE72" s="67" t="str">
        <f t="shared" si="14"/>
        <v/>
      </c>
      <c r="IX72" s="7"/>
      <c r="IY72" s="7"/>
    </row>
    <row r="73" spans="1:259" ht="11.85" customHeight="1">
      <c r="A73" s="7" t="str">
        <f t="shared" si="0"/>
        <v/>
      </c>
      <c r="B73" s="7" t="str">
        <f t="shared" si="1"/>
        <v/>
      </c>
      <c r="C73" s="24" t="str">
        <v/>
      </c>
      <c r="D73" s="12" t="str">
        <v/>
      </c>
      <c r="E73" s="12" t="str">
        <v/>
      </c>
      <c r="F73" s="12" t="str">
        <v/>
      </c>
      <c r="G73" s="14" t="str">
        <v/>
      </c>
      <c r="H73" s="14" t="str">
        <v/>
      </c>
      <c r="I73" s="14" t="str">
        <v/>
      </c>
      <c r="J73" s="10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 t="str">
        <v/>
      </c>
      <c r="S73" s="10"/>
      <c r="T73" s="10"/>
      <c r="U73" s="7"/>
      <c r="V73" s="7"/>
      <c r="X73" s="66"/>
      <c r="AH73" s="1"/>
      <c r="AI73" s="1"/>
      <c r="AQ73" s="7" t="str">
        <f t="shared" si="2"/>
        <v/>
      </c>
      <c r="AR73" s="67" t="str">
        <f t="shared" si="3"/>
        <v/>
      </c>
      <c r="AS73" s="67" t="str">
        <f t="shared" si="4"/>
        <v/>
      </c>
      <c r="AT73" s="67" t="str">
        <f t="shared" si="15"/>
        <v/>
      </c>
      <c r="AU73" s="67" t="str">
        <f t="shared" si="16"/>
        <v/>
      </c>
      <c r="AV73" s="67" t="str">
        <f t="shared" si="5"/>
        <v/>
      </c>
      <c r="AW73" s="67" t="str">
        <f t="shared" si="6"/>
        <v/>
      </c>
      <c r="AX73" s="67" t="str">
        <f t="shared" si="7"/>
        <v/>
      </c>
      <c r="AY73" s="67" t="str">
        <f t="shared" si="8"/>
        <v/>
      </c>
      <c r="AZ73" s="67" t="str">
        <f t="shared" si="9"/>
        <v/>
      </c>
      <c r="BA73" s="67" t="str">
        <f t="shared" si="10"/>
        <v/>
      </c>
      <c r="BB73" s="67" t="str">
        <f t="shared" si="11"/>
        <v/>
      </c>
      <c r="BC73" s="67" t="str">
        <f t="shared" si="12"/>
        <v/>
      </c>
      <c r="BD73" s="67" t="str">
        <f t="shared" si="13"/>
        <v/>
      </c>
      <c r="BE73" s="67" t="str">
        <f t="shared" si="14"/>
        <v/>
      </c>
      <c r="IX73" s="7"/>
      <c r="IY73" s="7"/>
    </row>
    <row r="74" spans="1:259" ht="11.85" customHeight="1">
      <c r="A74" s="7" t="str">
        <f t="shared" si="0"/>
        <v/>
      </c>
      <c r="B74" s="7" t="str">
        <f t="shared" si="1"/>
        <v/>
      </c>
      <c r="C74" s="24" t="str">
        <v/>
      </c>
      <c r="D74" s="12" t="str">
        <v/>
      </c>
      <c r="E74" s="12" t="str">
        <v/>
      </c>
      <c r="F74" s="12" t="str">
        <v/>
      </c>
      <c r="G74" s="14" t="str">
        <v/>
      </c>
      <c r="H74" s="14" t="str">
        <v/>
      </c>
      <c r="I74" s="14" t="str">
        <v/>
      </c>
      <c r="J74" s="10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 t="str">
        <v/>
      </c>
      <c r="S74" s="10"/>
      <c r="T74" s="10"/>
      <c r="U74" s="7"/>
      <c r="V74" s="7"/>
      <c r="X74" s="66"/>
      <c r="AH74" s="1"/>
      <c r="AI74" s="1"/>
      <c r="AQ74" s="7" t="str">
        <f t="shared" si="2"/>
        <v/>
      </c>
      <c r="AR74" s="67" t="str">
        <f t="shared" si="3"/>
        <v/>
      </c>
      <c r="AS74" s="67" t="str">
        <f t="shared" si="4"/>
        <v/>
      </c>
      <c r="AT74" s="67" t="str">
        <f t="shared" si="15"/>
        <v/>
      </c>
      <c r="AU74" s="67" t="str">
        <f t="shared" si="16"/>
        <v/>
      </c>
      <c r="AV74" s="67" t="str">
        <f t="shared" si="5"/>
        <v/>
      </c>
      <c r="AW74" s="67" t="str">
        <f t="shared" si="6"/>
        <v/>
      </c>
      <c r="AX74" s="67" t="str">
        <f t="shared" si="7"/>
        <v/>
      </c>
      <c r="AY74" s="67" t="str">
        <f t="shared" si="8"/>
        <v/>
      </c>
      <c r="AZ74" s="67" t="str">
        <f t="shared" si="9"/>
        <v/>
      </c>
      <c r="BA74" s="67" t="str">
        <f t="shared" si="10"/>
        <v/>
      </c>
      <c r="BB74" s="67" t="str">
        <f t="shared" si="11"/>
        <v/>
      </c>
      <c r="BC74" s="67" t="str">
        <f t="shared" si="12"/>
        <v/>
      </c>
      <c r="BD74" s="67" t="str">
        <f t="shared" si="13"/>
        <v/>
      </c>
      <c r="BE74" s="67" t="str">
        <f t="shared" si="14"/>
        <v/>
      </c>
      <c r="IX74" s="7"/>
      <c r="IY74" s="7"/>
    </row>
    <row r="75" spans="1:259" ht="11.85" customHeight="1">
      <c r="A75" s="7" t="str">
        <f t="shared" si="0"/>
        <v/>
      </c>
      <c r="B75" s="7" t="str">
        <f t="shared" si="1"/>
        <v/>
      </c>
      <c r="C75" s="24" t="str">
        <v/>
      </c>
      <c r="D75" s="12" t="str">
        <v/>
      </c>
      <c r="E75" s="12" t="str">
        <v/>
      </c>
      <c r="F75" s="12" t="str">
        <v/>
      </c>
      <c r="G75" s="14" t="str">
        <v/>
      </c>
      <c r="H75" s="14" t="str">
        <v/>
      </c>
      <c r="I75" s="14" t="str">
        <v/>
      </c>
      <c r="J75" s="10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 t="str">
        <v/>
      </c>
      <c r="S75" s="10"/>
      <c r="T75" s="10"/>
      <c r="U75" s="7"/>
      <c r="V75" s="7"/>
      <c r="X75" s="66"/>
      <c r="AH75" s="1"/>
      <c r="AI75" s="1"/>
      <c r="AQ75" s="7" t="str">
        <f t="shared" si="2"/>
        <v/>
      </c>
      <c r="AR75" s="67" t="str">
        <f t="shared" si="3"/>
        <v/>
      </c>
      <c r="AS75" s="67" t="str">
        <f t="shared" si="4"/>
        <v/>
      </c>
      <c r="AT75" s="67" t="str">
        <f t="shared" si="15"/>
        <v/>
      </c>
      <c r="AU75" s="67" t="str">
        <f t="shared" si="16"/>
        <v/>
      </c>
      <c r="AV75" s="67" t="str">
        <f t="shared" si="5"/>
        <v/>
      </c>
      <c r="AW75" s="67" t="str">
        <f t="shared" si="6"/>
        <v/>
      </c>
      <c r="AX75" s="67" t="str">
        <f t="shared" si="7"/>
        <v/>
      </c>
      <c r="AY75" s="67" t="str">
        <f t="shared" si="8"/>
        <v/>
      </c>
      <c r="AZ75" s="67" t="str">
        <f t="shared" si="9"/>
        <v/>
      </c>
      <c r="BA75" s="67" t="str">
        <f t="shared" si="10"/>
        <v/>
      </c>
      <c r="BB75" s="67" t="str">
        <f t="shared" si="11"/>
        <v/>
      </c>
      <c r="BC75" s="67" t="str">
        <f t="shared" si="12"/>
        <v/>
      </c>
      <c r="BD75" s="67" t="str">
        <f t="shared" si="13"/>
        <v/>
      </c>
      <c r="BE75" s="67" t="str">
        <f t="shared" si="14"/>
        <v/>
      </c>
      <c r="IX75" s="7"/>
      <c r="IY75" s="7"/>
    </row>
    <row r="76" spans="1:259" ht="11.85" customHeight="1">
      <c r="A76" s="7" t="str">
        <f t="shared" si="0"/>
        <v/>
      </c>
      <c r="B76" s="7" t="str">
        <f t="shared" si="1"/>
        <v/>
      </c>
      <c r="C76" s="24" t="str">
        <v/>
      </c>
      <c r="D76" s="12" t="str">
        <v/>
      </c>
      <c r="E76" s="12" t="str">
        <v/>
      </c>
      <c r="F76" s="12" t="str">
        <v/>
      </c>
      <c r="G76" s="14" t="str">
        <v/>
      </c>
      <c r="H76" s="14" t="str">
        <v/>
      </c>
      <c r="I76" s="14" t="str">
        <v/>
      </c>
      <c r="J76" s="10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 t="str">
        <v/>
      </c>
      <c r="S76" s="10"/>
      <c r="T76" s="10"/>
      <c r="U76" s="7"/>
      <c r="V76" s="7"/>
      <c r="X76" s="66"/>
      <c r="AH76" s="1"/>
      <c r="AI76" s="1"/>
      <c r="AQ76" s="7" t="str">
        <f t="shared" si="2"/>
        <v/>
      </c>
      <c r="AR76" s="67" t="str">
        <f t="shared" si="3"/>
        <v/>
      </c>
      <c r="AS76" s="67" t="str">
        <f t="shared" si="4"/>
        <v/>
      </c>
      <c r="AT76" s="67" t="str">
        <f t="shared" si="15"/>
        <v/>
      </c>
      <c r="AU76" s="67" t="str">
        <f t="shared" si="16"/>
        <v/>
      </c>
      <c r="AV76" s="67" t="str">
        <f t="shared" si="5"/>
        <v/>
      </c>
      <c r="AW76" s="67" t="str">
        <f t="shared" si="6"/>
        <v/>
      </c>
      <c r="AX76" s="67" t="str">
        <f t="shared" si="7"/>
        <v/>
      </c>
      <c r="AY76" s="67" t="str">
        <f t="shared" si="8"/>
        <v/>
      </c>
      <c r="AZ76" s="67" t="str">
        <f t="shared" si="9"/>
        <v/>
      </c>
      <c r="BA76" s="67" t="str">
        <f t="shared" si="10"/>
        <v/>
      </c>
      <c r="BB76" s="67" t="str">
        <f t="shared" si="11"/>
        <v/>
      </c>
      <c r="BC76" s="67" t="str">
        <f t="shared" si="12"/>
        <v/>
      </c>
      <c r="BD76" s="67" t="str">
        <f t="shared" si="13"/>
        <v/>
      </c>
      <c r="BE76" s="67" t="str">
        <f t="shared" si="14"/>
        <v/>
      </c>
      <c r="IX76" s="7"/>
      <c r="IY76" s="7"/>
    </row>
    <row r="77" spans="1:259" ht="11.85" customHeight="1">
      <c r="A77" s="7" t="str">
        <f t="shared" si="0"/>
        <v/>
      </c>
      <c r="B77" s="7" t="str">
        <f t="shared" ref="B77:B108" si="17">IF(IF(OR($D$37,$D$36,$D$35),(ROW(A77)-ROW($A$45))*$E$30,"")&lt;=$E$31,IF(OR($D$37,$D$36,$D$35),(ROW(A77)-ROW($A$45))*$E$30,""),"")</f>
        <v/>
      </c>
      <c r="C77" s="24" t="str">
        <v/>
      </c>
      <c r="D77" s="12" t="str">
        <v/>
      </c>
      <c r="E77" s="12" t="str">
        <v/>
      </c>
      <c r="F77" s="12" t="str">
        <v/>
      </c>
      <c r="G77" s="14" t="str">
        <v/>
      </c>
      <c r="H77" s="14" t="str">
        <v/>
      </c>
      <c r="I77" s="14" t="str">
        <v/>
      </c>
      <c r="J77" s="10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 t="str">
        <v/>
      </c>
      <c r="S77" s="10"/>
      <c r="T77" s="10"/>
      <c r="U77" s="7"/>
      <c r="V77" s="7"/>
      <c r="X77" s="66"/>
      <c r="AH77" s="1"/>
      <c r="AI77" s="1"/>
      <c r="AQ77" s="7" t="str">
        <f t="shared" si="2"/>
        <v/>
      </c>
      <c r="AR77" s="67" t="str">
        <f t="shared" si="3"/>
        <v/>
      </c>
      <c r="AS77" s="67" t="str">
        <f t="shared" si="4"/>
        <v/>
      </c>
      <c r="AT77" s="67" t="str">
        <f t="shared" si="15"/>
        <v/>
      </c>
      <c r="AU77" s="67" t="str">
        <f t="shared" si="16"/>
        <v/>
      </c>
      <c r="AV77" s="67" t="str">
        <f t="shared" si="5"/>
        <v/>
      </c>
      <c r="AW77" s="67" t="str">
        <f t="shared" si="6"/>
        <v/>
      </c>
      <c r="AX77" s="67" t="str">
        <f t="shared" si="7"/>
        <v/>
      </c>
      <c r="AY77" s="67" t="str">
        <f t="shared" si="8"/>
        <v/>
      </c>
      <c r="AZ77" s="67" t="str">
        <f t="shared" si="9"/>
        <v/>
      </c>
      <c r="BA77" s="67" t="str">
        <f t="shared" si="10"/>
        <v/>
      </c>
      <c r="BB77" s="67" t="str">
        <f t="shared" si="11"/>
        <v/>
      </c>
      <c r="BC77" s="67" t="str">
        <f t="shared" si="12"/>
        <v/>
      </c>
      <c r="BD77" s="67" t="str">
        <f t="shared" si="13"/>
        <v/>
      </c>
      <c r="BE77" s="67" t="str">
        <f t="shared" si="14"/>
        <v/>
      </c>
      <c r="IX77" s="7"/>
      <c r="IY77" s="7"/>
    </row>
    <row r="78" spans="1:259" ht="11.85" customHeight="1">
      <c r="A78" s="7" t="str">
        <f t="shared" si="0"/>
        <v/>
      </c>
      <c r="B78" s="7" t="str">
        <f t="shared" si="17"/>
        <v/>
      </c>
      <c r="C78" s="24" t="str">
        <v/>
      </c>
      <c r="D78" s="12" t="str">
        <v/>
      </c>
      <c r="E78" s="12" t="str">
        <v/>
      </c>
      <c r="F78" s="12" t="str">
        <v/>
      </c>
      <c r="G78" s="14" t="str">
        <v/>
      </c>
      <c r="H78" s="14" t="str">
        <v/>
      </c>
      <c r="I78" s="14" t="str">
        <v/>
      </c>
      <c r="J78" s="10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 t="str">
        <v/>
      </c>
      <c r="S78" s="10"/>
      <c r="T78" s="10"/>
      <c r="U78" s="7"/>
      <c r="V78" s="7"/>
      <c r="X78" s="66"/>
      <c r="AH78" s="1"/>
      <c r="AI78" s="1"/>
      <c r="AQ78" s="7" t="str">
        <f t="shared" si="2"/>
        <v/>
      </c>
      <c r="AR78" s="67" t="str">
        <f t="shared" si="3"/>
        <v/>
      </c>
      <c r="AS78" s="67" t="str">
        <f t="shared" si="4"/>
        <v/>
      </c>
      <c r="AT78" s="67" t="str">
        <f t="shared" si="15"/>
        <v/>
      </c>
      <c r="AU78" s="67" t="str">
        <f t="shared" si="16"/>
        <v/>
      </c>
      <c r="AV78" s="67" t="str">
        <f t="shared" si="5"/>
        <v/>
      </c>
      <c r="AW78" s="67" t="str">
        <f t="shared" si="6"/>
        <v/>
      </c>
      <c r="AX78" s="67" t="str">
        <f t="shared" si="7"/>
        <v/>
      </c>
      <c r="AY78" s="67" t="str">
        <f t="shared" si="8"/>
        <v/>
      </c>
      <c r="AZ78" s="67" t="str">
        <f t="shared" si="9"/>
        <v/>
      </c>
      <c r="BA78" s="67" t="str">
        <f t="shared" si="10"/>
        <v/>
      </c>
      <c r="BB78" s="67" t="str">
        <f t="shared" si="11"/>
        <v/>
      </c>
      <c r="BC78" s="67" t="str">
        <f t="shared" si="12"/>
        <v/>
      </c>
      <c r="BD78" s="67" t="str">
        <f t="shared" si="13"/>
        <v/>
      </c>
      <c r="BE78" s="67" t="str">
        <f t="shared" si="14"/>
        <v/>
      </c>
      <c r="IX78" s="7"/>
      <c r="IY78" s="7"/>
    </row>
    <row r="79" spans="1:259" ht="11.85" customHeight="1">
      <c r="A79" s="7" t="str">
        <f t="shared" si="0"/>
        <v/>
      </c>
      <c r="B79" s="7" t="str">
        <f t="shared" si="17"/>
        <v/>
      </c>
      <c r="C79" s="24" t="str">
        <v/>
      </c>
      <c r="D79" s="12" t="str">
        <v/>
      </c>
      <c r="E79" s="12" t="str">
        <v/>
      </c>
      <c r="F79" s="12" t="str">
        <v/>
      </c>
      <c r="G79" s="14" t="str">
        <v/>
      </c>
      <c r="H79" s="14" t="str">
        <v/>
      </c>
      <c r="I79" s="14" t="str">
        <v/>
      </c>
      <c r="J79" s="10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 t="str">
        <v/>
      </c>
      <c r="S79" s="10"/>
      <c r="T79" s="10"/>
      <c r="U79" s="7"/>
      <c r="V79" s="7"/>
      <c r="X79" s="66"/>
      <c r="AH79" s="1"/>
      <c r="AI79" s="1"/>
      <c r="AQ79" s="7" t="str">
        <f t="shared" si="2"/>
        <v/>
      </c>
      <c r="AR79" s="67" t="str">
        <f t="shared" si="3"/>
        <v/>
      </c>
      <c r="AS79" s="67" t="str">
        <f t="shared" si="4"/>
        <v/>
      </c>
      <c r="AT79" s="67" t="str">
        <f t="shared" si="15"/>
        <v/>
      </c>
      <c r="AU79" s="67" t="str">
        <f t="shared" si="16"/>
        <v/>
      </c>
      <c r="AV79" s="67" t="str">
        <f t="shared" si="5"/>
        <v/>
      </c>
      <c r="AW79" s="67" t="str">
        <f t="shared" si="6"/>
        <v/>
      </c>
      <c r="AX79" s="67" t="str">
        <f t="shared" si="7"/>
        <v/>
      </c>
      <c r="AY79" s="67" t="str">
        <f t="shared" si="8"/>
        <v/>
      </c>
      <c r="AZ79" s="67" t="str">
        <f t="shared" si="9"/>
        <v/>
      </c>
      <c r="BA79" s="67" t="str">
        <f t="shared" si="10"/>
        <v/>
      </c>
      <c r="BB79" s="67" t="str">
        <f t="shared" si="11"/>
        <v/>
      </c>
      <c r="BC79" s="67" t="str">
        <f t="shared" si="12"/>
        <v/>
      </c>
      <c r="BD79" s="67" t="str">
        <f t="shared" si="13"/>
        <v/>
      </c>
      <c r="BE79" s="67" t="str">
        <f t="shared" si="14"/>
        <v/>
      </c>
      <c r="IX79" s="7"/>
      <c r="IY79" s="7"/>
    </row>
    <row r="80" spans="1:259" ht="11.85" customHeight="1">
      <c r="A80" s="7" t="str">
        <f t="shared" si="0"/>
        <v/>
      </c>
      <c r="B80" s="7" t="str">
        <f t="shared" si="17"/>
        <v/>
      </c>
      <c r="C80" s="24" t="str">
        <v/>
      </c>
      <c r="D80" s="12" t="str">
        <v/>
      </c>
      <c r="E80" s="12" t="str">
        <v/>
      </c>
      <c r="F80" s="12" t="str">
        <v/>
      </c>
      <c r="G80" s="14" t="str">
        <v/>
      </c>
      <c r="H80" s="14" t="str">
        <v/>
      </c>
      <c r="I80" s="14" t="str">
        <v/>
      </c>
      <c r="J80" s="10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 t="str">
        <v/>
      </c>
      <c r="S80" s="10"/>
      <c r="T80" s="10"/>
      <c r="U80" s="7"/>
      <c r="V80" s="7"/>
      <c r="X80" s="66"/>
      <c r="AH80" s="1"/>
      <c r="AI80" s="1"/>
      <c r="AQ80" s="7" t="str">
        <f t="shared" si="2"/>
        <v/>
      </c>
      <c r="AR80" s="67" t="str">
        <f t="shared" si="3"/>
        <v/>
      </c>
      <c r="AS80" s="67" t="str">
        <f t="shared" si="4"/>
        <v/>
      </c>
      <c r="AT80" s="67" t="str">
        <f t="shared" si="15"/>
        <v/>
      </c>
      <c r="AU80" s="67" t="str">
        <f t="shared" si="16"/>
        <v/>
      </c>
      <c r="AV80" s="67" t="str">
        <f t="shared" si="5"/>
        <v/>
      </c>
      <c r="AW80" s="67" t="str">
        <f t="shared" si="6"/>
        <v/>
      </c>
      <c r="AX80" s="67" t="str">
        <f t="shared" si="7"/>
        <v/>
      </c>
      <c r="AY80" s="67" t="str">
        <f t="shared" si="8"/>
        <v/>
      </c>
      <c r="AZ80" s="67" t="str">
        <f t="shared" si="9"/>
        <v/>
      </c>
      <c r="BA80" s="67" t="str">
        <f t="shared" si="10"/>
        <v/>
      </c>
      <c r="BB80" s="67" t="str">
        <f t="shared" si="11"/>
        <v/>
      </c>
      <c r="BC80" s="67" t="str">
        <f t="shared" si="12"/>
        <v/>
      </c>
      <c r="BD80" s="67" t="str">
        <f t="shared" si="13"/>
        <v/>
      </c>
      <c r="BE80" s="67" t="str">
        <f t="shared" si="14"/>
        <v/>
      </c>
      <c r="IX80" s="7"/>
      <c r="IY80" s="7"/>
    </row>
    <row r="81" spans="1:259" ht="11.85" customHeight="1">
      <c r="A81" s="7" t="str">
        <f t="shared" si="0"/>
        <v/>
      </c>
      <c r="B81" s="7" t="str">
        <f t="shared" si="17"/>
        <v/>
      </c>
      <c r="C81" s="24" t="str">
        <v/>
      </c>
      <c r="D81" s="12" t="str">
        <v/>
      </c>
      <c r="E81" s="12" t="str">
        <v/>
      </c>
      <c r="F81" s="12" t="str">
        <v/>
      </c>
      <c r="G81" s="14" t="str">
        <v/>
      </c>
      <c r="H81" s="14" t="str">
        <v/>
      </c>
      <c r="I81" s="14" t="str">
        <v/>
      </c>
      <c r="J81" s="10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 t="str">
        <v/>
      </c>
      <c r="S81" s="10"/>
      <c r="T81" s="10"/>
      <c r="U81" s="7"/>
      <c r="V81" s="7"/>
      <c r="X81" s="66"/>
      <c r="AH81" s="1"/>
      <c r="AI81" s="1"/>
      <c r="AQ81" s="7" t="str">
        <f t="shared" si="2"/>
        <v/>
      </c>
      <c r="AR81" s="67" t="str">
        <f t="shared" si="3"/>
        <v/>
      </c>
      <c r="AS81" s="67" t="str">
        <f t="shared" si="4"/>
        <v/>
      </c>
      <c r="AT81" s="67" t="str">
        <f t="shared" si="15"/>
        <v/>
      </c>
      <c r="AU81" s="67" t="str">
        <f t="shared" si="16"/>
        <v/>
      </c>
      <c r="AV81" s="67" t="str">
        <f t="shared" si="5"/>
        <v/>
      </c>
      <c r="AW81" s="67" t="str">
        <f t="shared" si="6"/>
        <v/>
      </c>
      <c r="AX81" s="67" t="str">
        <f t="shared" si="7"/>
        <v/>
      </c>
      <c r="AY81" s="67" t="str">
        <f t="shared" si="8"/>
        <v/>
      </c>
      <c r="AZ81" s="67" t="str">
        <f t="shared" si="9"/>
        <v/>
      </c>
      <c r="BA81" s="67" t="str">
        <f t="shared" si="10"/>
        <v/>
      </c>
      <c r="BB81" s="67" t="str">
        <f t="shared" si="11"/>
        <v/>
      </c>
      <c r="BC81" s="67" t="str">
        <f t="shared" si="12"/>
        <v/>
      </c>
      <c r="BD81" s="67" t="str">
        <f t="shared" si="13"/>
        <v/>
      </c>
      <c r="BE81" s="67" t="str">
        <f t="shared" si="14"/>
        <v/>
      </c>
      <c r="IX81" s="7"/>
      <c r="IY81" s="7"/>
    </row>
    <row r="82" spans="1:259" ht="11.85" customHeight="1">
      <c r="A82" s="7" t="str">
        <f t="shared" si="0"/>
        <v/>
      </c>
      <c r="B82" s="7" t="str">
        <f t="shared" si="17"/>
        <v/>
      </c>
      <c r="C82" s="24" t="str">
        <v/>
      </c>
      <c r="D82" s="12" t="str">
        <v/>
      </c>
      <c r="E82" s="12" t="str">
        <v/>
      </c>
      <c r="F82" s="12" t="str">
        <v/>
      </c>
      <c r="G82" s="14" t="str">
        <v/>
      </c>
      <c r="H82" s="14" t="str">
        <v/>
      </c>
      <c r="I82" s="14" t="str">
        <v/>
      </c>
      <c r="J82" s="10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 t="str">
        <v/>
      </c>
      <c r="S82" s="10"/>
      <c r="T82" s="10"/>
      <c r="U82" s="7"/>
      <c r="V82" s="7"/>
      <c r="X82" s="66"/>
      <c r="AH82" s="1"/>
      <c r="AI82" s="1"/>
      <c r="AQ82" s="7" t="str">
        <f t="shared" si="2"/>
        <v/>
      </c>
      <c r="AR82" s="67" t="str">
        <f t="shared" si="3"/>
        <v/>
      </c>
      <c r="AS82" s="67" t="str">
        <f t="shared" si="4"/>
        <v/>
      </c>
      <c r="AT82" s="67" t="str">
        <f t="shared" si="15"/>
        <v/>
      </c>
      <c r="AU82" s="67" t="str">
        <f t="shared" si="16"/>
        <v/>
      </c>
      <c r="AV82" s="67" t="str">
        <f t="shared" si="5"/>
        <v/>
      </c>
      <c r="AW82" s="67" t="str">
        <f t="shared" si="6"/>
        <v/>
      </c>
      <c r="AX82" s="67" t="str">
        <f t="shared" si="7"/>
        <v/>
      </c>
      <c r="AY82" s="67" t="str">
        <f t="shared" si="8"/>
        <v/>
      </c>
      <c r="AZ82" s="67" t="str">
        <f t="shared" si="9"/>
        <v/>
      </c>
      <c r="BA82" s="67" t="str">
        <f t="shared" si="10"/>
        <v/>
      </c>
      <c r="BB82" s="67" t="str">
        <f t="shared" si="11"/>
        <v/>
      </c>
      <c r="BC82" s="67" t="str">
        <f t="shared" si="12"/>
        <v/>
      </c>
      <c r="BD82" s="67" t="str">
        <f t="shared" si="13"/>
        <v/>
      </c>
      <c r="BE82" s="67" t="str">
        <f t="shared" si="14"/>
        <v/>
      </c>
      <c r="IX82" s="7"/>
      <c r="IY82" s="7"/>
    </row>
    <row r="83" spans="1:259" ht="11.85" customHeight="1">
      <c r="A83" s="7" t="str">
        <f t="shared" si="0"/>
        <v/>
      </c>
      <c r="B83" s="7" t="str">
        <f t="shared" si="17"/>
        <v/>
      </c>
      <c r="C83" s="24" t="str">
        <v/>
      </c>
      <c r="D83" s="12" t="str">
        <v/>
      </c>
      <c r="E83" s="12" t="str">
        <v/>
      </c>
      <c r="F83" s="12" t="str">
        <v/>
      </c>
      <c r="G83" s="14" t="str">
        <v/>
      </c>
      <c r="H83" s="14" t="str">
        <v/>
      </c>
      <c r="I83" s="14" t="str">
        <v/>
      </c>
      <c r="J83" s="10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 t="str">
        <v/>
      </c>
      <c r="S83" s="10"/>
      <c r="T83" s="10"/>
      <c r="U83" s="7"/>
      <c r="V83" s="7"/>
      <c r="X83" s="66"/>
      <c r="AH83" s="1"/>
      <c r="AI83" s="1"/>
      <c r="AQ83" s="7" t="str">
        <f t="shared" si="2"/>
        <v/>
      </c>
      <c r="AR83" s="67" t="str">
        <f t="shared" si="3"/>
        <v/>
      </c>
      <c r="AS83" s="67" t="str">
        <f t="shared" si="4"/>
        <v/>
      </c>
      <c r="AT83" s="67" t="str">
        <f t="shared" si="15"/>
        <v/>
      </c>
      <c r="AU83" s="67" t="str">
        <f t="shared" si="16"/>
        <v/>
      </c>
      <c r="AV83" s="67" t="str">
        <f t="shared" si="5"/>
        <v/>
      </c>
      <c r="AW83" s="67" t="str">
        <f t="shared" si="6"/>
        <v/>
      </c>
      <c r="AX83" s="67" t="str">
        <f t="shared" si="7"/>
        <v/>
      </c>
      <c r="AY83" s="67" t="str">
        <f t="shared" si="8"/>
        <v/>
      </c>
      <c r="AZ83" s="67" t="str">
        <f t="shared" si="9"/>
        <v/>
      </c>
      <c r="BA83" s="67" t="str">
        <f t="shared" si="10"/>
        <v/>
      </c>
      <c r="BB83" s="67" t="str">
        <f t="shared" si="11"/>
        <v/>
      </c>
      <c r="BC83" s="67" t="str">
        <f t="shared" si="12"/>
        <v/>
      </c>
      <c r="BD83" s="67" t="str">
        <f t="shared" si="13"/>
        <v/>
      </c>
      <c r="BE83" s="67" t="str">
        <f t="shared" si="14"/>
        <v/>
      </c>
      <c r="IX83" s="7"/>
      <c r="IY83" s="7"/>
    </row>
    <row r="84" spans="1:259" ht="11.85" customHeight="1">
      <c r="A84" s="7" t="str">
        <f t="shared" si="0"/>
        <v/>
      </c>
      <c r="B84" s="7" t="str">
        <f t="shared" si="17"/>
        <v/>
      </c>
      <c r="C84" s="24" t="str">
        <v/>
      </c>
      <c r="D84" s="12" t="str">
        <v/>
      </c>
      <c r="E84" s="12" t="str">
        <v/>
      </c>
      <c r="F84" s="12" t="str">
        <v/>
      </c>
      <c r="G84" s="14" t="str">
        <v/>
      </c>
      <c r="H84" s="14" t="str">
        <v/>
      </c>
      <c r="I84" s="14" t="str">
        <v/>
      </c>
      <c r="J84" s="10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 t="str">
        <v/>
      </c>
      <c r="S84" s="10"/>
      <c r="T84" s="10"/>
      <c r="U84" s="7"/>
      <c r="V84" s="7"/>
      <c r="X84" s="66"/>
      <c r="AH84" s="1"/>
      <c r="AI84" s="1"/>
      <c r="AQ84" s="7" t="str">
        <f t="shared" si="2"/>
        <v/>
      </c>
      <c r="AR84" s="67" t="str">
        <f t="shared" si="3"/>
        <v/>
      </c>
      <c r="AS84" s="67" t="str">
        <f t="shared" si="4"/>
        <v/>
      </c>
      <c r="AT84" s="67" t="str">
        <f t="shared" si="15"/>
        <v/>
      </c>
      <c r="AU84" s="67" t="str">
        <f t="shared" si="16"/>
        <v/>
      </c>
      <c r="AV84" s="67" t="str">
        <f t="shared" si="5"/>
        <v/>
      </c>
      <c r="AW84" s="67" t="str">
        <f t="shared" si="6"/>
        <v/>
      </c>
      <c r="AX84" s="67" t="str">
        <f t="shared" si="7"/>
        <v/>
      </c>
      <c r="AY84" s="67" t="str">
        <f t="shared" si="8"/>
        <v/>
      </c>
      <c r="AZ84" s="67" t="str">
        <f t="shared" si="9"/>
        <v/>
      </c>
      <c r="BA84" s="67" t="str">
        <f t="shared" si="10"/>
        <v/>
      </c>
      <c r="BB84" s="67" t="str">
        <f t="shared" si="11"/>
        <v/>
      </c>
      <c r="BC84" s="67" t="str">
        <f t="shared" si="12"/>
        <v/>
      </c>
      <c r="BD84" s="67" t="str">
        <f t="shared" si="13"/>
        <v/>
      </c>
      <c r="BE84" s="67" t="str">
        <f t="shared" si="14"/>
        <v/>
      </c>
      <c r="IX84" s="7"/>
      <c r="IY84" s="7"/>
    </row>
    <row r="85" spans="1:259" ht="11.85" customHeight="1">
      <c r="A85" s="7" t="str">
        <f t="shared" si="0"/>
        <v/>
      </c>
      <c r="B85" s="7" t="str">
        <f t="shared" si="17"/>
        <v/>
      </c>
      <c r="C85" s="24" t="str">
        <v/>
      </c>
      <c r="D85" s="12" t="str">
        <v/>
      </c>
      <c r="E85" s="12" t="str">
        <v/>
      </c>
      <c r="F85" s="12" t="str">
        <v/>
      </c>
      <c r="G85" s="14" t="str">
        <v/>
      </c>
      <c r="H85" s="14" t="str">
        <v/>
      </c>
      <c r="I85" s="14" t="str">
        <v/>
      </c>
      <c r="J85" s="10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 t="str">
        <v/>
      </c>
      <c r="S85" s="10"/>
      <c r="T85" s="10"/>
      <c r="U85" s="7"/>
      <c r="V85" s="7"/>
      <c r="X85" s="66"/>
      <c r="AH85" s="1"/>
      <c r="AI85" s="1"/>
      <c r="AQ85" s="7" t="str">
        <f t="shared" si="2"/>
        <v/>
      </c>
      <c r="AR85" s="67" t="str">
        <f t="shared" si="3"/>
        <v/>
      </c>
      <c r="AS85" s="67" t="str">
        <f t="shared" si="4"/>
        <v/>
      </c>
      <c r="AT85" s="67" t="str">
        <f t="shared" si="15"/>
        <v/>
      </c>
      <c r="AU85" s="67" t="str">
        <f t="shared" si="16"/>
        <v/>
      </c>
      <c r="AV85" s="67" t="str">
        <f t="shared" si="5"/>
        <v/>
      </c>
      <c r="AW85" s="67" t="str">
        <f t="shared" si="6"/>
        <v/>
      </c>
      <c r="AX85" s="67" t="str">
        <f t="shared" si="7"/>
        <v/>
      </c>
      <c r="AY85" s="67" t="str">
        <f t="shared" si="8"/>
        <v/>
      </c>
      <c r="AZ85" s="67" t="str">
        <f t="shared" si="9"/>
        <v/>
      </c>
      <c r="BA85" s="67" t="str">
        <f t="shared" si="10"/>
        <v/>
      </c>
      <c r="BB85" s="67" t="str">
        <f t="shared" si="11"/>
        <v/>
      </c>
      <c r="BC85" s="67" t="str">
        <f t="shared" si="12"/>
        <v/>
      </c>
      <c r="BD85" s="67" t="str">
        <f t="shared" si="13"/>
        <v/>
      </c>
      <c r="BE85" s="67" t="str">
        <f t="shared" si="14"/>
        <v/>
      </c>
      <c r="IX85" s="7"/>
      <c r="IY85" s="7"/>
    </row>
    <row r="86" spans="1:259" ht="11.85" customHeight="1">
      <c r="A86" s="7" t="str">
        <f t="shared" si="0"/>
        <v/>
      </c>
      <c r="B86" s="7" t="str">
        <f t="shared" si="17"/>
        <v/>
      </c>
      <c r="C86" s="24" t="str">
        <v/>
      </c>
      <c r="D86" s="12" t="str">
        <v/>
      </c>
      <c r="E86" s="12" t="str">
        <v/>
      </c>
      <c r="F86" s="12" t="str">
        <v/>
      </c>
      <c r="G86" s="14" t="str">
        <v/>
      </c>
      <c r="H86" s="14" t="str">
        <v/>
      </c>
      <c r="I86" s="14" t="str">
        <v/>
      </c>
      <c r="J86" s="10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 t="str">
        <v/>
      </c>
      <c r="S86" s="10"/>
      <c r="T86" s="10"/>
      <c r="U86" s="7"/>
      <c r="V86" s="7"/>
      <c r="X86" s="66"/>
      <c r="AH86" s="1"/>
      <c r="AI86" s="1"/>
      <c r="AQ86" s="7" t="str">
        <f t="shared" si="2"/>
        <v/>
      </c>
      <c r="AR86" s="67" t="str">
        <f t="shared" si="3"/>
        <v/>
      </c>
      <c r="AS86" s="67" t="str">
        <f t="shared" si="4"/>
        <v/>
      </c>
      <c r="AT86" s="67" t="str">
        <f t="shared" si="15"/>
        <v/>
      </c>
      <c r="AU86" s="67" t="str">
        <f t="shared" si="16"/>
        <v/>
      </c>
      <c r="AV86" s="67" t="str">
        <f t="shared" si="5"/>
        <v/>
      </c>
      <c r="AW86" s="67" t="str">
        <f t="shared" si="6"/>
        <v/>
      </c>
      <c r="AX86" s="67" t="str">
        <f t="shared" si="7"/>
        <v/>
      </c>
      <c r="AY86" s="67" t="str">
        <f t="shared" si="8"/>
        <v/>
      </c>
      <c r="AZ86" s="67" t="str">
        <f t="shared" si="9"/>
        <v/>
      </c>
      <c r="BA86" s="67" t="str">
        <f t="shared" si="10"/>
        <v/>
      </c>
      <c r="BB86" s="67" t="str">
        <f t="shared" si="11"/>
        <v/>
      </c>
      <c r="BC86" s="67" t="str">
        <f t="shared" si="12"/>
        <v/>
      </c>
      <c r="BD86" s="67" t="str">
        <f t="shared" si="13"/>
        <v/>
      </c>
      <c r="BE86" s="67" t="str">
        <f t="shared" si="14"/>
        <v/>
      </c>
      <c r="IX86" s="7"/>
      <c r="IY86" s="7"/>
    </row>
    <row r="87" spans="1:259" ht="11.85" customHeight="1">
      <c r="A87" s="7" t="str">
        <f t="shared" si="0"/>
        <v/>
      </c>
      <c r="B87" s="7" t="str">
        <f t="shared" si="17"/>
        <v/>
      </c>
      <c r="C87" s="24" t="str">
        <v/>
      </c>
      <c r="D87" s="12" t="str">
        <v/>
      </c>
      <c r="E87" s="12" t="str">
        <v/>
      </c>
      <c r="F87" s="12" t="str">
        <v/>
      </c>
      <c r="G87" s="14" t="str">
        <v/>
      </c>
      <c r="H87" s="14" t="str">
        <v/>
      </c>
      <c r="I87" s="14" t="str">
        <v/>
      </c>
      <c r="J87" s="10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 t="str">
        <v/>
      </c>
      <c r="S87" s="10"/>
      <c r="T87" s="10"/>
      <c r="U87" s="7"/>
      <c r="V87" s="7"/>
      <c r="X87" s="66"/>
      <c r="AH87" s="1"/>
      <c r="AI87" s="1"/>
      <c r="AQ87" s="7" t="str">
        <f t="shared" si="2"/>
        <v/>
      </c>
      <c r="AR87" s="67" t="str">
        <f t="shared" si="3"/>
        <v/>
      </c>
      <c r="AS87" s="67" t="str">
        <f t="shared" si="4"/>
        <v/>
      </c>
      <c r="AT87" s="67" t="str">
        <f t="shared" si="15"/>
        <v/>
      </c>
      <c r="AU87" s="67" t="str">
        <f t="shared" si="16"/>
        <v/>
      </c>
      <c r="AV87" s="67" t="str">
        <f t="shared" si="5"/>
        <v/>
      </c>
      <c r="AW87" s="67" t="str">
        <f t="shared" si="6"/>
        <v/>
      </c>
      <c r="AX87" s="67" t="str">
        <f t="shared" si="7"/>
        <v/>
      </c>
      <c r="AY87" s="67" t="str">
        <f t="shared" si="8"/>
        <v/>
      </c>
      <c r="AZ87" s="67" t="str">
        <f t="shared" si="9"/>
        <v/>
      </c>
      <c r="BA87" s="67" t="str">
        <f t="shared" si="10"/>
        <v/>
      </c>
      <c r="BB87" s="67" t="str">
        <f t="shared" si="11"/>
        <v/>
      </c>
      <c r="BC87" s="67" t="str">
        <f t="shared" si="12"/>
        <v/>
      </c>
      <c r="BD87" s="67" t="str">
        <f t="shared" si="13"/>
        <v/>
      </c>
      <c r="BE87" s="67" t="str">
        <f t="shared" si="14"/>
        <v/>
      </c>
      <c r="IX87" s="7"/>
      <c r="IY87" s="7"/>
    </row>
    <row r="88" spans="1:259" ht="11.85" customHeight="1">
      <c r="A88" s="7" t="str">
        <f t="shared" si="0"/>
        <v/>
      </c>
      <c r="B88" s="7" t="str">
        <f t="shared" si="17"/>
        <v/>
      </c>
      <c r="C88" s="24" t="str">
        <v/>
      </c>
      <c r="D88" s="12" t="str">
        <v/>
      </c>
      <c r="E88" s="12" t="str">
        <v/>
      </c>
      <c r="F88" s="12" t="str">
        <v/>
      </c>
      <c r="G88" s="14" t="str">
        <v/>
      </c>
      <c r="H88" s="14" t="str">
        <v/>
      </c>
      <c r="I88" s="14" t="str">
        <v/>
      </c>
      <c r="J88" s="10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 t="str">
        <v/>
      </c>
      <c r="S88" s="10"/>
      <c r="T88" s="10"/>
      <c r="U88" s="7"/>
      <c r="V88" s="7"/>
      <c r="X88" s="66"/>
      <c r="AH88" s="1"/>
      <c r="AI88" s="1"/>
      <c r="AQ88" s="7" t="str">
        <f t="shared" si="2"/>
        <v/>
      </c>
      <c r="AR88" s="67" t="str">
        <f t="shared" si="3"/>
        <v/>
      </c>
      <c r="AS88" s="67" t="str">
        <f t="shared" si="4"/>
        <v/>
      </c>
      <c r="AT88" s="67" t="str">
        <f t="shared" si="15"/>
        <v/>
      </c>
      <c r="AU88" s="67" t="str">
        <f t="shared" si="16"/>
        <v/>
      </c>
      <c r="AV88" s="67" t="str">
        <f t="shared" si="5"/>
        <v/>
      </c>
      <c r="AW88" s="67" t="str">
        <f t="shared" si="6"/>
        <v/>
      </c>
      <c r="AX88" s="67" t="str">
        <f t="shared" si="7"/>
        <v/>
      </c>
      <c r="AY88" s="67" t="str">
        <f t="shared" si="8"/>
        <v/>
      </c>
      <c r="AZ88" s="67" t="str">
        <f t="shared" si="9"/>
        <v/>
      </c>
      <c r="BA88" s="67" t="str">
        <f t="shared" si="10"/>
        <v/>
      </c>
      <c r="BB88" s="67" t="str">
        <f t="shared" si="11"/>
        <v/>
      </c>
      <c r="BC88" s="67" t="str">
        <f t="shared" si="12"/>
        <v/>
      </c>
      <c r="BD88" s="67" t="str">
        <f t="shared" si="13"/>
        <v/>
      </c>
      <c r="BE88" s="67" t="str">
        <f t="shared" si="14"/>
        <v/>
      </c>
      <c r="IX88" s="7"/>
      <c r="IY88" s="7"/>
    </row>
    <row r="89" spans="1:259" ht="11.85" customHeight="1">
      <c r="A89" s="7" t="str">
        <f t="shared" si="0"/>
        <v/>
      </c>
      <c r="B89" s="7" t="str">
        <f t="shared" si="17"/>
        <v/>
      </c>
      <c r="C89" s="24" t="str">
        <v/>
      </c>
      <c r="D89" s="12" t="str">
        <v/>
      </c>
      <c r="E89" s="12" t="str">
        <v/>
      </c>
      <c r="F89" s="12" t="str">
        <v/>
      </c>
      <c r="G89" s="14" t="str">
        <v/>
      </c>
      <c r="H89" s="14" t="str">
        <v/>
      </c>
      <c r="I89" s="14" t="str">
        <v/>
      </c>
      <c r="J89" s="10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 t="str">
        <v/>
      </c>
      <c r="S89" s="10"/>
      <c r="T89" s="10"/>
      <c r="U89" s="7"/>
      <c r="V89" s="7"/>
      <c r="X89" s="66"/>
      <c r="AH89" s="1"/>
      <c r="AI89" s="1"/>
      <c r="AQ89" s="7" t="str">
        <f t="shared" si="2"/>
        <v/>
      </c>
      <c r="AR89" s="67" t="str">
        <f t="shared" si="3"/>
        <v/>
      </c>
      <c r="AS89" s="67" t="str">
        <f t="shared" si="4"/>
        <v/>
      </c>
      <c r="AT89" s="67" t="str">
        <f t="shared" si="15"/>
        <v/>
      </c>
      <c r="AU89" s="67" t="str">
        <f t="shared" si="16"/>
        <v/>
      </c>
      <c r="AV89" s="67" t="str">
        <f t="shared" si="5"/>
        <v/>
      </c>
      <c r="AW89" s="67" t="str">
        <f t="shared" si="6"/>
        <v/>
      </c>
      <c r="AX89" s="67" t="str">
        <f t="shared" si="7"/>
        <v/>
      </c>
      <c r="AY89" s="67" t="str">
        <f t="shared" si="8"/>
        <v/>
      </c>
      <c r="AZ89" s="67" t="str">
        <f t="shared" si="9"/>
        <v/>
      </c>
      <c r="BA89" s="67" t="str">
        <f t="shared" si="10"/>
        <v/>
      </c>
      <c r="BB89" s="67" t="str">
        <f t="shared" si="11"/>
        <v/>
      </c>
      <c r="BC89" s="67" t="str">
        <f t="shared" si="12"/>
        <v/>
      </c>
      <c r="BD89" s="67" t="str">
        <f t="shared" si="13"/>
        <v/>
      </c>
      <c r="BE89" s="67" t="str">
        <f t="shared" si="14"/>
        <v/>
      </c>
      <c r="IX89" s="7"/>
      <c r="IY89" s="7"/>
    </row>
    <row r="90" spans="1:259" ht="11.85" customHeight="1">
      <c r="A90" s="7" t="str">
        <f t="shared" si="0"/>
        <v/>
      </c>
      <c r="B90" s="7" t="str">
        <f t="shared" si="17"/>
        <v/>
      </c>
      <c r="C90" s="24" t="str">
        <v/>
      </c>
      <c r="D90" s="12" t="str">
        <v/>
      </c>
      <c r="E90" s="12" t="str">
        <v/>
      </c>
      <c r="F90" s="12" t="str">
        <v/>
      </c>
      <c r="G90" s="14" t="str">
        <v/>
      </c>
      <c r="H90" s="14" t="str">
        <v/>
      </c>
      <c r="I90" s="14" t="str">
        <v/>
      </c>
      <c r="J90" s="10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 t="str">
        <v/>
      </c>
      <c r="S90" s="10"/>
      <c r="T90" s="10"/>
      <c r="U90" s="7"/>
      <c r="V90" s="7"/>
      <c r="X90" s="66"/>
      <c r="AH90" s="1"/>
      <c r="AI90" s="1"/>
      <c r="AQ90" s="7" t="str">
        <f t="shared" si="2"/>
        <v/>
      </c>
      <c r="AR90" s="67" t="str">
        <f t="shared" si="3"/>
        <v/>
      </c>
      <c r="AS90" s="67" t="str">
        <f t="shared" si="4"/>
        <v/>
      </c>
      <c r="AT90" s="67" t="str">
        <f t="shared" si="15"/>
        <v/>
      </c>
      <c r="AU90" s="67" t="str">
        <f t="shared" si="16"/>
        <v/>
      </c>
      <c r="AV90" s="67" t="str">
        <f t="shared" si="5"/>
        <v/>
      </c>
      <c r="AW90" s="67" t="str">
        <f t="shared" si="6"/>
        <v/>
      </c>
      <c r="AX90" s="67" t="str">
        <f t="shared" si="7"/>
        <v/>
      </c>
      <c r="AY90" s="67" t="str">
        <f t="shared" si="8"/>
        <v/>
      </c>
      <c r="AZ90" s="67" t="str">
        <f t="shared" si="9"/>
        <v/>
      </c>
      <c r="BA90" s="67" t="str">
        <f t="shared" si="10"/>
        <v/>
      </c>
      <c r="BB90" s="67" t="str">
        <f t="shared" si="11"/>
        <v/>
      </c>
      <c r="BC90" s="67" t="str">
        <f t="shared" si="12"/>
        <v/>
      </c>
      <c r="BD90" s="67" t="str">
        <f t="shared" si="13"/>
        <v/>
      </c>
      <c r="BE90" s="67" t="str">
        <f t="shared" si="14"/>
        <v/>
      </c>
      <c r="IX90" s="7"/>
      <c r="IY90" s="7"/>
    </row>
    <row r="91" spans="1:259" ht="11.85" customHeight="1">
      <c r="A91" s="7" t="str">
        <f t="shared" si="0"/>
        <v/>
      </c>
      <c r="B91" s="7" t="str">
        <f t="shared" si="17"/>
        <v/>
      </c>
      <c r="C91" s="24" t="str">
        <v/>
      </c>
      <c r="D91" s="12" t="str">
        <v/>
      </c>
      <c r="E91" s="12" t="str">
        <v/>
      </c>
      <c r="F91" s="12" t="str">
        <v/>
      </c>
      <c r="G91" s="14" t="str">
        <v/>
      </c>
      <c r="H91" s="14" t="str">
        <v/>
      </c>
      <c r="I91" s="14" t="str">
        <v/>
      </c>
      <c r="J91" s="10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 t="str">
        <v/>
      </c>
      <c r="S91" s="10"/>
      <c r="T91" s="10"/>
      <c r="U91" s="7"/>
      <c r="V91" s="7"/>
      <c r="X91" s="66"/>
      <c r="AH91" s="1"/>
      <c r="AI91" s="1"/>
      <c r="AQ91" s="7" t="str">
        <f t="shared" si="2"/>
        <v/>
      </c>
      <c r="AR91" s="67" t="str">
        <f t="shared" si="3"/>
        <v/>
      </c>
      <c r="AS91" s="67" t="str">
        <f t="shared" si="4"/>
        <v/>
      </c>
      <c r="AT91" s="67" t="str">
        <f t="shared" si="15"/>
        <v/>
      </c>
      <c r="AU91" s="67" t="str">
        <f t="shared" si="16"/>
        <v/>
      </c>
      <c r="AV91" s="67" t="str">
        <f t="shared" si="5"/>
        <v/>
      </c>
      <c r="AW91" s="67" t="str">
        <f t="shared" si="6"/>
        <v/>
      </c>
      <c r="AX91" s="67" t="str">
        <f t="shared" si="7"/>
        <v/>
      </c>
      <c r="AY91" s="67" t="str">
        <f t="shared" si="8"/>
        <v/>
      </c>
      <c r="AZ91" s="67" t="str">
        <f t="shared" si="9"/>
        <v/>
      </c>
      <c r="BA91" s="67" t="str">
        <f t="shared" si="10"/>
        <v/>
      </c>
      <c r="BB91" s="67" t="str">
        <f t="shared" si="11"/>
        <v/>
      </c>
      <c r="BC91" s="67" t="str">
        <f t="shared" si="12"/>
        <v/>
      </c>
      <c r="BD91" s="67" t="str">
        <f t="shared" si="13"/>
        <v/>
      </c>
      <c r="BE91" s="67" t="str">
        <f t="shared" si="14"/>
        <v/>
      </c>
      <c r="IX91" s="7"/>
      <c r="IY91" s="7"/>
    </row>
    <row r="92" spans="1:259" ht="11.85" customHeight="1">
      <c r="A92" s="7" t="str">
        <f t="shared" si="0"/>
        <v/>
      </c>
      <c r="B92" s="7" t="str">
        <f t="shared" si="17"/>
        <v/>
      </c>
      <c r="C92" s="24" t="str">
        <v/>
      </c>
      <c r="D92" s="12" t="str">
        <v/>
      </c>
      <c r="E92" s="12" t="str">
        <v/>
      </c>
      <c r="F92" s="12" t="str">
        <v/>
      </c>
      <c r="G92" s="14" t="str">
        <v/>
      </c>
      <c r="H92" s="14" t="str">
        <v/>
      </c>
      <c r="I92" s="14" t="str">
        <v/>
      </c>
      <c r="J92" s="10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 t="str">
        <v/>
      </c>
      <c r="S92" s="10"/>
      <c r="T92" s="10"/>
      <c r="U92" s="7"/>
      <c r="V92" s="7"/>
      <c r="X92" s="66"/>
      <c r="AH92" s="1"/>
      <c r="AI92" s="1"/>
      <c r="AQ92" s="7" t="str">
        <f t="shared" si="2"/>
        <v/>
      </c>
      <c r="AR92" s="67" t="str">
        <f t="shared" si="3"/>
        <v/>
      </c>
      <c r="AS92" s="67" t="str">
        <f t="shared" si="4"/>
        <v/>
      </c>
      <c r="AT92" s="67" t="str">
        <f t="shared" si="15"/>
        <v/>
      </c>
      <c r="AU92" s="67" t="str">
        <f t="shared" si="16"/>
        <v/>
      </c>
      <c r="AV92" s="67" t="str">
        <f t="shared" si="5"/>
        <v/>
      </c>
      <c r="AW92" s="67" t="str">
        <f t="shared" si="6"/>
        <v/>
      </c>
      <c r="AX92" s="67" t="str">
        <f t="shared" si="7"/>
        <v/>
      </c>
      <c r="AY92" s="67" t="str">
        <f t="shared" si="8"/>
        <v/>
      </c>
      <c r="AZ92" s="67" t="str">
        <f t="shared" si="9"/>
        <v/>
      </c>
      <c r="BA92" s="67" t="str">
        <f t="shared" si="10"/>
        <v/>
      </c>
      <c r="BB92" s="67" t="str">
        <f t="shared" si="11"/>
        <v/>
      </c>
      <c r="BC92" s="67" t="str">
        <f t="shared" si="12"/>
        <v/>
      </c>
      <c r="BD92" s="67" t="str">
        <f t="shared" si="13"/>
        <v/>
      </c>
      <c r="BE92" s="67" t="str">
        <f t="shared" si="14"/>
        <v/>
      </c>
      <c r="IX92" s="7"/>
      <c r="IY92" s="7"/>
    </row>
    <row r="93" spans="1:259" ht="11.85" customHeight="1">
      <c r="A93" s="7" t="str">
        <f t="shared" si="0"/>
        <v/>
      </c>
      <c r="B93" s="7" t="str">
        <f t="shared" si="17"/>
        <v/>
      </c>
      <c r="C93" s="24" t="str">
        <v/>
      </c>
      <c r="D93" s="12" t="str">
        <v/>
      </c>
      <c r="E93" s="12" t="str">
        <v/>
      </c>
      <c r="F93" s="12" t="str">
        <v/>
      </c>
      <c r="G93" s="14" t="str">
        <v/>
      </c>
      <c r="H93" s="14" t="str">
        <v/>
      </c>
      <c r="I93" s="14" t="str">
        <v/>
      </c>
      <c r="J93" s="10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 t="str">
        <v/>
      </c>
      <c r="S93" s="10"/>
      <c r="T93" s="10"/>
      <c r="U93" s="7"/>
      <c r="V93" s="7"/>
      <c r="X93" s="66"/>
      <c r="AH93" s="1"/>
      <c r="AI93" s="1"/>
      <c r="AQ93" s="7" t="str">
        <f t="shared" si="2"/>
        <v/>
      </c>
      <c r="AR93" s="67" t="str">
        <f t="shared" si="3"/>
        <v/>
      </c>
      <c r="AS93" s="67" t="str">
        <f t="shared" si="4"/>
        <v/>
      </c>
      <c r="AT93" s="67" t="str">
        <f t="shared" si="15"/>
        <v/>
      </c>
      <c r="AU93" s="67" t="str">
        <f t="shared" si="16"/>
        <v/>
      </c>
      <c r="AV93" s="67" t="str">
        <f t="shared" si="5"/>
        <v/>
      </c>
      <c r="AW93" s="67" t="str">
        <f t="shared" si="6"/>
        <v/>
      </c>
      <c r="AX93" s="67" t="str">
        <f t="shared" si="7"/>
        <v/>
      </c>
      <c r="AY93" s="67" t="str">
        <f t="shared" si="8"/>
        <v/>
      </c>
      <c r="AZ93" s="67" t="str">
        <f t="shared" si="9"/>
        <v/>
      </c>
      <c r="BA93" s="67" t="str">
        <f t="shared" si="10"/>
        <v/>
      </c>
      <c r="BB93" s="67" t="str">
        <f t="shared" si="11"/>
        <v/>
      </c>
      <c r="BC93" s="67" t="str">
        <f t="shared" si="12"/>
        <v/>
      </c>
      <c r="BD93" s="67" t="str">
        <f t="shared" si="13"/>
        <v/>
      </c>
      <c r="BE93" s="67" t="str">
        <f t="shared" si="14"/>
        <v/>
      </c>
      <c r="IX93" s="7"/>
      <c r="IY93" s="7"/>
    </row>
    <row r="94" spans="1:259" ht="11.85" customHeight="1">
      <c r="A94" s="7" t="str">
        <f t="shared" si="0"/>
        <v/>
      </c>
      <c r="B94" s="7" t="str">
        <f t="shared" si="17"/>
        <v/>
      </c>
      <c r="C94" s="24" t="str">
        <v/>
      </c>
      <c r="D94" s="12" t="str">
        <v/>
      </c>
      <c r="E94" s="12" t="str">
        <v/>
      </c>
      <c r="F94" s="12" t="str">
        <v/>
      </c>
      <c r="G94" s="14" t="str">
        <v/>
      </c>
      <c r="H94" s="14" t="str">
        <v/>
      </c>
      <c r="I94" s="14" t="str">
        <v/>
      </c>
      <c r="J94" s="10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 t="str">
        <v/>
      </c>
      <c r="S94" s="10"/>
      <c r="T94" s="10"/>
      <c r="U94" s="7"/>
      <c r="V94" s="7"/>
      <c r="X94" s="66"/>
      <c r="AH94" s="1"/>
      <c r="AI94" s="1"/>
      <c r="AQ94" s="7" t="str">
        <f t="shared" si="2"/>
        <v/>
      </c>
      <c r="AR94" s="67" t="str">
        <f t="shared" si="3"/>
        <v/>
      </c>
      <c r="AS94" s="67" t="str">
        <f t="shared" si="4"/>
        <v/>
      </c>
      <c r="AT94" s="67" t="str">
        <f t="shared" si="15"/>
        <v/>
      </c>
      <c r="AU94" s="67" t="str">
        <f t="shared" si="16"/>
        <v/>
      </c>
      <c r="AV94" s="67" t="str">
        <f t="shared" si="5"/>
        <v/>
      </c>
      <c r="AW94" s="67" t="str">
        <f t="shared" si="6"/>
        <v/>
      </c>
      <c r="AX94" s="67" t="str">
        <f t="shared" si="7"/>
        <v/>
      </c>
      <c r="AY94" s="67" t="str">
        <f t="shared" si="8"/>
        <v/>
      </c>
      <c r="AZ94" s="67" t="str">
        <f t="shared" si="9"/>
        <v/>
      </c>
      <c r="BA94" s="67" t="str">
        <f t="shared" si="10"/>
        <v/>
      </c>
      <c r="BB94" s="67" t="str">
        <f t="shared" si="11"/>
        <v/>
      </c>
      <c r="BC94" s="67" t="str">
        <f t="shared" si="12"/>
        <v/>
      </c>
      <c r="BD94" s="67" t="str">
        <f t="shared" si="13"/>
        <v/>
      </c>
      <c r="BE94" s="67" t="str">
        <f t="shared" si="14"/>
        <v/>
      </c>
      <c r="IX94" s="7"/>
      <c r="IY94" s="7"/>
    </row>
    <row r="95" spans="1:259" ht="11.85" customHeight="1">
      <c r="A95" s="7" t="str">
        <f t="shared" si="0"/>
        <v/>
      </c>
      <c r="B95" s="7" t="str">
        <f t="shared" si="17"/>
        <v/>
      </c>
      <c r="C95" s="24" t="str">
        <v/>
      </c>
      <c r="D95" s="12" t="str">
        <v/>
      </c>
      <c r="E95" s="12" t="str">
        <v/>
      </c>
      <c r="F95" s="12" t="str">
        <v/>
      </c>
      <c r="G95" s="14" t="str">
        <v/>
      </c>
      <c r="H95" s="14" t="str">
        <v/>
      </c>
      <c r="I95" s="14" t="str">
        <v/>
      </c>
      <c r="J95" s="10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 t="str">
        <v/>
      </c>
      <c r="S95" s="10"/>
      <c r="T95" s="10"/>
      <c r="U95" s="7"/>
      <c r="V95" s="7"/>
      <c r="X95" s="66"/>
      <c r="AH95" s="1"/>
      <c r="AI95" s="1"/>
      <c r="AQ95" s="7" t="str">
        <f t="shared" si="2"/>
        <v/>
      </c>
      <c r="AR95" s="67" t="str">
        <f t="shared" si="3"/>
        <v/>
      </c>
      <c r="AS95" s="67" t="str">
        <f t="shared" si="4"/>
        <v/>
      </c>
      <c r="AT95" s="67" t="str">
        <f t="shared" si="15"/>
        <v/>
      </c>
      <c r="AU95" s="67" t="str">
        <f t="shared" si="16"/>
        <v/>
      </c>
      <c r="AV95" s="67" t="str">
        <f t="shared" si="5"/>
        <v/>
      </c>
      <c r="AW95" s="67" t="str">
        <f t="shared" si="6"/>
        <v/>
      </c>
      <c r="AX95" s="67" t="str">
        <f t="shared" si="7"/>
        <v/>
      </c>
      <c r="AY95" s="67" t="str">
        <f t="shared" si="8"/>
        <v/>
      </c>
      <c r="AZ95" s="67" t="str">
        <f t="shared" si="9"/>
        <v/>
      </c>
      <c r="BA95" s="67" t="str">
        <f t="shared" si="10"/>
        <v/>
      </c>
      <c r="BB95" s="67" t="str">
        <f t="shared" si="11"/>
        <v/>
      </c>
      <c r="BC95" s="67" t="str">
        <f t="shared" si="12"/>
        <v/>
      </c>
      <c r="BD95" s="67" t="str">
        <f t="shared" si="13"/>
        <v/>
      </c>
      <c r="BE95" s="67" t="str">
        <f t="shared" si="14"/>
        <v/>
      </c>
      <c r="IX95" s="7"/>
      <c r="IY95" s="7"/>
    </row>
    <row r="96" spans="1:259" ht="11.85" customHeight="1">
      <c r="A96" s="7" t="str">
        <f t="shared" si="0"/>
        <v/>
      </c>
      <c r="B96" s="7" t="str">
        <f t="shared" si="17"/>
        <v/>
      </c>
      <c r="C96" s="24" t="str">
        <v/>
      </c>
      <c r="D96" s="12" t="str">
        <v/>
      </c>
      <c r="E96" s="12" t="str">
        <v/>
      </c>
      <c r="F96" s="12" t="str">
        <v/>
      </c>
      <c r="G96" s="14" t="str">
        <v/>
      </c>
      <c r="H96" s="14" t="str">
        <v/>
      </c>
      <c r="I96" s="14" t="str">
        <v/>
      </c>
      <c r="J96" s="10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 t="str">
        <v/>
      </c>
      <c r="S96" s="10"/>
      <c r="T96" s="10"/>
      <c r="U96" s="7"/>
      <c r="V96" s="7"/>
      <c r="X96" s="66"/>
      <c r="AH96" s="1"/>
      <c r="AI96" s="1"/>
      <c r="AQ96" s="7" t="str">
        <f t="shared" si="2"/>
        <v/>
      </c>
      <c r="AR96" s="67" t="str">
        <f t="shared" si="3"/>
        <v/>
      </c>
      <c r="AS96" s="67" t="str">
        <f t="shared" si="4"/>
        <v/>
      </c>
      <c r="AT96" s="67" t="str">
        <f t="shared" si="15"/>
        <v/>
      </c>
      <c r="AU96" s="67" t="str">
        <f t="shared" si="16"/>
        <v/>
      </c>
      <c r="AV96" s="67" t="str">
        <f t="shared" si="5"/>
        <v/>
      </c>
      <c r="AW96" s="67" t="str">
        <f t="shared" si="6"/>
        <v/>
      </c>
      <c r="AX96" s="67" t="str">
        <f t="shared" si="7"/>
        <v/>
      </c>
      <c r="AY96" s="67" t="str">
        <f t="shared" si="8"/>
        <v/>
      </c>
      <c r="AZ96" s="67" t="str">
        <f t="shared" si="9"/>
        <v/>
      </c>
      <c r="BA96" s="67" t="str">
        <f t="shared" si="10"/>
        <v/>
      </c>
      <c r="BB96" s="67" t="str">
        <f t="shared" si="11"/>
        <v/>
      </c>
      <c r="BC96" s="67" t="str">
        <f t="shared" si="12"/>
        <v/>
      </c>
      <c r="BD96" s="67" t="str">
        <f t="shared" si="13"/>
        <v/>
      </c>
      <c r="BE96" s="67" t="str">
        <f t="shared" si="14"/>
        <v/>
      </c>
      <c r="IX96" s="7"/>
      <c r="IY96" s="7"/>
    </row>
    <row r="97" spans="1:259" ht="11.85" customHeight="1">
      <c r="A97" s="7" t="str">
        <f t="shared" si="0"/>
        <v/>
      </c>
      <c r="B97" s="7" t="str">
        <f t="shared" si="17"/>
        <v/>
      </c>
      <c r="C97" s="24" t="str">
        <v/>
      </c>
      <c r="D97" s="12" t="str">
        <v/>
      </c>
      <c r="E97" s="12" t="str">
        <v/>
      </c>
      <c r="F97" s="12" t="str">
        <v/>
      </c>
      <c r="G97" s="14" t="str">
        <v/>
      </c>
      <c r="H97" s="14" t="str">
        <v/>
      </c>
      <c r="I97" s="14" t="str">
        <v/>
      </c>
      <c r="J97" s="10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 t="str">
        <v/>
      </c>
      <c r="S97" s="10"/>
      <c r="T97" s="10"/>
      <c r="U97" s="7"/>
      <c r="V97" s="7"/>
      <c r="X97" s="66"/>
      <c r="AH97" s="1"/>
      <c r="AI97" s="1"/>
      <c r="AQ97" s="7" t="str">
        <f t="shared" si="2"/>
        <v/>
      </c>
      <c r="AR97" s="67" t="str">
        <f t="shared" si="3"/>
        <v/>
      </c>
      <c r="AS97" s="67" t="str">
        <f t="shared" si="4"/>
        <v/>
      </c>
      <c r="AT97" s="67" t="str">
        <f t="shared" si="15"/>
        <v/>
      </c>
      <c r="AU97" s="67" t="str">
        <f t="shared" si="16"/>
        <v/>
      </c>
      <c r="AV97" s="67" t="str">
        <f t="shared" si="5"/>
        <v/>
      </c>
      <c r="AW97" s="67" t="str">
        <f t="shared" si="6"/>
        <v/>
      </c>
      <c r="AX97" s="67" t="str">
        <f t="shared" si="7"/>
        <v/>
      </c>
      <c r="AY97" s="67" t="str">
        <f t="shared" si="8"/>
        <v/>
      </c>
      <c r="AZ97" s="67" t="str">
        <f t="shared" si="9"/>
        <v/>
      </c>
      <c r="BA97" s="67" t="str">
        <f t="shared" si="10"/>
        <v/>
      </c>
      <c r="BB97" s="67" t="str">
        <f t="shared" si="11"/>
        <v/>
      </c>
      <c r="BC97" s="67" t="str">
        <f t="shared" si="12"/>
        <v/>
      </c>
      <c r="BD97" s="67" t="str">
        <f t="shared" si="13"/>
        <v/>
      </c>
      <c r="BE97" s="67" t="str">
        <f t="shared" si="14"/>
        <v/>
      </c>
      <c r="IX97" s="7"/>
      <c r="IY97" s="7"/>
    </row>
    <row r="98" spans="1:259" ht="11.85" customHeight="1">
      <c r="A98" s="7" t="str">
        <f t="shared" si="0"/>
        <v/>
      </c>
      <c r="B98" s="7" t="str">
        <f t="shared" si="17"/>
        <v/>
      </c>
      <c r="C98" s="24" t="str">
        <v/>
      </c>
      <c r="D98" s="12" t="str">
        <v/>
      </c>
      <c r="E98" s="12" t="str">
        <v/>
      </c>
      <c r="F98" s="12" t="str">
        <v/>
      </c>
      <c r="G98" s="14" t="str">
        <v/>
      </c>
      <c r="H98" s="14" t="str">
        <v/>
      </c>
      <c r="I98" s="14" t="str">
        <v/>
      </c>
      <c r="J98" s="10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 t="str">
        <v/>
      </c>
      <c r="S98" s="10"/>
      <c r="T98" s="10"/>
      <c r="U98" s="7"/>
      <c r="V98" s="7"/>
      <c r="X98" s="66"/>
      <c r="AH98" s="1"/>
      <c r="AI98" s="1"/>
      <c r="AQ98" s="7" t="str">
        <f t="shared" si="2"/>
        <v/>
      </c>
      <c r="AR98" s="67" t="str">
        <f t="shared" si="3"/>
        <v/>
      </c>
      <c r="AS98" s="67" t="str">
        <f t="shared" si="4"/>
        <v/>
      </c>
      <c r="AT98" s="67" t="str">
        <f t="shared" si="15"/>
        <v/>
      </c>
      <c r="AU98" s="67" t="str">
        <f t="shared" si="16"/>
        <v/>
      </c>
      <c r="AV98" s="67" t="str">
        <f t="shared" si="5"/>
        <v/>
      </c>
      <c r="AW98" s="67" t="str">
        <f t="shared" si="6"/>
        <v/>
      </c>
      <c r="AX98" s="67" t="str">
        <f t="shared" si="7"/>
        <v/>
      </c>
      <c r="AY98" s="67" t="str">
        <f t="shared" si="8"/>
        <v/>
      </c>
      <c r="AZ98" s="67" t="str">
        <f t="shared" si="9"/>
        <v/>
      </c>
      <c r="BA98" s="67" t="str">
        <f t="shared" si="10"/>
        <v/>
      </c>
      <c r="BB98" s="67" t="str">
        <f t="shared" si="11"/>
        <v/>
      </c>
      <c r="BC98" s="67" t="str">
        <f t="shared" si="12"/>
        <v/>
      </c>
      <c r="BD98" s="67" t="str">
        <f t="shared" si="13"/>
        <v/>
      </c>
      <c r="BE98" s="67" t="str">
        <f t="shared" si="14"/>
        <v/>
      </c>
      <c r="IX98" s="7"/>
      <c r="IY98" s="7"/>
    </row>
    <row r="99" spans="1:259" ht="11.85" customHeight="1">
      <c r="A99" s="7" t="str">
        <f t="shared" si="0"/>
        <v/>
      </c>
      <c r="B99" s="7" t="str">
        <f t="shared" si="17"/>
        <v/>
      </c>
      <c r="C99" s="24" t="str">
        <v/>
      </c>
      <c r="D99" s="12" t="str">
        <v/>
      </c>
      <c r="E99" s="12" t="str">
        <v/>
      </c>
      <c r="F99" s="12" t="str">
        <v/>
      </c>
      <c r="G99" s="14" t="str">
        <v/>
      </c>
      <c r="H99" s="14" t="str">
        <v/>
      </c>
      <c r="I99" s="14" t="str">
        <v/>
      </c>
      <c r="J99" s="10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 t="str">
        <v/>
      </c>
      <c r="S99" s="10"/>
      <c r="T99" s="10"/>
      <c r="U99" s="7"/>
      <c r="V99" s="7"/>
      <c r="X99" s="66"/>
      <c r="AH99" s="1"/>
      <c r="AI99" s="1"/>
      <c r="AQ99" s="7" t="str">
        <f t="shared" si="2"/>
        <v/>
      </c>
      <c r="AR99" s="67" t="str">
        <f t="shared" si="3"/>
        <v/>
      </c>
      <c r="AS99" s="67" t="str">
        <f t="shared" si="4"/>
        <v/>
      </c>
      <c r="AT99" s="67" t="str">
        <f t="shared" si="15"/>
        <v/>
      </c>
      <c r="AU99" s="67" t="str">
        <f t="shared" si="16"/>
        <v/>
      </c>
      <c r="AV99" s="67" t="str">
        <f t="shared" si="5"/>
        <v/>
      </c>
      <c r="AW99" s="67" t="str">
        <f t="shared" si="6"/>
        <v/>
      </c>
      <c r="AX99" s="67" t="str">
        <f t="shared" si="7"/>
        <v/>
      </c>
      <c r="AY99" s="67" t="str">
        <f t="shared" si="8"/>
        <v/>
      </c>
      <c r="AZ99" s="67" t="str">
        <f t="shared" si="9"/>
        <v/>
      </c>
      <c r="BA99" s="67" t="str">
        <f t="shared" si="10"/>
        <v/>
      </c>
      <c r="BB99" s="67" t="str">
        <f t="shared" si="11"/>
        <v/>
      </c>
      <c r="BC99" s="67" t="str">
        <f t="shared" si="12"/>
        <v/>
      </c>
      <c r="BD99" s="67" t="str">
        <f t="shared" si="13"/>
        <v/>
      </c>
      <c r="BE99" s="67" t="str">
        <f t="shared" si="14"/>
        <v/>
      </c>
      <c r="IX99" s="7"/>
      <c r="IY99" s="7"/>
    </row>
    <row r="100" spans="1:259" ht="11.85" customHeight="1">
      <c r="A100" s="7" t="str">
        <f t="shared" si="0"/>
        <v/>
      </c>
      <c r="B100" s="7" t="str">
        <f t="shared" si="17"/>
        <v/>
      </c>
      <c r="C100" s="24" t="str">
        <v/>
      </c>
      <c r="D100" s="12" t="str">
        <v/>
      </c>
      <c r="E100" s="12" t="str">
        <v/>
      </c>
      <c r="F100" s="12" t="str">
        <v/>
      </c>
      <c r="G100" s="14" t="str">
        <v/>
      </c>
      <c r="H100" s="14" t="str">
        <v/>
      </c>
      <c r="I100" s="14" t="str">
        <v/>
      </c>
      <c r="J100" s="10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 t="str">
        <v/>
      </c>
      <c r="S100" s="10"/>
      <c r="T100" s="10"/>
      <c r="U100" s="7"/>
      <c r="V100" s="7"/>
      <c r="X100" s="66"/>
      <c r="AH100" s="1"/>
      <c r="AI100" s="1"/>
      <c r="AQ100" s="7" t="str">
        <f t="shared" si="2"/>
        <v/>
      </c>
      <c r="AR100" s="67" t="str">
        <f t="shared" si="3"/>
        <v/>
      </c>
      <c r="AS100" s="67" t="str">
        <f t="shared" si="4"/>
        <v/>
      </c>
      <c r="AT100" s="67" t="str">
        <f t="shared" si="15"/>
        <v/>
      </c>
      <c r="AU100" s="67" t="str">
        <f t="shared" si="16"/>
        <v/>
      </c>
      <c r="AV100" s="67" t="str">
        <f t="shared" si="5"/>
        <v/>
      </c>
      <c r="AW100" s="67" t="str">
        <f t="shared" si="6"/>
        <v/>
      </c>
      <c r="AX100" s="67" t="str">
        <f t="shared" si="7"/>
        <v/>
      </c>
      <c r="AY100" s="67" t="str">
        <f t="shared" si="8"/>
        <v/>
      </c>
      <c r="AZ100" s="67" t="str">
        <f t="shared" si="9"/>
        <v/>
      </c>
      <c r="BA100" s="67" t="str">
        <f t="shared" si="10"/>
        <v/>
      </c>
      <c r="BB100" s="67" t="str">
        <f t="shared" si="11"/>
        <v/>
      </c>
      <c r="BC100" s="67" t="str">
        <f t="shared" si="12"/>
        <v/>
      </c>
      <c r="BD100" s="67" t="str">
        <f t="shared" si="13"/>
        <v/>
      </c>
      <c r="BE100" s="67" t="str">
        <f t="shared" si="14"/>
        <v/>
      </c>
      <c r="IX100" s="7"/>
      <c r="IY100" s="7"/>
    </row>
    <row r="101" spans="1:259" ht="11.85" customHeight="1">
      <c r="A101" s="7" t="str">
        <f t="shared" si="0"/>
        <v/>
      </c>
      <c r="B101" s="7" t="str">
        <f t="shared" si="17"/>
        <v/>
      </c>
      <c r="C101" s="24" t="str">
        <v/>
      </c>
      <c r="D101" s="12" t="str">
        <v/>
      </c>
      <c r="E101" s="12" t="str">
        <v/>
      </c>
      <c r="F101" s="12" t="str">
        <v/>
      </c>
      <c r="G101" s="14" t="str">
        <v/>
      </c>
      <c r="H101" s="14" t="str">
        <v/>
      </c>
      <c r="I101" s="14" t="str">
        <v/>
      </c>
      <c r="J101" s="10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 t="str">
        <v/>
      </c>
      <c r="S101" s="10"/>
      <c r="T101" s="10"/>
      <c r="U101" s="7"/>
      <c r="V101" s="7"/>
      <c r="X101" s="66"/>
      <c r="AH101" s="1"/>
      <c r="AI101" s="1"/>
      <c r="AQ101" s="7" t="str">
        <f t="shared" si="2"/>
        <v/>
      </c>
      <c r="AR101" s="67" t="str">
        <f t="shared" si="3"/>
        <v/>
      </c>
      <c r="AS101" s="67" t="str">
        <f t="shared" si="4"/>
        <v/>
      </c>
      <c r="AT101" s="67" t="str">
        <f t="shared" si="15"/>
        <v/>
      </c>
      <c r="AU101" s="67" t="str">
        <f t="shared" si="16"/>
        <v/>
      </c>
      <c r="AV101" s="67" t="str">
        <f t="shared" si="5"/>
        <v/>
      </c>
      <c r="AW101" s="67" t="str">
        <f t="shared" si="6"/>
        <v/>
      </c>
      <c r="AX101" s="67" t="str">
        <f t="shared" si="7"/>
        <v/>
      </c>
      <c r="AY101" s="67" t="str">
        <f t="shared" si="8"/>
        <v/>
      </c>
      <c r="AZ101" s="67" t="str">
        <f t="shared" si="9"/>
        <v/>
      </c>
      <c r="BA101" s="67" t="str">
        <f t="shared" si="10"/>
        <v/>
      </c>
      <c r="BB101" s="67" t="str">
        <f t="shared" si="11"/>
        <v/>
      </c>
      <c r="BC101" s="67" t="str">
        <f t="shared" si="12"/>
        <v/>
      </c>
      <c r="BD101" s="67" t="str">
        <f t="shared" si="13"/>
        <v/>
      </c>
      <c r="BE101" s="67" t="str">
        <f t="shared" si="14"/>
        <v/>
      </c>
      <c r="IX101" s="7"/>
      <c r="IY101" s="7"/>
    </row>
    <row r="102" spans="1:259" ht="11.85" customHeight="1">
      <c r="A102" s="7" t="str">
        <f t="shared" si="0"/>
        <v/>
      </c>
      <c r="B102" s="7" t="str">
        <f t="shared" si="17"/>
        <v/>
      </c>
      <c r="C102" s="24" t="str">
        <v/>
      </c>
      <c r="D102" s="12" t="str">
        <v/>
      </c>
      <c r="E102" s="12" t="str">
        <v/>
      </c>
      <c r="F102" s="12" t="str">
        <v/>
      </c>
      <c r="G102" s="14" t="str">
        <v/>
      </c>
      <c r="H102" s="14" t="str">
        <v/>
      </c>
      <c r="I102" s="14" t="str">
        <v/>
      </c>
      <c r="J102" s="10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 t="str">
        <v/>
      </c>
      <c r="S102" s="10"/>
      <c r="T102" s="10"/>
      <c r="U102" s="7"/>
      <c r="V102" s="7"/>
      <c r="X102" s="66"/>
      <c r="AH102" s="1"/>
      <c r="AI102" s="1"/>
      <c r="AQ102" s="7" t="str">
        <f t="shared" si="2"/>
        <v/>
      </c>
      <c r="AR102" s="67" t="str">
        <f t="shared" si="3"/>
        <v/>
      </c>
      <c r="AS102" s="67" t="str">
        <f t="shared" si="4"/>
        <v/>
      </c>
      <c r="AT102" s="67" t="str">
        <f t="shared" si="15"/>
        <v/>
      </c>
      <c r="AU102" s="67" t="str">
        <f t="shared" si="16"/>
        <v/>
      </c>
      <c r="AV102" s="67" t="str">
        <f t="shared" si="5"/>
        <v/>
      </c>
      <c r="AW102" s="67" t="str">
        <f t="shared" si="6"/>
        <v/>
      </c>
      <c r="AX102" s="67" t="str">
        <f t="shared" si="7"/>
        <v/>
      </c>
      <c r="AY102" s="67" t="str">
        <f t="shared" si="8"/>
        <v/>
      </c>
      <c r="AZ102" s="67" t="str">
        <f t="shared" si="9"/>
        <v/>
      </c>
      <c r="BA102" s="67" t="str">
        <f t="shared" si="10"/>
        <v/>
      </c>
      <c r="BB102" s="67" t="str">
        <f t="shared" si="11"/>
        <v/>
      </c>
      <c r="BC102" s="67" t="str">
        <f t="shared" si="12"/>
        <v/>
      </c>
      <c r="BD102" s="67" t="str">
        <f t="shared" si="13"/>
        <v/>
      </c>
      <c r="BE102" s="67" t="str">
        <f t="shared" si="14"/>
        <v/>
      </c>
      <c r="IX102" s="7"/>
      <c r="IY102" s="7"/>
    </row>
    <row r="103" spans="1:259" ht="11.85" customHeight="1">
      <c r="A103" s="7" t="str">
        <f t="shared" si="0"/>
        <v/>
      </c>
      <c r="B103" s="7" t="str">
        <f t="shared" si="17"/>
        <v/>
      </c>
      <c r="C103" s="24" t="str">
        <v/>
      </c>
      <c r="D103" s="12" t="str">
        <v/>
      </c>
      <c r="E103" s="12" t="str">
        <v/>
      </c>
      <c r="F103" s="12" t="str">
        <v/>
      </c>
      <c r="G103" s="14" t="str">
        <v/>
      </c>
      <c r="H103" s="14" t="str">
        <v/>
      </c>
      <c r="I103" s="14" t="str">
        <v/>
      </c>
      <c r="J103" s="10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 t="str">
        <v/>
      </c>
      <c r="S103" s="10"/>
      <c r="T103" s="10"/>
      <c r="U103" s="7"/>
      <c r="V103" s="7"/>
      <c r="X103" s="66"/>
      <c r="AH103" s="1"/>
      <c r="AI103" s="1"/>
      <c r="AQ103" s="7" t="str">
        <f t="shared" si="2"/>
        <v/>
      </c>
      <c r="AR103" s="67" t="str">
        <f t="shared" si="3"/>
        <v/>
      </c>
      <c r="AS103" s="67" t="str">
        <f t="shared" si="4"/>
        <v/>
      </c>
      <c r="AT103" s="67" t="str">
        <f t="shared" si="15"/>
        <v/>
      </c>
      <c r="AU103" s="67" t="str">
        <f t="shared" si="16"/>
        <v/>
      </c>
      <c r="AV103" s="67" t="str">
        <f t="shared" si="5"/>
        <v/>
      </c>
      <c r="AW103" s="67" t="str">
        <f t="shared" si="6"/>
        <v/>
      </c>
      <c r="AX103" s="67" t="str">
        <f t="shared" si="7"/>
        <v/>
      </c>
      <c r="AY103" s="67" t="str">
        <f t="shared" si="8"/>
        <v/>
      </c>
      <c r="AZ103" s="67" t="str">
        <f t="shared" si="9"/>
        <v/>
      </c>
      <c r="BA103" s="67" t="str">
        <f t="shared" si="10"/>
        <v/>
      </c>
      <c r="BB103" s="67" t="str">
        <f t="shared" si="11"/>
        <v/>
      </c>
      <c r="BC103" s="67" t="str">
        <f t="shared" si="12"/>
        <v/>
      </c>
      <c r="BD103" s="67" t="str">
        <f t="shared" si="13"/>
        <v/>
      </c>
      <c r="BE103" s="67" t="str">
        <f t="shared" si="14"/>
        <v/>
      </c>
      <c r="IX103" s="7"/>
      <c r="IY103" s="7"/>
    </row>
    <row r="104" spans="1:259" ht="11.85" customHeight="1">
      <c r="A104" s="7" t="str">
        <f t="shared" si="0"/>
        <v/>
      </c>
      <c r="B104" s="7" t="str">
        <f t="shared" si="17"/>
        <v/>
      </c>
      <c r="C104" s="24" t="str">
        <v/>
      </c>
      <c r="D104" s="12" t="str">
        <v/>
      </c>
      <c r="E104" s="12" t="str">
        <v/>
      </c>
      <c r="F104" s="12" t="str">
        <v/>
      </c>
      <c r="G104" s="14" t="str">
        <v/>
      </c>
      <c r="H104" s="14" t="str">
        <v/>
      </c>
      <c r="I104" s="14" t="str">
        <v/>
      </c>
      <c r="J104" s="10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 t="str">
        <v/>
      </c>
      <c r="S104" s="10"/>
      <c r="T104" s="10"/>
      <c r="U104" s="7"/>
      <c r="V104" s="7"/>
      <c r="X104" s="66"/>
      <c r="AH104" s="1"/>
      <c r="AI104" s="1"/>
      <c r="AQ104" s="7" t="str">
        <f t="shared" si="2"/>
        <v/>
      </c>
      <c r="AR104" s="67" t="str">
        <f t="shared" si="3"/>
        <v/>
      </c>
      <c r="AS104" s="67" t="str">
        <f t="shared" si="4"/>
        <v/>
      </c>
      <c r="AT104" s="67" t="str">
        <f t="shared" si="15"/>
        <v/>
      </c>
      <c r="AU104" s="67" t="str">
        <f t="shared" si="16"/>
        <v/>
      </c>
      <c r="AV104" s="67" t="str">
        <f t="shared" si="5"/>
        <v/>
      </c>
      <c r="AW104" s="67" t="str">
        <f t="shared" si="6"/>
        <v/>
      </c>
      <c r="AX104" s="67" t="str">
        <f t="shared" si="7"/>
        <v/>
      </c>
      <c r="AY104" s="67" t="str">
        <f t="shared" si="8"/>
        <v/>
      </c>
      <c r="AZ104" s="67" t="str">
        <f t="shared" si="9"/>
        <v/>
      </c>
      <c r="BA104" s="67" t="str">
        <f t="shared" si="10"/>
        <v/>
      </c>
      <c r="BB104" s="67" t="str">
        <f t="shared" si="11"/>
        <v/>
      </c>
      <c r="BC104" s="67" t="str">
        <f t="shared" si="12"/>
        <v/>
      </c>
      <c r="BD104" s="67" t="str">
        <f t="shared" si="13"/>
        <v/>
      </c>
      <c r="BE104" s="67" t="str">
        <f t="shared" si="14"/>
        <v/>
      </c>
      <c r="IX104" s="7"/>
      <c r="IY104" s="7"/>
    </row>
    <row r="105" spans="1:259" ht="11.85" customHeight="1">
      <c r="A105" s="7" t="str">
        <f t="shared" si="0"/>
        <v/>
      </c>
      <c r="B105" s="7" t="str">
        <f t="shared" si="17"/>
        <v/>
      </c>
      <c r="C105" s="24" t="str">
        <v/>
      </c>
      <c r="D105" s="12" t="str">
        <v/>
      </c>
      <c r="E105" s="12" t="str">
        <v/>
      </c>
      <c r="F105" s="12" t="str">
        <v/>
      </c>
      <c r="G105" s="14" t="str">
        <v/>
      </c>
      <c r="H105" s="14" t="str">
        <v/>
      </c>
      <c r="I105" s="14" t="str">
        <v/>
      </c>
      <c r="J105" s="10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 t="str">
        <v/>
      </c>
      <c r="S105" s="10"/>
      <c r="T105" s="10"/>
      <c r="U105" s="7"/>
      <c r="V105" s="7"/>
      <c r="X105" s="66"/>
      <c r="AH105" s="1"/>
      <c r="AI105" s="1"/>
      <c r="AQ105" s="7" t="str">
        <f t="shared" si="2"/>
        <v/>
      </c>
      <c r="AR105" s="67" t="str">
        <f t="shared" si="3"/>
        <v/>
      </c>
      <c r="AS105" s="67" t="str">
        <f t="shared" si="4"/>
        <v/>
      </c>
      <c r="AT105" s="67" t="str">
        <f t="shared" si="15"/>
        <v/>
      </c>
      <c r="AU105" s="67" t="str">
        <f t="shared" si="16"/>
        <v/>
      </c>
      <c r="AV105" s="67" t="str">
        <f t="shared" si="5"/>
        <v/>
      </c>
      <c r="AW105" s="67" t="str">
        <f t="shared" si="6"/>
        <v/>
      </c>
      <c r="AX105" s="67" t="str">
        <f t="shared" si="7"/>
        <v/>
      </c>
      <c r="AY105" s="67" t="str">
        <f t="shared" si="8"/>
        <v/>
      </c>
      <c r="AZ105" s="67" t="str">
        <f t="shared" si="9"/>
        <v/>
      </c>
      <c r="BA105" s="67" t="str">
        <f t="shared" si="10"/>
        <v/>
      </c>
      <c r="BB105" s="67" t="str">
        <f t="shared" si="11"/>
        <v/>
      </c>
      <c r="BC105" s="67" t="str">
        <f t="shared" si="12"/>
        <v/>
      </c>
      <c r="BD105" s="67" t="str">
        <f t="shared" si="13"/>
        <v/>
      </c>
      <c r="BE105" s="67" t="str">
        <f t="shared" si="14"/>
        <v/>
      </c>
      <c r="IX105" s="7"/>
      <c r="IY105" s="7"/>
    </row>
    <row r="106" spans="1:259" ht="11.85" customHeight="1">
      <c r="A106" s="7" t="str">
        <f t="shared" si="0"/>
        <v/>
      </c>
      <c r="B106" s="7" t="str">
        <f t="shared" si="17"/>
        <v/>
      </c>
      <c r="C106" s="24" t="str">
        <v/>
      </c>
      <c r="D106" s="12" t="str">
        <v/>
      </c>
      <c r="E106" s="12" t="str">
        <v/>
      </c>
      <c r="F106" s="12" t="str">
        <v/>
      </c>
      <c r="G106" s="14" t="str">
        <v/>
      </c>
      <c r="H106" s="14" t="str">
        <v/>
      </c>
      <c r="I106" s="14" t="str">
        <v/>
      </c>
      <c r="J106" s="10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 t="str">
        <v/>
      </c>
      <c r="S106" s="10"/>
      <c r="T106" s="10"/>
      <c r="U106" s="7"/>
      <c r="V106" s="7"/>
      <c r="X106" s="66"/>
      <c r="AH106" s="1"/>
      <c r="AI106" s="1"/>
      <c r="AQ106" s="7" t="str">
        <f t="shared" si="2"/>
        <v/>
      </c>
      <c r="AR106" s="67" t="str">
        <f t="shared" si="3"/>
        <v/>
      </c>
      <c r="AS106" s="67" t="str">
        <f t="shared" si="4"/>
        <v/>
      </c>
      <c r="AT106" s="67" t="str">
        <f t="shared" si="15"/>
        <v/>
      </c>
      <c r="AU106" s="67" t="str">
        <f t="shared" si="16"/>
        <v/>
      </c>
      <c r="AV106" s="67" t="str">
        <f t="shared" si="5"/>
        <v/>
      </c>
      <c r="AW106" s="67" t="str">
        <f t="shared" si="6"/>
        <v/>
      </c>
      <c r="AX106" s="67" t="str">
        <f t="shared" si="7"/>
        <v/>
      </c>
      <c r="AY106" s="67" t="str">
        <f t="shared" si="8"/>
        <v/>
      </c>
      <c r="AZ106" s="67" t="str">
        <f t="shared" si="9"/>
        <v/>
      </c>
      <c r="BA106" s="67" t="str">
        <f t="shared" si="10"/>
        <v/>
      </c>
      <c r="BB106" s="67" t="str">
        <f t="shared" si="11"/>
        <v/>
      </c>
      <c r="BC106" s="67" t="str">
        <f t="shared" si="12"/>
        <v/>
      </c>
      <c r="BD106" s="67" t="str">
        <f t="shared" si="13"/>
        <v/>
      </c>
      <c r="BE106" s="67" t="str">
        <f t="shared" si="14"/>
        <v/>
      </c>
      <c r="IX106" s="7"/>
      <c r="IY106" s="7"/>
    </row>
    <row r="107" spans="1:259" ht="11.85" customHeight="1">
      <c r="A107" s="7" t="str">
        <f t="shared" si="0"/>
        <v/>
      </c>
      <c r="B107" s="7" t="str">
        <f t="shared" si="17"/>
        <v/>
      </c>
      <c r="C107" s="24" t="str">
        <v/>
      </c>
      <c r="D107" s="12" t="str">
        <v/>
      </c>
      <c r="E107" s="12" t="str">
        <v/>
      </c>
      <c r="F107" s="12" t="str">
        <v/>
      </c>
      <c r="G107" s="14" t="str">
        <v/>
      </c>
      <c r="H107" s="14" t="str">
        <v/>
      </c>
      <c r="I107" s="14" t="str">
        <v/>
      </c>
      <c r="J107" s="10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 t="str">
        <v/>
      </c>
      <c r="S107" s="10"/>
      <c r="T107" s="10"/>
      <c r="U107" s="7"/>
      <c r="V107" s="7"/>
      <c r="X107" s="66"/>
      <c r="AH107" s="1"/>
      <c r="AI107" s="1"/>
      <c r="AQ107" s="7" t="str">
        <f t="shared" si="2"/>
        <v/>
      </c>
      <c r="AR107" s="67" t="str">
        <f t="shared" si="3"/>
        <v/>
      </c>
      <c r="AS107" s="67" t="str">
        <f t="shared" si="4"/>
        <v/>
      </c>
      <c r="AT107" s="67" t="str">
        <f t="shared" si="15"/>
        <v/>
      </c>
      <c r="AU107" s="67" t="str">
        <f t="shared" si="16"/>
        <v/>
      </c>
      <c r="AV107" s="67" t="str">
        <f t="shared" si="5"/>
        <v/>
      </c>
      <c r="AW107" s="67" t="str">
        <f t="shared" si="6"/>
        <v/>
      </c>
      <c r="AX107" s="67" t="str">
        <f t="shared" si="7"/>
        <v/>
      </c>
      <c r="AY107" s="67" t="str">
        <f t="shared" si="8"/>
        <v/>
      </c>
      <c r="AZ107" s="67" t="str">
        <f t="shared" si="9"/>
        <v/>
      </c>
      <c r="BA107" s="67" t="str">
        <f t="shared" si="10"/>
        <v/>
      </c>
      <c r="BB107" s="67" t="str">
        <f t="shared" si="11"/>
        <v/>
      </c>
      <c r="BC107" s="67" t="str">
        <f t="shared" si="12"/>
        <v/>
      </c>
      <c r="BD107" s="67" t="str">
        <f t="shared" si="13"/>
        <v/>
      </c>
      <c r="BE107" s="67" t="str">
        <f t="shared" si="14"/>
        <v/>
      </c>
      <c r="IX107" s="7"/>
      <c r="IY107" s="7"/>
    </row>
    <row r="108" spans="1:259" ht="11.85" customHeight="1">
      <c r="A108" s="7" t="str">
        <f t="shared" si="0"/>
        <v/>
      </c>
      <c r="B108" s="7" t="str">
        <f t="shared" si="17"/>
        <v/>
      </c>
      <c r="C108" s="24" t="str">
        <v/>
      </c>
      <c r="D108" s="12" t="str">
        <v/>
      </c>
      <c r="E108" s="12" t="str">
        <v/>
      </c>
      <c r="F108" s="12" t="str">
        <v/>
      </c>
      <c r="G108" s="14" t="str">
        <v/>
      </c>
      <c r="H108" s="14" t="str">
        <v/>
      </c>
      <c r="I108" s="14" t="str">
        <v/>
      </c>
      <c r="J108" s="10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 t="str">
        <v/>
      </c>
      <c r="S108" s="10"/>
      <c r="T108" s="10"/>
      <c r="U108" s="7"/>
      <c r="V108" s="7"/>
      <c r="X108" s="66"/>
      <c r="AH108" s="1"/>
      <c r="AI108" s="1"/>
      <c r="AQ108" s="7" t="str">
        <f t="shared" si="2"/>
        <v/>
      </c>
      <c r="AR108" s="67" t="str">
        <f t="shared" si="3"/>
        <v/>
      </c>
      <c r="AS108" s="67" t="str">
        <f t="shared" si="4"/>
        <v/>
      </c>
      <c r="AT108" s="67" t="str">
        <f t="shared" si="15"/>
        <v/>
      </c>
      <c r="AU108" s="67" t="str">
        <f t="shared" si="16"/>
        <v/>
      </c>
      <c r="AV108" s="67" t="str">
        <f t="shared" si="5"/>
        <v/>
      </c>
      <c r="AW108" s="67" t="str">
        <f t="shared" si="6"/>
        <v/>
      </c>
      <c r="AX108" s="67" t="str">
        <f t="shared" si="7"/>
        <v/>
      </c>
      <c r="AY108" s="67" t="str">
        <f t="shared" si="8"/>
        <v/>
      </c>
      <c r="AZ108" s="67" t="str">
        <f t="shared" si="9"/>
        <v/>
      </c>
      <c r="BA108" s="67" t="str">
        <f t="shared" si="10"/>
        <v/>
      </c>
      <c r="BB108" s="67" t="str">
        <f t="shared" si="11"/>
        <v/>
      </c>
      <c r="BC108" s="67" t="str">
        <f t="shared" si="12"/>
        <v/>
      </c>
      <c r="BD108" s="67" t="str">
        <f t="shared" si="13"/>
        <v/>
      </c>
      <c r="BE108" s="67" t="str">
        <f t="shared" si="14"/>
        <v/>
      </c>
      <c r="IX108" s="7"/>
      <c r="IY108" s="7"/>
    </row>
    <row r="109" spans="1:259" ht="11.85" customHeight="1">
      <c r="A109" s="7" t="str">
        <f t="shared" ref="A109:A172" si="18">IF(OR($D$37,$D$36,$D$35),IF(MOD((ROW(A109)-ROW($A$45))*$E$30,$E$32)&lt;0.0001,(ROW(A109)-ROW($A$45))*$E$30,""),"")</f>
        <v/>
      </c>
      <c r="B109" s="7" t="str">
        <f t="shared" ref="B109:B140" si="19">IF(IF(OR($D$37,$D$36,$D$35),(ROW(A109)-ROW($A$45))*$E$30,"")&lt;=$E$31,IF(OR($D$37,$D$36,$D$35),(ROW(A109)-ROW($A$45))*$E$30,""),"")</f>
        <v/>
      </c>
      <c r="C109" s="24" t="str">
        <v/>
      </c>
      <c r="D109" s="12" t="str">
        <v/>
      </c>
      <c r="E109" s="12" t="str">
        <v/>
      </c>
      <c r="F109" s="12" t="str">
        <v/>
      </c>
      <c r="G109" s="14" t="str">
        <v/>
      </c>
      <c r="H109" s="14" t="str">
        <v/>
      </c>
      <c r="I109" s="14" t="str">
        <v/>
      </c>
      <c r="J109" s="10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 t="str">
        <v/>
      </c>
      <c r="S109" s="10"/>
      <c r="T109" s="10"/>
      <c r="U109" s="7"/>
      <c r="V109" s="7"/>
      <c r="X109" s="66"/>
      <c r="AH109" s="1"/>
      <c r="AI109" s="1"/>
      <c r="AQ109" s="7" t="str">
        <f t="shared" ref="AQ109:AQ172" si="20">IF((ROW(A109)-ROW($A$45))*$E$30&lt;=$E$31,A109,"")</f>
        <v/>
      </c>
      <c r="AR109" s="67" t="str">
        <f t="shared" ref="AR109:AR172" si="21">IF(ISNUMBER(C109),C109,"")</f>
        <v/>
      </c>
      <c r="AS109" s="67" t="str">
        <f t="shared" ref="AS109:AS172" si="22">IF(ISNUMBER(D109),D109,"")</f>
        <v/>
      </c>
      <c r="AT109" s="67" t="str">
        <f t="shared" ref="AT109:AT172" si="23">IF(ISNUMBER(E109),E109,"")</f>
        <v/>
      </c>
      <c r="AU109" s="67" t="str">
        <f t="shared" si="16"/>
        <v/>
      </c>
      <c r="AV109" s="67" t="str">
        <f t="shared" ref="AV109:AV172" si="24">IF(ISNUMBER(G109),G109,"")</f>
        <v/>
      </c>
      <c r="AW109" s="67" t="str">
        <f t="shared" ref="AW109:AW172" si="25">IF(ISNUMBER(H109),H109,"")</f>
        <v/>
      </c>
      <c r="AX109" s="67" t="str">
        <f t="shared" ref="AX109:AX172" si="26">IF(ISNUMBER(I109),I109,"")</f>
        <v/>
      </c>
      <c r="AY109" s="67" t="str">
        <f t="shared" ref="AY109:AY172" si="27">IF(ISNUMBER(J109),J109,"")</f>
        <v/>
      </c>
      <c r="AZ109" s="67" t="str">
        <f t="shared" ref="AZ109:AZ172" si="28">IF(ISNUMBER(K109),K109,"")</f>
        <v/>
      </c>
      <c r="BA109" s="67" t="str">
        <f t="shared" ref="BA109:BA172" si="29">IF(ISNUMBER(L109),L109,"")</f>
        <v/>
      </c>
      <c r="BB109" s="67" t="str">
        <f t="shared" ref="BB109:BE172" si="30">IF(ISNUMBER(M109),M109,"")</f>
        <v/>
      </c>
      <c r="BC109" s="67" t="str">
        <f t="shared" si="30"/>
        <v/>
      </c>
      <c r="BD109" s="67" t="str">
        <f t="shared" si="30"/>
        <v/>
      </c>
      <c r="BE109" s="67" t="str">
        <f t="shared" si="30"/>
        <v/>
      </c>
      <c r="IX109" s="7"/>
      <c r="IY109" s="7"/>
    </row>
    <row r="110" spans="1:259" ht="11.85" customHeight="1">
      <c r="A110" s="7" t="str">
        <f t="shared" si="18"/>
        <v/>
      </c>
      <c r="B110" s="7" t="str">
        <f t="shared" si="19"/>
        <v/>
      </c>
      <c r="C110" s="24" t="str">
        <v/>
      </c>
      <c r="D110" s="12" t="str">
        <v/>
      </c>
      <c r="E110" s="12" t="str">
        <v/>
      </c>
      <c r="F110" s="12" t="str">
        <v/>
      </c>
      <c r="G110" s="14" t="str">
        <v/>
      </c>
      <c r="H110" s="14" t="str">
        <v/>
      </c>
      <c r="I110" s="14" t="str">
        <v/>
      </c>
      <c r="J110" s="10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 t="str">
        <v/>
      </c>
      <c r="S110" s="10"/>
      <c r="T110" s="10"/>
      <c r="U110" s="7"/>
      <c r="V110" s="7"/>
      <c r="X110" s="66"/>
      <c r="AH110" s="1"/>
      <c r="AI110" s="1"/>
      <c r="AQ110" s="7" t="str">
        <f t="shared" si="20"/>
        <v/>
      </c>
      <c r="AR110" s="67" t="str">
        <f t="shared" si="21"/>
        <v/>
      </c>
      <c r="AS110" s="67" t="str">
        <f t="shared" si="22"/>
        <v/>
      </c>
      <c r="AT110" s="67" t="str">
        <f t="shared" si="23"/>
        <v/>
      </c>
      <c r="AU110" s="67" t="str">
        <f t="shared" ref="AU110:AU173" si="31">IF(ISNUMBER(F110),F110,"")</f>
        <v/>
      </c>
      <c r="AV110" s="67" t="str">
        <f t="shared" si="24"/>
        <v/>
      </c>
      <c r="AW110" s="67" t="str">
        <f t="shared" si="25"/>
        <v/>
      </c>
      <c r="AX110" s="67" t="str">
        <f t="shared" si="26"/>
        <v/>
      </c>
      <c r="AY110" s="67" t="str">
        <f t="shared" si="27"/>
        <v/>
      </c>
      <c r="AZ110" s="67" t="str">
        <f t="shared" si="28"/>
        <v/>
      </c>
      <c r="BA110" s="67" t="str">
        <f t="shared" si="29"/>
        <v/>
      </c>
      <c r="BB110" s="67" t="str">
        <f t="shared" si="30"/>
        <v/>
      </c>
      <c r="BC110" s="67" t="str">
        <f t="shared" si="30"/>
        <v/>
      </c>
      <c r="BD110" s="67" t="str">
        <f t="shared" si="30"/>
        <v/>
      </c>
      <c r="BE110" s="67" t="str">
        <f t="shared" si="30"/>
        <v/>
      </c>
      <c r="IX110" s="7"/>
      <c r="IY110" s="7"/>
    </row>
    <row r="111" spans="1:259" ht="11.85" customHeight="1">
      <c r="A111" s="7" t="str">
        <f t="shared" si="18"/>
        <v/>
      </c>
      <c r="B111" s="7" t="str">
        <f t="shared" si="19"/>
        <v/>
      </c>
      <c r="C111" s="24" t="str">
        <v/>
      </c>
      <c r="D111" s="12" t="str">
        <v/>
      </c>
      <c r="E111" s="12" t="str">
        <v/>
      </c>
      <c r="F111" s="12" t="str">
        <v/>
      </c>
      <c r="G111" s="14" t="str">
        <v/>
      </c>
      <c r="H111" s="14" t="str">
        <v/>
      </c>
      <c r="I111" s="14" t="str">
        <v/>
      </c>
      <c r="J111" s="10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 t="str">
        <v/>
      </c>
      <c r="S111" s="10"/>
      <c r="T111" s="10"/>
      <c r="U111" s="7"/>
      <c r="V111" s="7"/>
      <c r="X111" s="66"/>
      <c r="AH111" s="1"/>
      <c r="AI111" s="1"/>
      <c r="AQ111" s="7" t="str">
        <f t="shared" si="20"/>
        <v/>
      </c>
      <c r="AR111" s="67" t="str">
        <f t="shared" si="21"/>
        <v/>
      </c>
      <c r="AS111" s="67" t="str">
        <f t="shared" si="22"/>
        <v/>
      </c>
      <c r="AT111" s="67" t="str">
        <f t="shared" si="23"/>
        <v/>
      </c>
      <c r="AU111" s="67" t="str">
        <f t="shared" si="31"/>
        <v/>
      </c>
      <c r="AV111" s="67" t="str">
        <f t="shared" si="24"/>
        <v/>
      </c>
      <c r="AW111" s="67" t="str">
        <f t="shared" si="25"/>
        <v/>
      </c>
      <c r="AX111" s="67" t="str">
        <f t="shared" si="26"/>
        <v/>
      </c>
      <c r="AY111" s="67" t="str">
        <f t="shared" si="27"/>
        <v/>
      </c>
      <c r="AZ111" s="67" t="str">
        <f t="shared" si="28"/>
        <v/>
      </c>
      <c r="BA111" s="67" t="str">
        <f t="shared" si="29"/>
        <v/>
      </c>
      <c r="BB111" s="67" t="str">
        <f t="shared" si="30"/>
        <v/>
      </c>
      <c r="BC111" s="67" t="str">
        <f t="shared" si="30"/>
        <v/>
      </c>
      <c r="BD111" s="67" t="str">
        <f t="shared" si="30"/>
        <v/>
      </c>
      <c r="BE111" s="67" t="str">
        <f t="shared" si="30"/>
        <v/>
      </c>
      <c r="IX111" s="7"/>
      <c r="IY111" s="7"/>
    </row>
    <row r="112" spans="1:259" ht="11.85" customHeight="1">
      <c r="A112" s="7" t="str">
        <f t="shared" si="18"/>
        <v/>
      </c>
      <c r="B112" s="7" t="str">
        <f t="shared" si="19"/>
        <v/>
      </c>
      <c r="C112" s="24" t="str">
        <v/>
      </c>
      <c r="D112" s="12" t="str">
        <v/>
      </c>
      <c r="E112" s="12" t="str">
        <v/>
      </c>
      <c r="F112" s="12" t="str">
        <v/>
      </c>
      <c r="G112" s="14" t="str">
        <v/>
      </c>
      <c r="H112" s="14" t="str">
        <v/>
      </c>
      <c r="I112" s="14" t="str">
        <v/>
      </c>
      <c r="J112" s="10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 t="str">
        <v/>
      </c>
      <c r="S112" s="10"/>
      <c r="T112" s="10"/>
      <c r="U112" s="7"/>
      <c r="V112" s="7"/>
      <c r="X112" s="66"/>
      <c r="AH112" s="1"/>
      <c r="AI112" s="1"/>
      <c r="AQ112" s="7" t="str">
        <f t="shared" si="20"/>
        <v/>
      </c>
      <c r="AR112" s="67" t="str">
        <f t="shared" si="21"/>
        <v/>
      </c>
      <c r="AS112" s="67" t="str">
        <f t="shared" si="22"/>
        <v/>
      </c>
      <c r="AT112" s="67" t="str">
        <f t="shared" si="23"/>
        <v/>
      </c>
      <c r="AU112" s="67" t="str">
        <f t="shared" si="31"/>
        <v/>
      </c>
      <c r="AV112" s="67" t="str">
        <f t="shared" si="24"/>
        <v/>
      </c>
      <c r="AW112" s="67" t="str">
        <f t="shared" si="25"/>
        <v/>
      </c>
      <c r="AX112" s="67" t="str">
        <f t="shared" si="26"/>
        <v/>
      </c>
      <c r="AY112" s="67" t="str">
        <f t="shared" si="27"/>
        <v/>
      </c>
      <c r="AZ112" s="67" t="str">
        <f t="shared" si="28"/>
        <v/>
      </c>
      <c r="BA112" s="67" t="str">
        <f t="shared" si="29"/>
        <v/>
      </c>
      <c r="BB112" s="67" t="str">
        <f t="shared" si="30"/>
        <v/>
      </c>
      <c r="BC112" s="67" t="str">
        <f t="shared" si="30"/>
        <v/>
      </c>
      <c r="BD112" s="67" t="str">
        <f t="shared" si="30"/>
        <v/>
      </c>
      <c r="BE112" s="67" t="str">
        <f t="shared" si="30"/>
        <v/>
      </c>
      <c r="IX112" s="7"/>
      <c r="IY112" s="7"/>
    </row>
    <row r="113" spans="1:259" ht="11.85" customHeight="1">
      <c r="A113" s="7" t="str">
        <f t="shared" si="18"/>
        <v/>
      </c>
      <c r="B113" s="7" t="str">
        <f t="shared" si="19"/>
        <v/>
      </c>
      <c r="C113" s="24" t="str">
        <v/>
      </c>
      <c r="D113" s="12" t="str">
        <v/>
      </c>
      <c r="E113" s="12" t="str">
        <v/>
      </c>
      <c r="F113" s="12" t="str">
        <v/>
      </c>
      <c r="G113" s="14" t="str">
        <v/>
      </c>
      <c r="H113" s="14" t="str">
        <v/>
      </c>
      <c r="I113" s="14" t="str">
        <v/>
      </c>
      <c r="J113" s="10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 t="str">
        <v/>
      </c>
      <c r="S113" s="10"/>
      <c r="T113" s="10"/>
      <c r="U113" s="7"/>
      <c r="V113" s="7"/>
      <c r="X113" s="66"/>
      <c r="AH113" s="1"/>
      <c r="AI113" s="1"/>
      <c r="AQ113" s="7" t="str">
        <f t="shared" si="20"/>
        <v/>
      </c>
      <c r="AR113" s="67" t="str">
        <f t="shared" si="21"/>
        <v/>
      </c>
      <c r="AS113" s="67" t="str">
        <f t="shared" si="22"/>
        <v/>
      </c>
      <c r="AT113" s="67" t="str">
        <f t="shared" si="23"/>
        <v/>
      </c>
      <c r="AU113" s="67" t="str">
        <f t="shared" si="31"/>
        <v/>
      </c>
      <c r="AV113" s="67" t="str">
        <f t="shared" si="24"/>
        <v/>
      </c>
      <c r="AW113" s="67" t="str">
        <f t="shared" si="25"/>
        <v/>
      </c>
      <c r="AX113" s="67" t="str">
        <f t="shared" si="26"/>
        <v/>
      </c>
      <c r="AY113" s="67" t="str">
        <f t="shared" si="27"/>
        <v/>
      </c>
      <c r="AZ113" s="67" t="str">
        <f t="shared" si="28"/>
        <v/>
      </c>
      <c r="BA113" s="67" t="str">
        <f t="shared" si="29"/>
        <v/>
      </c>
      <c r="BB113" s="67" t="str">
        <f t="shared" si="30"/>
        <v/>
      </c>
      <c r="BC113" s="67" t="str">
        <f t="shared" si="30"/>
        <v/>
      </c>
      <c r="BD113" s="67" t="str">
        <f t="shared" si="30"/>
        <v/>
      </c>
      <c r="BE113" s="67" t="str">
        <f t="shared" si="30"/>
        <v/>
      </c>
      <c r="IX113" s="7"/>
      <c r="IY113" s="7"/>
    </row>
    <row r="114" spans="1:259" ht="11.85" customHeight="1">
      <c r="A114" s="7" t="str">
        <f t="shared" si="18"/>
        <v/>
      </c>
      <c r="B114" s="7" t="str">
        <f t="shared" si="19"/>
        <v/>
      </c>
      <c r="C114" s="24" t="str">
        <v/>
      </c>
      <c r="D114" s="12" t="str">
        <v/>
      </c>
      <c r="E114" s="12" t="str">
        <v/>
      </c>
      <c r="F114" s="12" t="str">
        <v/>
      </c>
      <c r="G114" s="14" t="str">
        <v/>
      </c>
      <c r="H114" s="14" t="str">
        <v/>
      </c>
      <c r="I114" s="14" t="str">
        <v/>
      </c>
      <c r="J114" s="10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 t="str">
        <v/>
      </c>
      <c r="S114" s="10"/>
      <c r="T114" s="10"/>
      <c r="U114" s="7"/>
      <c r="V114" s="7"/>
      <c r="X114" s="66"/>
      <c r="AH114" s="1"/>
      <c r="AI114" s="1"/>
      <c r="AQ114" s="7" t="str">
        <f t="shared" si="20"/>
        <v/>
      </c>
      <c r="AR114" s="67" t="str">
        <f t="shared" si="21"/>
        <v/>
      </c>
      <c r="AS114" s="67" t="str">
        <f t="shared" si="22"/>
        <v/>
      </c>
      <c r="AT114" s="67" t="str">
        <f t="shared" si="23"/>
        <v/>
      </c>
      <c r="AU114" s="67" t="str">
        <f t="shared" si="31"/>
        <v/>
      </c>
      <c r="AV114" s="67" t="str">
        <f t="shared" si="24"/>
        <v/>
      </c>
      <c r="AW114" s="67" t="str">
        <f t="shared" si="25"/>
        <v/>
      </c>
      <c r="AX114" s="67" t="str">
        <f t="shared" si="26"/>
        <v/>
      </c>
      <c r="AY114" s="67" t="str">
        <f t="shared" si="27"/>
        <v/>
      </c>
      <c r="AZ114" s="67" t="str">
        <f t="shared" si="28"/>
        <v/>
      </c>
      <c r="BA114" s="67" t="str">
        <f t="shared" si="29"/>
        <v/>
      </c>
      <c r="BB114" s="67" t="str">
        <f t="shared" si="30"/>
        <v/>
      </c>
      <c r="BC114" s="67" t="str">
        <f t="shared" si="30"/>
        <v/>
      </c>
      <c r="BD114" s="67" t="str">
        <f t="shared" si="30"/>
        <v/>
      </c>
      <c r="BE114" s="67" t="str">
        <f t="shared" si="30"/>
        <v/>
      </c>
      <c r="IX114" s="7"/>
      <c r="IY114" s="7"/>
    </row>
    <row r="115" spans="1:259" ht="11.85" customHeight="1">
      <c r="A115" s="7" t="str">
        <f t="shared" si="18"/>
        <v/>
      </c>
      <c r="B115" s="7" t="str">
        <f t="shared" si="19"/>
        <v/>
      </c>
      <c r="C115" s="24" t="str">
        <v/>
      </c>
      <c r="D115" s="12" t="str">
        <v/>
      </c>
      <c r="E115" s="12" t="str">
        <v/>
      </c>
      <c r="F115" s="12" t="str">
        <v/>
      </c>
      <c r="G115" s="14" t="str">
        <v/>
      </c>
      <c r="H115" s="14" t="str">
        <v/>
      </c>
      <c r="I115" s="14" t="str">
        <v/>
      </c>
      <c r="J115" s="10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 t="str">
        <v/>
      </c>
      <c r="S115" s="10"/>
      <c r="T115" s="10"/>
      <c r="U115" s="7"/>
      <c r="V115" s="7"/>
      <c r="X115" s="66"/>
      <c r="AH115" s="1"/>
      <c r="AI115" s="1"/>
      <c r="AQ115" s="7" t="str">
        <f t="shared" si="20"/>
        <v/>
      </c>
      <c r="AR115" s="67" t="str">
        <f t="shared" si="21"/>
        <v/>
      </c>
      <c r="AS115" s="67" t="str">
        <f t="shared" si="22"/>
        <v/>
      </c>
      <c r="AT115" s="67" t="str">
        <f t="shared" si="23"/>
        <v/>
      </c>
      <c r="AU115" s="67" t="str">
        <f t="shared" si="31"/>
        <v/>
      </c>
      <c r="AV115" s="67" t="str">
        <f t="shared" si="24"/>
        <v/>
      </c>
      <c r="AW115" s="67" t="str">
        <f t="shared" si="25"/>
        <v/>
      </c>
      <c r="AX115" s="67" t="str">
        <f t="shared" si="26"/>
        <v/>
      </c>
      <c r="AY115" s="67" t="str">
        <f t="shared" si="27"/>
        <v/>
      </c>
      <c r="AZ115" s="67" t="str">
        <f t="shared" si="28"/>
        <v/>
      </c>
      <c r="BA115" s="67" t="str">
        <f t="shared" si="29"/>
        <v/>
      </c>
      <c r="BB115" s="67" t="str">
        <f t="shared" si="30"/>
        <v/>
      </c>
      <c r="BC115" s="67" t="str">
        <f t="shared" si="30"/>
        <v/>
      </c>
      <c r="BD115" s="67" t="str">
        <f t="shared" si="30"/>
        <v/>
      </c>
      <c r="BE115" s="67" t="str">
        <f t="shared" si="30"/>
        <v/>
      </c>
      <c r="IX115" s="7"/>
      <c r="IY115" s="7"/>
    </row>
    <row r="116" spans="1:259" ht="11.85" customHeight="1">
      <c r="A116" s="7" t="str">
        <f t="shared" si="18"/>
        <v/>
      </c>
      <c r="B116" s="7" t="str">
        <f t="shared" si="19"/>
        <v/>
      </c>
      <c r="C116" s="24" t="str">
        <v/>
      </c>
      <c r="D116" s="12" t="str">
        <v/>
      </c>
      <c r="E116" s="12" t="str">
        <v/>
      </c>
      <c r="F116" s="12" t="str">
        <v/>
      </c>
      <c r="G116" s="14" t="str">
        <v/>
      </c>
      <c r="H116" s="14" t="str">
        <v/>
      </c>
      <c r="I116" s="14" t="str">
        <v/>
      </c>
      <c r="J116" s="10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 t="str">
        <v/>
      </c>
      <c r="S116" s="10"/>
      <c r="T116" s="10"/>
      <c r="U116" s="7"/>
      <c r="V116" s="7"/>
      <c r="X116" s="66"/>
      <c r="AH116" s="1"/>
      <c r="AI116" s="1"/>
      <c r="AQ116" s="7" t="str">
        <f t="shared" si="20"/>
        <v/>
      </c>
      <c r="AR116" s="67" t="str">
        <f t="shared" si="21"/>
        <v/>
      </c>
      <c r="AS116" s="67" t="str">
        <f t="shared" si="22"/>
        <v/>
      </c>
      <c r="AT116" s="67" t="str">
        <f t="shared" si="23"/>
        <v/>
      </c>
      <c r="AU116" s="67" t="str">
        <f t="shared" si="31"/>
        <v/>
      </c>
      <c r="AV116" s="67" t="str">
        <f t="shared" si="24"/>
        <v/>
      </c>
      <c r="AW116" s="67" t="str">
        <f t="shared" si="25"/>
        <v/>
      </c>
      <c r="AX116" s="67" t="str">
        <f t="shared" si="26"/>
        <v/>
      </c>
      <c r="AY116" s="67" t="str">
        <f t="shared" si="27"/>
        <v/>
      </c>
      <c r="AZ116" s="67" t="str">
        <f t="shared" si="28"/>
        <v/>
      </c>
      <c r="BA116" s="67" t="str">
        <f t="shared" si="29"/>
        <v/>
      </c>
      <c r="BB116" s="67" t="str">
        <f t="shared" si="30"/>
        <v/>
      </c>
      <c r="BC116" s="67" t="str">
        <f t="shared" si="30"/>
        <v/>
      </c>
      <c r="BD116" s="67" t="str">
        <f t="shared" si="30"/>
        <v/>
      </c>
      <c r="BE116" s="67" t="str">
        <f t="shared" si="30"/>
        <v/>
      </c>
      <c r="IX116" s="7"/>
      <c r="IY116" s="7"/>
    </row>
    <row r="117" spans="1:259" ht="11.85" customHeight="1">
      <c r="A117" s="7" t="str">
        <f t="shared" si="18"/>
        <v/>
      </c>
      <c r="B117" s="7" t="str">
        <f t="shared" si="19"/>
        <v/>
      </c>
      <c r="C117" s="24" t="str">
        <v/>
      </c>
      <c r="D117" s="12" t="str">
        <v/>
      </c>
      <c r="E117" s="12" t="str">
        <v/>
      </c>
      <c r="F117" s="12" t="str">
        <v/>
      </c>
      <c r="G117" s="14" t="str">
        <v/>
      </c>
      <c r="H117" s="14" t="str">
        <v/>
      </c>
      <c r="I117" s="14" t="str">
        <v/>
      </c>
      <c r="J117" s="10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 t="str">
        <v/>
      </c>
      <c r="S117" s="10"/>
      <c r="T117" s="10"/>
      <c r="U117" s="7"/>
      <c r="V117" s="7"/>
      <c r="X117" s="66"/>
      <c r="AH117" s="1"/>
      <c r="AI117" s="1"/>
      <c r="AQ117" s="7" t="str">
        <f t="shared" si="20"/>
        <v/>
      </c>
      <c r="AR117" s="67" t="str">
        <f t="shared" si="21"/>
        <v/>
      </c>
      <c r="AS117" s="67" t="str">
        <f t="shared" si="22"/>
        <v/>
      </c>
      <c r="AT117" s="67" t="str">
        <f t="shared" si="23"/>
        <v/>
      </c>
      <c r="AU117" s="67" t="str">
        <f t="shared" si="31"/>
        <v/>
      </c>
      <c r="AV117" s="67" t="str">
        <f t="shared" si="24"/>
        <v/>
      </c>
      <c r="AW117" s="67" t="str">
        <f t="shared" si="25"/>
        <v/>
      </c>
      <c r="AX117" s="67" t="str">
        <f t="shared" si="26"/>
        <v/>
      </c>
      <c r="AY117" s="67" t="str">
        <f t="shared" si="27"/>
        <v/>
      </c>
      <c r="AZ117" s="67" t="str">
        <f t="shared" si="28"/>
        <v/>
      </c>
      <c r="BA117" s="67" t="str">
        <f t="shared" si="29"/>
        <v/>
      </c>
      <c r="BB117" s="67" t="str">
        <f t="shared" si="30"/>
        <v/>
      </c>
      <c r="BC117" s="67" t="str">
        <f t="shared" si="30"/>
        <v/>
      </c>
      <c r="BD117" s="67" t="str">
        <f t="shared" si="30"/>
        <v/>
      </c>
      <c r="BE117" s="67" t="str">
        <f t="shared" si="30"/>
        <v/>
      </c>
      <c r="IX117" s="7"/>
      <c r="IY117" s="7"/>
    </row>
    <row r="118" spans="1:259" ht="11.85" customHeight="1">
      <c r="A118" s="7" t="str">
        <f t="shared" si="18"/>
        <v/>
      </c>
      <c r="B118" s="7" t="str">
        <f t="shared" si="19"/>
        <v/>
      </c>
      <c r="C118" s="24" t="str">
        <v/>
      </c>
      <c r="D118" s="12" t="str">
        <v/>
      </c>
      <c r="E118" s="12" t="str">
        <v/>
      </c>
      <c r="F118" s="12" t="str">
        <v/>
      </c>
      <c r="G118" s="14" t="str">
        <v/>
      </c>
      <c r="H118" s="14" t="str">
        <v/>
      </c>
      <c r="I118" s="14" t="str">
        <v/>
      </c>
      <c r="J118" s="10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 t="str">
        <v/>
      </c>
      <c r="S118" s="10"/>
      <c r="T118" s="10"/>
      <c r="U118" s="7"/>
      <c r="V118" s="7"/>
      <c r="X118" s="66"/>
      <c r="AH118" s="1"/>
      <c r="AI118" s="1"/>
      <c r="AQ118" s="7" t="str">
        <f t="shared" si="20"/>
        <v/>
      </c>
      <c r="AR118" s="67" t="str">
        <f t="shared" si="21"/>
        <v/>
      </c>
      <c r="AS118" s="67" t="str">
        <f t="shared" si="22"/>
        <v/>
      </c>
      <c r="AT118" s="67" t="str">
        <f t="shared" si="23"/>
        <v/>
      </c>
      <c r="AU118" s="67" t="str">
        <f t="shared" si="31"/>
        <v/>
      </c>
      <c r="AV118" s="67" t="str">
        <f t="shared" si="24"/>
        <v/>
      </c>
      <c r="AW118" s="67" t="str">
        <f t="shared" si="25"/>
        <v/>
      </c>
      <c r="AX118" s="67" t="str">
        <f t="shared" si="26"/>
        <v/>
      </c>
      <c r="AY118" s="67" t="str">
        <f t="shared" si="27"/>
        <v/>
      </c>
      <c r="AZ118" s="67" t="str">
        <f t="shared" si="28"/>
        <v/>
      </c>
      <c r="BA118" s="67" t="str">
        <f t="shared" si="29"/>
        <v/>
      </c>
      <c r="BB118" s="67" t="str">
        <f t="shared" si="30"/>
        <v/>
      </c>
      <c r="BC118" s="67" t="str">
        <f t="shared" si="30"/>
        <v/>
      </c>
      <c r="BD118" s="67" t="str">
        <f t="shared" si="30"/>
        <v/>
      </c>
      <c r="BE118" s="67" t="str">
        <f t="shared" si="30"/>
        <v/>
      </c>
      <c r="IX118" s="7"/>
      <c r="IY118" s="7"/>
    </row>
    <row r="119" spans="1:259" ht="11.85" customHeight="1">
      <c r="A119" s="7" t="str">
        <f t="shared" si="18"/>
        <v/>
      </c>
      <c r="B119" s="7" t="str">
        <f t="shared" si="19"/>
        <v/>
      </c>
      <c r="C119" s="24" t="str">
        <v/>
      </c>
      <c r="D119" s="12" t="str">
        <v/>
      </c>
      <c r="E119" s="12" t="str">
        <v/>
      </c>
      <c r="F119" s="12" t="str">
        <v/>
      </c>
      <c r="G119" s="14" t="str">
        <v/>
      </c>
      <c r="H119" s="14" t="str">
        <v/>
      </c>
      <c r="I119" s="14" t="str">
        <v/>
      </c>
      <c r="J119" s="10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 t="str">
        <v/>
      </c>
      <c r="S119" s="10"/>
      <c r="T119" s="10"/>
      <c r="U119" s="7"/>
      <c r="V119" s="7"/>
      <c r="X119" s="66"/>
      <c r="AH119" s="1"/>
      <c r="AI119" s="1"/>
      <c r="AQ119" s="7" t="str">
        <f t="shared" si="20"/>
        <v/>
      </c>
      <c r="AR119" s="67" t="str">
        <f t="shared" si="21"/>
        <v/>
      </c>
      <c r="AS119" s="67" t="str">
        <f t="shared" si="22"/>
        <v/>
      </c>
      <c r="AT119" s="67" t="str">
        <f t="shared" si="23"/>
        <v/>
      </c>
      <c r="AU119" s="67" t="str">
        <f t="shared" si="31"/>
        <v/>
      </c>
      <c r="AV119" s="67" t="str">
        <f t="shared" si="24"/>
        <v/>
      </c>
      <c r="AW119" s="67" t="str">
        <f t="shared" si="25"/>
        <v/>
      </c>
      <c r="AX119" s="67" t="str">
        <f t="shared" si="26"/>
        <v/>
      </c>
      <c r="AY119" s="67" t="str">
        <f t="shared" si="27"/>
        <v/>
      </c>
      <c r="AZ119" s="67" t="str">
        <f t="shared" si="28"/>
        <v/>
      </c>
      <c r="BA119" s="67" t="str">
        <f t="shared" si="29"/>
        <v/>
      </c>
      <c r="BB119" s="67" t="str">
        <f t="shared" si="30"/>
        <v/>
      </c>
      <c r="BC119" s="67" t="str">
        <f t="shared" si="30"/>
        <v/>
      </c>
      <c r="BD119" s="67" t="str">
        <f t="shared" si="30"/>
        <v/>
      </c>
      <c r="BE119" s="67" t="str">
        <f t="shared" si="30"/>
        <v/>
      </c>
      <c r="IX119" s="7"/>
      <c r="IY119" s="7"/>
    </row>
    <row r="120" spans="1:259" ht="11.85" customHeight="1">
      <c r="A120" s="7" t="str">
        <f t="shared" si="18"/>
        <v/>
      </c>
      <c r="B120" s="7" t="str">
        <f t="shared" si="19"/>
        <v/>
      </c>
      <c r="C120" s="24" t="str">
        <v/>
      </c>
      <c r="D120" s="12" t="str">
        <v/>
      </c>
      <c r="E120" s="12" t="str">
        <v/>
      </c>
      <c r="F120" s="12" t="str">
        <v/>
      </c>
      <c r="G120" s="14" t="str">
        <v/>
      </c>
      <c r="H120" s="14" t="str">
        <v/>
      </c>
      <c r="I120" s="14" t="str">
        <v/>
      </c>
      <c r="J120" s="10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 t="str">
        <v/>
      </c>
      <c r="S120" s="10"/>
      <c r="T120" s="10"/>
      <c r="U120" s="7"/>
      <c r="V120" s="7"/>
      <c r="X120" s="66"/>
      <c r="AH120" s="1"/>
      <c r="AI120" s="1"/>
      <c r="AQ120" s="7" t="str">
        <f t="shared" si="20"/>
        <v/>
      </c>
      <c r="AR120" s="67" t="str">
        <f t="shared" si="21"/>
        <v/>
      </c>
      <c r="AS120" s="67" t="str">
        <f t="shared" si="22"/>
        <v/>
      </c>
      <c r="AT120" s="67" t="str">
        <f t="shared" si="23"/>
        <v/>
      </c>
      <c r="AU120" s="67" t="str">
        <f t="shared" si="31"/>
        <v/>
      </c>
      <c r="AV120" s="67" t="str">
        <f t="shared" si="24"/>
        <v/>
      </c>
      <c r="AW120" s="67" t="str">
        <f t="shared" si="25"/>
        <v/>
      </c>
      <c r="AX120" s="67" t="str">
        <f t="shared" si="26"/>
        <v/>
      </c>
      <c r="AY120" s="67" t="str">
        <f t="shared" si="27"/>
        <v/>
      </c>
      <c r="AZ120" s="67" t="str">
        <f t="shared" si="28"/>
        <v/>
      </c>
      <c r="BA120" s="67" t="str">
        <f t="shared" si="29"/>
        <v/>
      </c>
      <c r="BB120" s="67" t="str">
        <f t="shared" si="30"/>
        <v/>
      </c>
      <c r="BC120" s="67" t="str">
        <f t="shared" si="30"/>
        <v/>
      </c>
      <c r="BD120" s="67" t="str">
        <f t="shared" si="30"/>
        <v/>
      </c>
      <c r="BE120" s="67" t="str">
        <f t="shared" si="30"/>
        <v/>
      </c>
      <c r="IX120" s="7"/>
      <c r="IY120" s="7"/>
    </row>
    <row r="121" spans="1:259" ht="11.85" customHeight="1">
      <c r="A121" s="7" t="str">
        <f t="shared" si="18"/>
        <v/>
      </c>
      <c r="B121" s="7" t="str">
        <f t="shared" si="19"/>
        <v/>
      </c>
      <c r="C121" s="24" t="str">
        <v/>
      </c>
      <c r="D121" s="12" t="str">
        <v/>
      </c>
      <c r="E121" s="12" t="str">
        <v/>
      </c>
      <c r="F121" s="12" t="str">
        <v/>
      </c>
      <c r="G121" s="14" t="str">
        <v/>
      </c>
      <c r="H121" s="14" t="str">
        <v/>
      </c>
      <c r="I121" s="14" t="str">
        <v/>
      </c>
      <c r="J121" s="10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 t="str">
        <v/>
      </c>
      <c r="S121" s="10"/>
      <c r="T121" s="10"/>
      <c r="U121" s="7"/>
      <c r="V121" s="7"/>
      <c r="X121" s="66"/>
      <c r="AH121" s="1"/>
      <c r="AI121" s="1"/>
      <c r="AQ121" s="7" t="str">
        <f t="shared" si="20"/>
        <v/>
      </c>
      <c r="AR121" s="67" t="str">
        <f t="shared" si="21"/>
        <v/>
      </c>
      <c r="AS121" s="67" t="str">
        <f t="shared" si="22"/>
        <v/>
      </c>
      <c r="AT121" s="67" t="str">
        <f t="shared" si="23"/>
        <v/>
      </c>
      <c r="AU121" s="67" t="str">
        <f t="shared" si="31"/>
        <v/>
      </c>
      <c r="AV121" s="67" t="str">
        <f t="shared" si="24"/>
        <v/>
      </c>
      <c r="AW121" s="67" t="str">
        <f t="shared" si="25"/>
        <v/>
      </c>
      <c r="AX121" s="67" t="str">
        <f t="shared" si="26"/>
        <v/>
      </c>
      <c r="AY121" s="67" t="str">
        <f t="shared" si="27"/>
        <v/>
      </c>
      <c r="AZ121" s="67" t="str">
        <f t="shared" si="28"/>
        <v/>
      </c>
      <c r="BA121" s="67" t="str">
        <f t="shared" si="29"/>
        <v/>
      </c>
      <c r="BB121" s="67" t="str">
        <f t="shared" si="30"/>
        <v/>
      </c>
      <c r="BC121" s="67" t="str">
        <f t="shared" si="30"/>
        <v/>
      </c>
      <c r="BD121" s="67" t="str">
        <f t="shared" si="30"/>
        <v/>
      </c>
      <c r="BE121" s="67" t="str">
        <f t="shared" si="30"/>
        <v/>
      </c>
      <c r="IX121" s="7"/>
      <c r="IY121" s="7"/>
    </row>
    <row r="122" spans="1:259" ht="11.85" customHeight="1">
      <c r="A122" s="7" t="str">
        <f t="shared" si="18"/>
        <v/>
      </c>
      <c r="B122" s="7" t="str">
        <f t="shared" si="19"/>
        <v/>
      </c>
      <c r="C122" s="24" t="str">
        <v/>
      </c>
      <c r="D122" s="12" t="str">
        <v/>
      </c>
      <c r="E122" s="12" t="str">
        <v/>
      </c>
      <c r="F122" s="12" t="str">
        <v/>
      </c>
      <c r="G122" s="14" t="str">
        <v/>
      </c>
      <c r="H122" s="14" t="str">
        <v/>
      </c>
      <c r="I122" s="14" t="str">
        <v/>
      </c>
      <c r="J122" s="10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 t="str">
        <v/>
      </c>
      <c r="S122" s="10"/>
      <c r="T122" s="10"/>
      <c r="U122" s="7"/>
      <c r="V122" s="7"/>
      <c r="X122" s="66"/>
      <c r="AH122" s="1"/>
      <c r="AI122" s="1"/>
      <c r="AQ122" s="7" t="str">
        <f t="shared" si="20"/>
        <v/>
      </c>
      <c r="AR122" s="67" t="str">
        <f t="shared" si="21"/>
        <v/>
      </c>
      <c r="AS122" s="67" t="str">
        <f t="shared" si="22"/>
        <v/>
      </c>
      <c r="AT122" s="67" t="str">
        <f t="shared" si="23"/>
        <v/>
      </c>
      <c r="AU122" s="67" t="str">
        <f t="shared" si="31"/>
        <v/>
      </c>
      <c r="AV122" s="67" t="str">
        <f t="shared" si="24"/>
        <v/>
      </c>
      <c r="AW122" s="67" t="str">
        <f t="shared" si="25"/>
        <v/>
      </c>
      <c r="AX122" s="67" t="str">
        <f t="shared" si="26"/>
        <v/>
      </c>
      <c r="AY122" s="67" t="str">
        <f t="shared" si="27"/>
        <v/>
      </c>
      <c r="AZ122" s="67" t="str">
        <f t="shared" si="28"/>
        <v/>
      </c>
      <c r="BA122" s="67" t="str">
        <f t="shared" si="29"/>
        <v/>
      </c>
      <c r="BB122" s="67" t="str">
        <f t="shared" si="30"/>
        <v/>
      </c>
      <c r="BC122" s="67" t="str">
        <f t="shared" si="30"/>
        <v/>
      </c>
      <c r="BD122" s="67" t="str">
        <f t="shared" si="30"/>
        <v/>
      </c>
      <c r="BE122" s="67" t="str">
        <f t="shared" si="30"/>
        <v/>
      </c>
      <c r="IX122" s="7"/>
      <c r="IY122" s="7"/>
    </row>
    <row r="123" spans="1:259" ht="11.85" customHeight="1">
      <c r="A123" s="7" t="str">
        <f t="shared" si="18"/>
        <v/>
      </c>
      <c r="B123" s="7" t="str">
        <f t="shared" si="19"/>
        <v/>
      </c>
      <c r="C123" s="24" t="str">
        <v/>
      </c>
      <c r="D123" s="12" t="str">
        <v/>
      </c>
      <c r="E123" s="12" t="str">
        <v/>
      </c>
      <c r="F123" s="12" t="str">
        <v/>
      </c>
      <c r="G123" s="14" t="str">
        <v/>
      </c>
      <c r="H123" s="14" t="str">
        <v/>
      </c>
      <c r="I123" s="14" t="str">
        <v/>
      </c>
      <c r="J123" s="10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 t="str">
        <v/>
      </c>
      <c r="S123" s="10"/>
      <c r="T123" s="10"/>
      <c r="U123" s="7"/>
      <c r="V123" s="7"/>
      <c r="X123" s="66"/>
      <c r="AH123" s="1"/>
      <c r="AI123" s="1"/>
      <c r="AQ123" s="7" t="str">
        <f t="shared" si="20"/>
        <v/>
      </c>
      <c r="AR123" s="67" t="str">
        <f t="shared" si="21"/>
        <v/>
      </c>
      <c r="AS123" s="67" t="str">
        <f t="shared" si="22"/>
        <v/>
      </c>
      <c r="AT123" s="67" t="str">
        <f t="shared" si="23"/>
        <v/>
      </c>
      <c r="AU123" s="67" t="str">
        <f t="shared" si="31"/>
        <v/>
      </c>
      <c r="AV123" s="67" t="str">
        <f t="shared" si="24"/>
        <v/>
      </c>
      <c r="AW123" s="67" t="str">
        <f t="shared" si="25"/>
        <v/>
      </c>
      <c r="AX123" s="67" t="str">
        <f t="shared" si="26"/>
        <v/>
      </c>
      <c r="AY123" s="67" t="str">
        <f t="shared" si="27"/>
        <v/>
      </c>
      <c r="AZ123" s="67" t="str">
        <f t="shared" si="28"/>
        <v/>
      </c>
      <c r="BA123" s="67" t="str">
        <f t="shared" si="29"/>
        <v/>
      </c>
      <c r="BB123" s="67" t="str">
        <f t="shared" si="30"/>
        <v/>
      </c>
      <c r="BC123" s="67" t="str">
        <f t="shared" si="30"/>
        <v/>
      </c>
      <c r="BD123" s="67" t="str">
        <f t="shared" si="30"/>
        <v/>
      </c>
      <c r="BE123" s="67" t="str">
        <f t="shared" si="30"/>
        <v/>
      </c>
      <c r="IX123" s="7"/>
      <c r="IY123" s="7"/>
    </row>
    <row r="124" spans="1:259" ht="11.85" customHeight="1">
      <c r="A124" s="7" t="str">
        <f t="shared" si="18"/>
        <v/>
      </c>
      <c r="B124" s="7" t="str">
        <f t="shared" si="19"/>
        <v/>
      </c>
      <c r="C124" s="24" t="str">
        <v/>
      </c>
      <c r="D124" s="12" t="str">
        <v/>
      </c>
      <c r="E124" s="12" t="str">
        <v/>
      </c>
      <c r="F124" s="12" t="str">
        <v/>
      </c>
      <c r="G124" s="14" t="str">
        <v/>
      </c>
      <c r="H124" s="14" t="str">
        <v/>
      </c>
      <c r="I124" s="14" t="str">
        <v/>
      </c>
      <c r="J124" s="10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 t="str">
        <v/>
      </c>
      <c r="S124" s="10"/>
      <c r="T124" s="10"/>
      <c r="U124" s="7"/>
      <c r="V124" s="7"/>
      <c r="X124" s="66"/>
      <c r="AH124" s="1"/>
      <c r="AI124" s="1"/>
      <c r="AQ124" s="7" t="str">
        <f t="shared" si="20"/>
        <v/>
      </c>
      <c r="AR124" s="67" t="str">
        <f t="shared" si="21"/>
        <v/>
      </c>
      <c r="AS124" s="67" t="str">
        <f t="shared" si="22"/>
        <v/>
      </c>
      <c r="AT124" s="67" t="str">
        <f t="shared" si="23"/>
        <v/>
      </c>
      <c r="AU124" s="67" t="str">
        <f t="shared" si="31"/>
        <v/>
      </c>
      <c r="AV124" s="67" t="str">
        <f t="shared" si="24"/>
        <v/>
      </c>
      <c r="AW124" s="67" t="str">
        <f t="shared" si="25"/>
        <v/>
      </c>
      <c r="AX124" s="67" t="str">
        <f t="shared" si="26"/>
        <v/>
      </c>
      <c r="AY124" s="67" t="str">
        <f t="shared" si="27"/>
        <v/>
      </c>
      <c r="AZ124" s="67" t="str">
        <f t="shared" si="28"/>
        <v/>
      </c>
      <c r="BA124" s="67" t="str">
        <f t="shared" si="29"/>
        <v/>
      </c>
      <c r="BB124" s="67" t="str">
        <f t="shared" si="30"/>
        <v/>
      </c>
      <c r="BC124" s="67" t="str">
        <f t="shared" si="30"/>
        <v/>
      </c>
      <c r="BD124" s="67" t="str">
        <f t="shared" si="30"/>
        <v/>
      </c>
      <c r="BE124" s="67" t="str">
        <f t="shared" si="30"/>
        <v/>
      </c>
      <c r="IX124" s="7"/>
      <c r="IY124" s="7"/>
    </row>
    <row r="125" spans="1:259" ht="11.85" customHeight="1">
      <c r="A125" s="7" t="str">
        <f t="shared" si="18"/>
        <v/>
      </c>
      <c r="B125" s="7" t="str">
        <f t="shared" si="19"/>
        <v/>
      </c>
      <c r="C125" s="24" t="str">
        <v/>
      </c>
      <c r="D125" s="12" t="str">
        <v/>
      </c>
      <c r="E125" s="12" t="str">
        <v/>
      </c>
      <c r="F125" s="12" t="str">
        <v/>
      </c>
      <c r="G125" s="14" t="str">
        <v/>
      </c>
      <c r="H125" s="14" t="str">
        <v/>
      </c>
      <c r="I125" s="14" t="str">
        <v/>
      </c>
      <c r="J125" s="10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 t="str">
        <v/>
      </c>
      <c r="S125" s="10"/>
      <c r="T125" s="10"/>
      <c r="U125" s="7"/>
      <c r="V125" s="7"/>
      <c r="X125" s="66"/>
      <c r="AH125" s="1"/>
      <c r="AI125" s="1"/>
      <c r="AQ125" s="7" t="str">
        <f t="shared" si="20"/>
        <v/>
      </c>
      <c r="AR125" s="67" t="str">
        <f t="shared" si="21"/>
        <v/>
      </c>
      <c r="AS125" s="67" t="str">
        <f t="shared" si="22"/>
        <v/>
      </c>
      <c r="AT125" s="67" t="str">
        <f t="shared" si="23"/>
        <v/>
      </c>
      <c r="AU125" s="67" t="str">
        <f t="shared" si="31"/>
        <v/>
      </c>
      <c r="AV125" s="67" t="str">
        <f t="shared" si="24"/>
        <v/>
      </c>
      <c r="AW125" s="67" t="str">
        <f t="shared" si="25"/>
        <v/>
      </c>
      <c r="AX125" s="67" t="str">
        <f t="shared" si="26"/>
        <v/>
      </c>
      <c r="AY125" s="67" t="str">
        <f t="shared" si="27"/>
        <v/>
      </c>
      <c r="AZ125" s="67" t="str">
        <f t="shared" si="28"/>
        <v/>
      </c>
      <c r="BA125" s="67" t="str">
        <f t="shared" si="29"/>
        <v/>
      </c>
      <c r="BB125" s="67" t="str">
        <f t="shared" si="30"/>
        <v/>
      </c>
      <c r="BC125" s="67" t="str">
        <f t="shared" si="30"/>
        <v/>
      </c>
      <c r="BD125" s="67" t="str">
        <f t="shared" si="30"/>
        <v/>
      </c>
      <c r="BE125" s="67" t="str">
        <f t="shared" si="30"/>
        <v/>
      </c>
      <c r="IX125" s="7"/>
      <c r="IY125" s="7"/>
    </row>
    <row r="126" spans="1:259" ht="11.85" customHeight="1">
      <c r="A126" s="7" t="str">
        <f t="shared" si="18"/>
        <v/>
      </c>
      <c r="B126" s="7" t="str">
        <f t="shared" si="19"/>
        <v/>
      </c>
      <c r="C126" s="24" t="str">
        <v/>
      </c>
      <c r="D126" s="12" t="str">
        <v/>
      </c>
      <c r="E126" s="12" t="str">
        <v/>
      </c>
      <c r="F126" s="12" t="str">
        <v/>
      </c>
      <c r="G126" s="14" t="str">
        <v/>
      </c>
      <c r="H126" s="14" t="str">
        <v/>
      </c>
      <c r="I126" s="14" t="str">
        <v/>
      </c>
      <c r="J126" s="10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 t="str">
        <v/>
      </c>
      <c r="S126" s="10"/>
      <c r="T126" s="10"/>
      <c r="U126" s="7"/>
      <c r="V126" s="7"/>
      <c r="X126" s="66"/>
      <c r="AH126" s="1"/>
      <c r="AI126" s="1"/>
      <c r="AQ126" s="7" t="str">
        <f t="shared" si="20"/>
        <v/>
      </c>
      <c r="AR126" s="67" t="str">
        <f t="shared" si="21"/>
        <v/>
      </c>
      <c r="AS126" s="67" t="str">
        <f t="shared" si="22"/>
        <v/>
      </c>
      <c r="AT126" s="67" t="str">
        <f t="shared" si="23"/>
        <v/>
      </c>
      <c r="AU126" s="67" t="str">
        <f t="shared" si="31"/>
        <v/>
      </c>
      <c r="AV126" s="67" t="str">
        <f t="shared" si="24"/>
        <v/>
      </c>
      <c r="AW126" s="67" t="str">
        <f t="shared" si="25"/>
        <v/>
      </c>
      <c r="AX126" s="67" t="str">
        <f t="shared" si="26"/>
        <v/>
      </c>
      <c r="AY126" s="67" t="str">
        <f t="shared" si="27"/>
        <v/>
      </c>
      <c r="AZ126" s="67" t="str">
        <f t="shared" si="28"/>
        <v/>
      </c>
      <c r="BA126" s="67" t="str">
        <f t="shared" si="29"/>
        <v/>
      </c>
      <c r="BB126" s="67" t="str">
        <f t="shared" si="30"/>
        <v/>
      </c>
      <c r="BC126" s="67" t="str">
        <f t="shared" si="30"/>
        <v/>
      </c>
      <c r="BD126" s="67" t="str">
        <f t="shared" si="30"/>
        <v/>
      </c>
      <c r="BE126" s="67" t="str">
        <f t="shared" si="30"/>
        <v/>
      </c>
      <c r="IX126" s="7"/>
      <c r="IY126" s="7"/>
    </row>
    <row r="127" spans="1:259" ht="11.85" customHeight="1">
      <c r="A127" s="7" t="str">
        <f t="shared" si="18"/>
        <v/>
      </c>
      <c r="B127" s="7" t="str">
        <f t="shared" si="19"/>
        <v/>
      </c>
      <c r="C127" s="24" t="str">
        <v/>
      </c>
      <c r="D127" s="12" t="str">
        <v/>
      </c>
      <c r="E127" s="12" t="str">
        <v/>
      </c>
      <c r="F127" s="12" t="str">
        <v/>
      </c>
      <c r="G127" s="14" t="str">
        <v/>
      </c>
      <c r="H127" s="14" t="str">
        <v/>
      </c>
      <c r="I127" s="14" t="str">
        <v/>
      </c>
      <c r="J127" s="10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 t="str">
        <v/>
      </c>
      <c r="S127" s="10"/>
      <c r="T127" s="10"/>
      <c r="U127" s="7"/>
      <c r="V127" s="7"/>
      <c r="X127" s="66"/>
      <c r="AH127" s="1"/>
      <c r="AI127" s="1"/>
      <c r="AQ127" s="7" t="str">
        <f t="shared" si="20"/>
        <v/>
      </c>
      <c r="AR127" s="67" t="str">
        <f t="shared" si="21"/>
        <v/>
      </c>
      <c r="AS127" s="67" t="str">
        <f t="shared" si="22"/>
        <v/>
      </c>
      <c r="AT127" s="67" t="str">
        <f t="shared" si="23"/>
        <v/>
      </c>
      <c r="AU127" s="67" t="str">
        <f t="shared" si="31"/>
        <v/>
      </c>
      <c r="AV127" s="67" t="str">
        <f t="shared" si="24"/>
        <v/>
      </c>
      <c r="AW127" s="67" t="str">
        <f t="shared" si="25"/>
        <v/>
      </c>
      <c r="AX127" s="67" t="str">
        <f t="shared" si="26"/>
        <v/>
      </c>
      <c r="AY127" s="67" t="str">
        <f t="shared" si="27"/>
        <v/>
      </c>
      <c r="AZ127" s="67" t="str">
        <f t="shared" si="28"/>
        <v/>
      </c>
      <c r="BA127" s="67" t="str">
        <f t="shared" si="29"/>
        <v/>
      </c>
      <c r="BB127" s="67" t="str">
        <f t="shared" si="30"/>
        <v/>
      </c>
      <c r="BC127" s="67" t="str">
        <f t="shared" si="30"/>
        <v/>
      </c>
      <c r="BD127" s="67" t="str">
        <f t="shared" si="30"/>
        <v/>
      </c>
      <c r="BE127" s="67" t="str">
        <f t="shared" si="30"/>
        <v/>
      </c>
      <c r="IX127" s="7"/>
      <c r="IY127" s="7"/>
    </row>
    <row r="128" spans="1:259" ht="11.85" customHeight="1">
      <c r="A128" s="7" t="str">
        <f t="shared" si="18"/>
        <v/>
      </c>
      <c r="B128" s="7" t="str">
        <f t="shared" si="19"/>
        <v/>
      </c>
      <c r="C128" s="24" t="str">
        <v/>
      </c>
      <c r="D128" s="12" t="str">
        <v/>
      </c>
      <c r="E128" s="12" t="str">
        <v/>
      </c>
      <c r="F128" s="12" t="str">
        <v/>
      </c>
      <c r="G128" s="14" t="str">
        <v/>
      </c>
      <c r="H128" s="14" t="str">
        <v/>
      </c>
      <c r="I128" s="14" t="str">
        <v/>
      </c>
      <c r="J128" s="10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 t="str">
        <v/>
      </c>
      <c r="S128" s="10"/>
      <c r="T128" s="10"/>
      <c r="U128" s="7"/>
      <c r="V128" s="7"/>
      <c r="X128" s="66"/>
      <c r="AH128" s="1"/>
      <c r="AI128" s="1"/>
      <c r="AQ128" s="7" t="str">
        <f t="shared" si="20"/>
        <v/>
      </c>
      <c r="AR128" s="67" t="str">
        <f t="shared" si="21"/>
        <v/>
      </c>
      <c r="AS128" s="67" t="str">
        <f t="shared" si="22"/>
        <v/>
      </c>
      <c r="AT128" s="67" t="str">
        <f t="shared" si="23"/>
        <v/>
      </c>
      <c r="AU128" s="67" t="str">
        <f t="shared" si="31"/>
        <v/>
      </c>
      <c r="AV128" s="67" t="str">
        <f t="shared" si="24"/>
        <v/>
      </c>
      <c r="AW128" s="67" t="str">
        <f t="shared" si="25"/>
        <v/>
      </c>
      <c r="AX128" s="67" t="str">
        <f t="shared" si="26"/>
        <v/>
      </c>
      <c r="AY128" s="67" t="str">
        <f t="shared" si="27"/>
        <v/>
      </c>
      <c r="AZ128" s="67" t="str">
        <f t="shared" si="28"/>
        <v/>
      </c>
      <c r="BA128" s="67" t="str">
        <f t="shared" si="29"/>
        <v/>
      </c>
      <c r="BB128" s="67" t="str">
        <f t="shared" si="30"/>
        <v/>
      </c>
      <c r="BC128" s="67" t="str">
        <f t="shared" si="30"/>
        <v/>
      </c>
      <c r="BD128" s="67" t="str">
        <f t="shared" si="30"/>
        <v/>
      </c>
      <c r="BE128" s="67" t="str">
        <f t="shared" si="30"/>
        <v/>
      </c>
      <c r="IX128" s="7"/>
      <c r="IY128" s="7"/>
    </row>
    <row r="129" spans="1:259" ht="11.85" customHeight="1">
      <c r="A129" s="7" t="str">
        <f t="shared" si="18"/>
        <v/>
      </c>
      <c r="B129" s="7" t="str">
        <f t="shared" si="19"/>
        <v/>
      </c>
      <c r="C129" s="24" t="str">
        <v/>
      </c>
      <c r="D129" s="12" t="str">
        <v/>
      </c>
      <c r="E129" s="12" t="str">
        <v/>
      </c>
      <c r="F129" s="12" t="str">
        <v/>
      </c>
      <c r="G129" s="14" t="str">
        <v/>
      </c>
      <c r="H129" s="14" t="str">
        <v/>
      </c>
      <c r="I129" s="14" t="str">
        <v/>
      </c>
      <c r="J129" s="10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 t="str">
        <v/>
      </c>
      <c r="S129" s="10"/>
      <c r="T129" s="10"/>
      <c r="U129" s="7"/>
      <c r="V129" s="7"/>
      <c r="X129" s="66"/>
      <c r="AH129" s="1"/>
      <c r="AI129" s="1"/>
      <c r="AQ129" s="7" t="str">
        <f t="shared" si="20"/>
        <v/>
      </c>
      <c r="AR129" s="67" t="str">
        <f t="shared" si="21"/>
        <v/>
      </c>
      <c r="AS129" s="67" t="str">
        <f t="shared" si="22"/>
        <v/>
      </c>
      <c r="AT129" s="67" t="str">
        <f t="shared" si="23"/>
        <v/>
      </c>
      <c r="AU129" s="67" t="str">
        <f t="shared" si="31"/>
        <v/>
      </c>
      <c r="AV129" s="67" t="str">
        <f t="shared" si="24"/>
        <v/>
      </c>
      <c r="AW129" s="67" t="str">
        <f t="shared" si="25"/>
        <v/>
      </c>
      <c r="AX129" s="67" t="str">
        <f t="shared" si="26"/>
        <v/>
      </c>
      <c r="AY129" s="67" t="str">
        <f t="shared" si="27"/>
        <v/>
      </c>
      <c r="AZ129" s="67" t="str">
        <f t="shared" si="28"/>
        <v/>
      </c>
      <c r="BA129" s="67" t="str">
        <f t="shared" si="29"/>
        <v/>
      </c>
      <c r="BB129" s="67" t="str">
        <f t="shared" si="30"/>
        <v/>
      </c>
      <c r="BC129" s="67" t="str">
        <f t="shared" si="30"/>
        <v/>
      </c>
      <c r="BD129" s="67" t="str">
        <f t="shared" si="30"/>
        <v/>
      </c>
      <c r="BE129" s="67" t="str">
        <f t="shared" si="30"/>
        <v/>
      </c>
      <c r="IX129" s="7"/>
      <c r="IY129" s="7"/>
    </row>
    <row r="130" spans="1:259" ht="11.85" customHeight="1">
      <c r="A130" s="7" t="str">
        <f t="shared" si="18"/>
        <v/>
      </c>
      <c r="B130" s="7" t="str">
        <f t="shared" si="19"/>
        <v/>
      </c>
      <c r="C130" s="24" t="str">
        <v/>
      </c>
      <c r="D130" s="12" t="str">
        <v/>
      </c>
      <c r="E130" s="12" t="str">
        <v/>
      </c>
      <c r="F130" s="12" t="str">
        <v/>
      </c>
      <c r="G130" s="14" t="str">
        <v/>
      </c>
      <c r="H130" s="14" t="str">
        <v/>
      </c>
      <c r="I130" s="14" t="str">
        <v/>
      </c>
      <c r="J130" s="10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 t="str">
        <v/>
      </c>
      <c r="S130" s="10"/>
      <c r="T130" s="10"/>
      <c r="U130" s="7"/>
      <c r="V130" s="7"/>
      <c r="X130" s="66"/>
      <c r="AH130" s="1"/>
      <c r="AI130" s="1"/>
      <c r="AQ130" s="7" t="str">
        <f t="shared" si="20"/>
        <v/>
      </c>
      <c r="AR130" s="67" t="str">
        <f t="shared" si="21"/>
        <v/>
      </c>
      <c r="AS130" s="67" t="str">
        <f t="shared" si="22"/>
        <v/>
      </c>
      <c r="AT130" s="67" t="str">
        <f t="shared" si="23"/>
        <v/>
      </c>
      <c r="AU130" s="67" t="str">
        <f t="shared" si="31"/>
        <v/>
      </c>
      <c r="AV130" s="67" t="str">
        <f t="shared" si="24"/>
        <v/>
      </c>
      <c r="AW130" s="67" t="str">
        <f t="shared" si="25"/>
        <v/>
      </c>
      <c r="AX130" s="67" t="str">
        <f t="shared" si="26"/>
        <v/>
      </c>
      <c r="AY130" s="67" t="str">
        <f t="shared" si="27"/>
        <v/>
      </c>
      <c r="AZ130" s="67" t="str">
        <f t="shared" si="28"/>
        <v/>
      </c>
      <c r="BA130" s="67" t="str">
        <f t="shared" si="29"/>
        <v/>
      </c>
      <c r="BB130" s="67" t="str">
        <f t="shared" si="30"/>
        <v/>
      </c>
      <c r="BC130" s="67" t="str">
        <f t="shared" si="30"/>
        <v/>
      </c>
      <c r="BD130" s="67" t="str">
        <f t="shared" si="30"/>
        <v/>
      </c>
      <c r="BE130" s="67" t="str">
        <f t="shared" si="30"/>
        <v/>
      </c>
      <c r="IX130" s="7"/>
      <c r="IY130" s="7"/>
    </row>
    <row r="131" spans="1:259" ht="11.85" customHeight="1">
      <c r="A131" s="7" t="str">
        <f t="shared" si="18"/>
        <v/>
      </c>
      <c r="B131" s="7" t="str">
        <f t="shared" si="19"/>
        <v/>
      </c>
      <c r="C131" s="24" t="str">
        <v/>
      </c>
      <c r="D131" s="12" t="str">
        <v/>
      </c>
      <c r="E131" s="12" t="str">
        <v/>
      </c>
      <c r="F131" s="12" t="str">
        <v/>
      </c>
      <c r="G131" s="14" t="str">
        <v/>
      </c>
      <c r="H131" s="14" t="str">
        <v/>
      </c>
      <c r="I131" s="14" t="str">
        <v/>
      </c>
      <c r="J131" s="10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 t="str">
        <v/>
      </c>
      <c r="S131" s="10"/>
      <c r="T131" s="10"/>
      <c r="U131" s="7"/>
      <c r="V131" s="7"/>
      <c r="X131" s="66"/>
      <c r="AH131" s="1"/>
      <c r="AI131" s="1"/>
      <c r="AQ131" s="7" t="str">
        <f t="shared" si="20"/>
        <v/>
      </c>
      <c r="AR131" s="67" t="str">
        <f t="shared" si="21"/>
        <v/>
      </c>
      <c r="AS131" s="67" t="str">
        <f t="shared" si="22"/>
        <v/>
      </c>
      <c r="AT131" s="67" t="str">
        <f t="shared" si="23"/>
        <v/>
      </c>
      <c r="AU131" s="67" t="str">
        <f t="shared" si="31"/>
        <v/>
      </c>
      <c r="AV131" s="67" t="str">
        <f t="shared" si="24"/>
        <v/>
      </c>
      <c r="AW131" s="67" t="str">
        <f t="shared" si="25"/>
        <v/>
      </c>
      <c r="AX131" s="67" t="str">
        <f t="shared" si="26"/>
        <v/>
      </c>
      <c r="AY131" s="67" t="str">
        <f t="shared" si="27"/>
        <v/>
      </c>
      <c r="AZ131" s="67" t="str">
        <f t="shared" si="28"/>
        <v/>
      </c>
      <c r="BA131" s="67" t="str">
        <f t="shared" si="29"/>
        <v/>
      </c>
      <c r="BB131" s="67" t="str">
        <f t="shared" si="30"/>
        <v/>
      </c>
      <c r="BC131" s="67" t="str">
        <f t="shared" si="30"/>
        <v/>
      </c>
      <c r="BD131" s="67" t="str">
        <f t="shared" si="30"/>
        <v/>
      </c>
      <c r="BE131" s="67" t="str">
        <f t="shared" si="30"/>
        <v/>
      </c>
      <c r="IX131" s="7"/>
      <c r="IY131" s="7"/>
    </row>
    <row r="132" spans="1:259" ht="11.85" customHeight="1">
      <c r="A132" s="7" t="str">
        <f t="shared" si="18"/>
        <v/>
      </c>
      <c r="B132" s="7" t="str">
        <f t="shared" si="19"/>
        <v/>
      </c>
      <c r="C132" s="24" t="str">
        <v/>
      </c>
      <c r="D132" s="12" t="str">
        <v/>
      </c>
      <c r="E132" s="12" t="str">
        <v/>
      </c>
      <c r="F132" s="12" t="str">
        <v/>
      </c>
      <c r="G132" s="14" t="str">
        <v/>
      </c>
      <c r="H132" s="14" t="str">
        <v/>
      </c>
      <c r="I132" s="14" t="str">
        <v/>
      </c>
      <c r="J132" s="10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 t="str">
        <v/>
      </c>
      <c r="S132" s="10"/>
      <c r="T132" s="10"/>
      <c r="U132" s="7"/>
      <c r="V132" s="7"/>
      <c r="X132" s="66"/>
      <c r="AH132" s="1"/>
      <c r="AI132" s="1"/>
      <c r="AQ132" s="7" t="str">
        <f t="shared" si="20"/>
        <v/>
      </c>
      <c r="AR132" s="67" t="str">
        <f t="shared" si="21"/>
        <v/>
      </c>
      <c r="AS132" s="67" t="str">
        <f t="shared" si="22"/>
        <v/>
      </c>
      <c r="AT132" s="67" t="str">
        <f t="shared" si="23"/>
        <v/>
      </c>
      <c r="AU132" s="67" t="str">
        <f t="shared" si="31"/>
        <v/>
      </c>
      <c r="AV132" s="67" t="str">
        <f t="shared" si="24"/>
        <v/>
      </c>
      <c r="AW132" s="67" t="str">
        <f t="shared" si="25"/>
        <v/>
      </c>
      <c r="AX132" s="67" t="str">
        <f t="shared" si="26"/>
        <v/>
      </c>
      <c r="AY132" s="67" t="str">
        <f t="shared" si="27"/>
        <v/>
      </c>
      <c r="AZ132" s="67" t="str">
        <f t="shared" si="28"/>
        <v/>
      </c>
      <c r="BA132" s="67" t="str">
        <f t="shared" si="29"/>
        <v/>
      </c>
      <c r="BB132" s="67" t="str">
        <f t="shared" si="30"/>
        <v/>
      </c>
      <c r="BC132" s="67" t="str">
        <f t="shared" si="30"/>
        <v/>
      </c>
      <c r="BD132" s="67" t="str">
        <f t="shared" si="30"/>
        <v/>
      </c>
      <c r="BE132" s="67" t="str">
        <f t="shared" si="30"/>
        <v/>
      </c>
      <c r="IX132" s="7"/>
      <c r="IY132" s="7"/>
    </row>
    <row r="133" spans="1:259" ht="11.85" customHeight="1">
      <c r="A133" s="7" t="str">
        <f t="shared" si="18"/>
        <v/>
      </c>
      <c r="B133" s="7" t="str">
        <f t="shared" si="19"/>
        <v/>
      </c>
      <c r="C133" s="24" t="str">
        <v/>
      </c>
      <c r="D133" s="12" t="str">
        <v/>
      </c>
      <c r="E133" s="12" t="str">
        <v/>
      </c>
      <c r="F133" s="12" t="str">
        <v/>
      </c>
      <c r="G133" s="14" t="str">
        <v/>
      </c>
      <c r="H133" s="14" t="str">
        <v/>
      </c>
      <c r="I133" s="14" t="str">
        <v/>
      </c>
      <c r="J133" s="10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 t="str">
        <v/>
      </c>
      <c r="S133" s="10"/>
      <c r="T133" s="10"/>
      <c r="U133" s="7"/>
      <c r="V133" s="7"/>
      <c r="X133" s="66"/>
      <c r="AH133" s="1"/>
      <c r="AI133" s="1"/>
      <c r="AQ133" s="7" t="str">
        <f t="shared" si="20"/>
        <v/>
      </c>
      <c r="AR133" s="67" t="str">
        <f t="shared" si="21"/>
        <v/>
      </c>
      <c r="AS133" s="67" t="str">
        <f t="shared" si="22"/>
        <v/>
      </c>
      <c r="AT133" s="67" t="str">
        <f t="shared" si="23"/>
        <v/>
      </c>
      <c r="AU133" s="67" t="str">
        <f t="shared" si="31"/>
        <v/>
      </c>
      <c r="AV133" s="67" t="str">
        <f t="shared" si="24"/>
        <v/>
      </c>
      <c r="AW133" s="67" t="str">
        <f t="shared" si="25"/>
        <v/>
      </c>
      <c r="AX133" s="67" t="str">
        <f t="shared" si="26"/>
        <v/>
      </c>
      <c r="AY133" s="67" t="str">
        <f t="shared" si="27"/>
        <v/>
      </c>
      <c r="AZ133" s="67" t="str">
        <f t="shared" si="28"/>
        <v/>
      </c>
      <c r="BA133" s="67" t="str">
        <f t="shared" si="29"/>
        <v/>
      </c>
      <c r="BB133" s="67" t="str">
        <f t="shared" si="30"/>
        <v/>
      </c>
      <c r="BC133" s="67" t="str">
        <f t="shared" si="30"/>
        <v/>
      </c>
      <c r="BD133" s="67" t="str">
        <f t="shared" si="30"/>
        <v/>
      </c>
      <c r="BE133" s="67" t="str">
        <f t="shared" si="30"/>
        <v/>
      </c>
      <c r="IX133" s="7"/>
      <c r="IY133" s="7"/>
    </row>
    <row r="134" spans="1:259" ht="11.85" customHeight="1">
      <c r="A134" s="7" t="str">
        <f t="shared" si="18"/>
        <v/>
      </c>
      <c r="B134" s="7" t="str">
        <f t="shared" si="19"/>
        <v/>
      </c>
      <c r="C134" s="24" t="str">
        <v/>
      </c>
      <c r="D134" s="12" t="str">
        <v/>
      </c>
      <c r="E134" s="12" t="str">
        <v/>
      </c>
      <c r="F134" s="12" t="str">
        <v/>
      </c>
      <c r="G134" s="14" t="str">
        <v/>
      </c>
      <c r="H134" s="14" t="str">
        <v/>
      </c>
      <c r="I134" s="14" t="str">
        <v/>
      </c>
      <c r="J134" s="10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 t="str">
        <v/>
      </c>
      <c r="S134" s="10"/>
      <c r="T134" s="10"/>
      <c r="U134" s="7"/>
      <c r="V134" s="7"/>
      <c r="X134" s="66"/>
      <c r="AH134" s="1"/>
      <c r="AI134" s="1"/>
      <c r="AQ134" s="7" t="str">
        <f t="shared" si="20"/>
        <v/>
      </c>
      <c r="AR134" s="67" t="str">
        <f t="shared" si="21"/>
        <v/>
      </c>
      <c r="AS134" s="67" t="str">
        <f t="shared" si="22"/>
        <v/>
      </c>
      <c r="AT134" s="67" t="str">
        <f t="shared" si="23"/>
        <v/>
      </c>
      <c r="AU134" s="67" t="str">
        <f t="shared" si="31"/>
        <v/>
      </c>
      <c r="AV134" s="67" t="str">
        <f t="shared" si="24"/>
        <v/>
      </c>
      <c r="AW134" s="67" t="str">
        <f t="shared" si="25"/>
        <v/>
      </c>
      <c r="AX134" s="67" t="str">
        <f t="shared" si="26"/>
        <v/>
      </c>
      <c r="AY134" s="67" t="str">
        <f t="shared" si="27"/>
        <v/>
      </c>
      <c r="AZ134" s="67" t="str">
        <f t="shared" si="28"/>
        <v/>
      </c>
      <c r="BA134" s="67" t="str">
        <f t="shared" si="29"/>
        <v/>
      </c>
      <c r="BB134" s="67" t="str">
        <f t="shared" si="30"/>
        <v/>
      </c>
      <c r="BC134" s="67" t="str">
        <f t="shared" si="30"/>
        <v/>
      </c>
      <c r="BD134" s="67" t="str">
        <f t="shared" si="30"/>
        <v/>
      </c>
      <c r="BE134" s="67" t="str">
        <f t="shared" si="30"/>
        <v/>
      </c>
      <c r="IX134" s="7"/>
      <c r="IY134" s="7"/>
    </row>
    <row r="135" spans="1:259" ht="11.85" customHeight="1">
      <c r="A135" s="7" t="str">
        <f t="shared" si="18"/>
        <v/>
      </c>
      <c r="B135" s="7" t="str">
        <f t="shared" si="19"/>
        <v/>
      </c>
      <c r="C135" s="24" t="str">
        <v/>
      </c>
      <c r="D135" s="12" t="str">
        <v/>
      </c>
      <c r="E135" s="12" t="str">
        <v/>
      </c>
      <c r="F135" s="12" t="str">
        <v/>
      </c>
      <c r="G135" s="14" t="str">
        <v/>
      </c>
      <c r="H135" s="14" t="str">
        <v/>
      </c>
      <c r="I135" s="14" t="str">
        <v/>
      </c>
      <c r="J135" s="10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 t="str">
        <v/>
      </c>
      <c r="S135" s="10"/>
      <c r="T135" s="10"/>
      <c r="U135" s="7"/>
      <c r="V135" s="7"/>
      <c r="X135" s="66"/>
      <c r="AH135" s="1"/>
      <c r="AI135" s="1"/>
      <c r="AQ135" s="7" t="str">
        <f t="shared" si="20"/>
        <v/>
      </c>
      <c r="AR135" s="67" t="str">
        <f t="shared" si="21"/>
        <v/>
      </c>
      <c r="AS135" s="67" t="str">
        <f t="shared" si="22"/>
        <v/>
      </c>
      <c r="AT135" s="67" t="str">
        <f t="shared" si="23"/>
        <v/>
      </c>
      <c r="AU135" s="67" t="str">
        <f t="shared" si="31"/>
        <v/>
      </c>
      <c r="AV135" s="67" t="str">
        <f t="shared" si="24"/>
        <v/>
      </c>
      <c r="AW135" s="67" t="str">
        <f t="shared" si="25"/>
        <v/>
      </c>
      <c r="AX135" s="67" t="str">
        <f t="shared" si="26"/>
        <v/>
      </c>
      <c r="AY135" s="67" t="str">
        <f t="shared" si="27"/>
        <v/>
      </c>
      <c r="AZ135" s="67" t="str">
        <f t="shared" si="28"/>
        <v/>
      </c>
      <c r="BA135" s="67" t="str">
        <f t="shared" si="29"/>
        <v/>
      </c>
      <c r="BB135" s="67" t="str">
        <f t="shared" si="30"/>
        <v/>
      </c>
      <c r="BC135" s="67" t="str">
        <f t="shared" si="30"/>
        <v/>
      </c>
      <c r="BD135" s="67" t="str">
        <f t="shared" si="30"/>
        <v/>
      </c>
      <c r="BE135" s="67" t="str">
        <f t="shared" si="30"/>
        <v/>
      </c>
      <c r="IX135" s="7"/>
      <c r="IY135" s="7"/>
    </row>
    <row r="136" spans="1:259" ht="11.85" customHeight="1">
      <c r="A136" s="7" t="str">
        <f t="shared" si="18"/>
        <v/>
      </c>
      <c r="B136" s="7" t="str">
        <f t="shared" si="19"/>
        <v/>
      </c>
      <c r="C136" s="24" t="str">
        <v/>
      </c>
      <c r="D136" s="12" t="str">
        <v/>
      </c>
      <c r="E136" s="12" t="str">
        <v/>
      </c>
      <c r="F136" s="12" t="str">
        <v/>
      </c>
      <c r="G136" s="14" t="str">
        <v/>
      </c>
      <c r="H136" s="14" t="str">
        <v/>
      </c>
      <c r="I136" s="14" t="str">
        <v/>
      </c>
      <c r="J136" s="10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 t="str">
        <v/>
      </c>
      <c r="S136" s="10"/>
      <c r="T136" s="10"/>
      <c r="U136" s="7"/>
      <c r="V136" s="7"/>
      <c r="X136" s="66"/>
      <c r="AH136" s="1"/>
      <c r="AI136" s="1"/>
      <c r="AQ136" s="7" t="str">
        <f t="shared" si="20"/>
        <v/>
      </c>
      <c r="AR136" s="67" t="str">
        <f t="shared" si="21"/>
        <v/>
      </c>
      <c r="AS136" s="67" t="str">
        <f t="shared" si="22"/>
        <v/>
      </c>
      <c r="AT136" s="67" t="str">
        <f t="shared" si="23"/>
        <v/>
      </c>
      <c r="AU136" s="67" t="str">
        <f t="shared" si="31"/>
        <v/>
      </c>
      <c r="AV136" s="67" t="str">
        <f t="shared" si="24"/>
        <v/>
      </c>
      <c r="AW136" s="67" t="str">
        <f t="shared" si="25"/>
        <v/>
      </c>
      <c r="AX136" s="67" t="str">
        <f t="shared" si="26"/>
        <v/>
      </c>
      <c r="AY136" s="67" t="str">
        <f t="shared" si="27"/>
        <v/>
      </c>
      <c r="AZ136" s="67" t="str">
        <f t="shared" si="28"/>
        <v/>
      </c>
      <c r="BA136" s="67" t="str">
        <f t="shared" si="29"/>
        <v/>
      </c>
      <c r="BB136" s="67" t="str">
        <f t="shared" si="30"/>
        <v/>
      </c>
      <c r="BC136" s="67" t="str">
        <f t="shared" si="30"/>
        <v/>
      </c>
      <c r="BD136" s="67" t="str">
        <f t="shared" si="30"/>
        <v/>
      </c>
      <c r="BE136" s="67" t="str">
        <f t="shared" si="30"/>
        <v/>
      </c>
      <c r="IX136" s="7"/>
      <c r="IY136" s="7"/>
    </row>
    <row r="137" spans="1:259" ht="11.85" customHeight="1">
      <c r="A137" s="7" t="str">
        <f t="shared" si="18"/>
        <v/>
      </c>
      <c r="B137" s="7" t="str">
        <f t="shared" si="19"/>
        <v/>
      </c>
      <c r="C137" s="24" t="str">
        <v/>
      </c>
      <c r="D137" s="12" t="str">
        <v/>
      </c>
      <c r="E137" s="12" t="str">
        <v/>
      </c>
      <c r="F137" s="12" t="str">
        <v/>
      </c>
      <c r="G137" s="14" t="str">
        <v/>
      </c>
      <c r="H137" s="14" t="str">
        <v/>
      </c>
      <c r="I137" s="14" t="str">
        <v/>
      </c>
      <c r="J137" s="10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 t="str">
        <v/>
      </c>
      <c r="S137" s="10"/>
      <c r="T137" s="10"/>
      <c r="U137" s="7"/>
      <c r="V137" s="7"/>
      <c r="X137" s="66"/>
      <c r="AH137" s="1"/>
      <c r="AI137" s="1"/>
      <c r="AQ137" s="7" t="str">
        <f t="shared" si="20"/>
        <v/>
      </c>
      <c r="AR137" s="67" t="str">
        <f t="shared" si="21"/>
        <v/>
      </c>
      <c r="AS137" s="67" t="str">
        <f t="shared" si="22"/>
        <v/>
      </c>
      <c r="AT137" s="67" t="str">
        <f t="shared" si="23"/>
        <v/>
      </c>
      <c r="AU137" s="67" t="str">
        <f t="shared" si="31"/>
        <v/>
      </c>
      <c r="AV137" s="67" t="str">
        <f t="shared" si="24"/>
        <v/>
      </c>
      <c r="AW137" s="67" t="str">
        <f t="shared" si="25"/>
        <v/>
      </c>
      <c r="AX137" s="67" t="str">
        <f t="shared" si="26"/>
        <v/>
      </c>
      <c r="AY137" s="67" t="str">
        <f t="shared" si="27"/>
        <v/>
      </c>
      <c r="AZ137" s="67" t="str">
        <f t="shared" si="28"/>
        <v/>
      </c>
      <c r="BA137" s="67" t="str">
        <f t="shared" si="29"/>
        <v/>
      </c>
      <c r="BB137" s="67" t="str">
        <f t="shared" si="30"/>
        <v/>
      </c>
      <c r="BC137" s="67" t="str">
        <f t="shared" si="30"/>
        <v/>
      </c>
      <c r="BD137" s="67" t="str">
        <f t="shared" si="30"/>
        <v/>
      </c>
      <c r="BE137" s="67" t="str">
        <f t="shared" si="30"/>
        <v/>
      </c>
      <c r="IX137" s="7"/>
      <c r="IY137" s="7"/>
    </row>
    <row r="138" spans="1:259" ht="11.85" customHeight="1">
      <c r="A138" s="7" t="str">
        <f t="shared" si="18"/>
        <v/>
      </c>
      <c r="B138" s="7" t="str">
        <f t="shared" si="19"/>
        <v/>
      </c>
      <c r="C138" s="24" t="str">
        <v/>
      </c>
      <c r="D138" s="12" t="str">
        <v/>
      </c>
      <c r="E138" s="12" t="str">
        <v/>
      </c>
      <c r="F138" s="12" t="str">
        <v/>
      </c>
      <c r="G138" s="14" t="str">
        <v/>
      </c>
      <c r="H138" s="14" t="str">
        <v/>
      </c>
      <c r="I138" s="14" t="str">
        <v/>
      </c>
      <c r="J138" s="10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 t="str">
        <v/>
      </c>
      <c r="S138" s="10"/>
      <c r="T138" s="10"/>
      <c r="U138" s="7"/>
      <c r="V138" s="7"/>
      <c r="X138" s="66"/>
      <c r="AH138" s="1"/>
      <c r="AI138" s="1"/>
      <c r="AQ138" s="7" t="str">
        <f t="shared" si="20"/>
        <v/>
      </c>
      <c r="AR138" s="67" t="str">
        <f t="shared" si="21"/>
        <v/>
      </c>
      <c r="AS138" s="67" t="str">
        <f t="shared" si="22"/>
        <v/>
      </c>
      <c r="AT138" s="67" t="str">
        <f t="shared" si="23"/>
        <v/>
      </c>
      <c r="AU138" s="67" t="str">
        <f t="shared" si="31"/>
        <v/>
      </c>
      <c r="AV138" s="67" t="str">
        <f t="shared" si="24"/>
        <v/>
      </c>
      <c r="AW138" s="67" t="str">
        <f t="shared" si="25"/>
        <v/>
      </c>
      <c r="AX138" s="67" t="str">
        <f t="shared" si="26"/>
        <v/>
      </c>
      <c r="AY138" s="67" t="str">
        <f t="shared" si="27"/>
        <v/>
      </c>
      <c r="AZ138" s="67" t="str">
        <f t="shared" si="28"/>
        <v/>
      </c>
      <c r="BA138" s="67" t="str">
        <f t="shared" si="29"/>
        <v/>
      </c>
      <c r="BB138" s="67" t="str">
        <f t="shared" si="30"/>
        <v/>
      </c>
      <c r="BC138" s="67" t="str">
        <f t="shared" si="30"/>
        <v/>
      </c>
      <c r="BD138" s="67" t="str">
        <f t="shared" si="30"/>
        <v/>
      </c>
      <c r="BE138" s="67" t="str">
        <f t="shared" si="30"/>
        <v/>
      </c>
      <c r="IX138" s="7"/>
      <c r="IY138" s="7"/>
    </row>
    <row r="139" spans="1:259" ht="11.85" customHeight="1">
      <c r="A139" s="7" t="str">
        <f t="shared" si="18"/>
        <v/>
      </c>
      <c r="B139" s="7" t="str">
        <f t="shared" si="19"/>
        <v/>
      </c>
      <c r="C139" s="24" t="str">
        <v/>
      </c>
      <c r="D139" s="12" t="str">
        <v/>
      </c>
      <c r="E139" s="12" t="str">
        <v/>
      </c>
      <c r="F139" s="12" t="str">
        <v/>
      </c>
      <c r="G139" s="14" t="str">
        <v/>
      </c>
      <c r="H139" s="14" t="str">
        <v/>
      </c>
      <c r="I139" s="14" t="str">
        <v/>
      </c>
      <c r="J139" s="10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 t="str">
        <v/>
      </c>
      <c r="S139" s="10"/>
      <c r="T139" s="10"/>
      <c r="U139" s="7"/>
      <c r="V139" s="7"/>
      <c r="X139" s="66"/>
      <c r="AH139" s="1"/>
      <c r="AI139" s="1"/>
      <c r="AQ139" s="7" t="str">
        <f t="shared" si="20"/>
        <v/>
      </c>
      <c r="AR139" s="67" t="str">
        <f t="shared" si="21"/>
        <v/>
      </c>
      <c r="AS139" s="67" t="str">
        <f t="shared" si="22"/>
        <v/>
      </c>
      <c r="AT139" s="67" t="str">
        <f t="shared" si="23"/>
        <v/>
      </c>
      <c r="AU139" s="67" t="str">
        <f t="shared" si="31"/>
        <v/>
      </c>
      <c r="AV139" s="67" t="str">
        <f t="shared" si="24"/>
        <v/>
      </c>
      <c r="AW139" s="67" t="str">
        <f t="shared" si="25"/>
        <v/>
      </c>
      <c r="AX139" s="67" t="str">
        <f t="shared" si="26"/>
        <v/>
      </c>
      <c r="AY139" s="67" t="str">
        <f t="shared" si="27"/>
        <v/>
      </c>
      <c r="AZ139" s="67" t="str">
        <f t="shared" si="28"/>
        <v/>
      </c>
      <c r="BA139" s="67" t="str">
        <f t="shared" si="29"/>
        <v/>
      </c>
      <c r="BB139" s="67" t="str">
        <f t="shared" si="30"/>
        <v/>
      </c>
      <c r="BC139" s="67" t="str">
        <f t="shared" si="30"/>
        <v/>
      </c>
      <c r="BD139" s="67" t="str">
        <f t="shared" si="30"/>
        <v/>
      </c>
      <c r="BE139" s="67" t="str">
        <f t="shared" si="30"/>
        <v/>
      </c>
      <c r="IX139" s="7"/>
      <c r="IY139" s="7"/>
    </row>
    <row r="140" spans="1:259" ht="11.85" customHeight="1">
      <c r="A140" s="7" t="str">
        <f t="shared" si="18"/>
        <v/>
      </c>
      <c r="B140" s="7" t="str">
        <f t="shared" si="19"/>
        <v/>
      </c>
      <c r="C140" s="24" t="str">
        <v/>
      </c>
      <c r="D140" s="12" t="str">
        <v/>
      </c>
      <c r="E140" s="12" t="str">
        <v/>
      </c>
      <c r="F140" s="12" t="str">
        <v/>
      </c>
      <c r="G140" s="14" t="str">
        <v/>
      </c>
      <c r="H140" s="14" t="str">
        <v/>
      </c>
      <c r="I140" s="14" t="str">
        <v/>
      </c>
      <c r="J140" s="10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 t="str">
        <v/>
      </c>
      <c r="S140" s="10"/>
      <c r="T140" s="10"/>
      <c r="U140" s="7"/>
      <c r="V140" s="7"/>
      <c r="X140" s="66"/>
      <c r="AH140" s="1"/>
      <c r="AI140" s="1"/>
      <c r="AQ140" s="7" t="str">
        <f t="shared" si="20"/>
        <v/>
      </c>
      <c r="AR140" s="67" t="str">
        <f t="shared" si="21"/>
        <v/>
      </c>
      <c r="AS140" s="67" t="str">
        <f t="shared" si="22"/>
        <v/>
      </c>
      <c r="AT140" s="67" t="str">
        <f t="shared" si="23"/>
        <v/>
      </c>
      <c r="AU140" s="67" t="str">
        <f t="shared" si="31"/>
        <v/>
      </c>
      <c r="AV140" s="67" t="str">
        <f t="shared" si="24"/>
        <v/>
      </c>
      <c r="AW140" s="67" t="str">
        <f t="shared" si="25"/>
        <v/>
      </c>
      <c r="AX140" s="67" t="str">
        <f t="shared" si="26"/>
        <v/>
      </c>
      <c r="AY140" s="67" t="str">
        <f t="shared" si="27"/>
        <v/>
      </c>
      <c r="AZ140" s="67" t="str">
        <f t="shared" si="28"/>
        <v/>
      </c>
      <c r="BA140" s="67" t="str">
        <f t="shared" si="29"/>
        <v/>
      </c>
      <c r="BB140" s="67" t="str">
        <f t="shared" si="30"/>
        <v/>
      </c>
      <c r="BC140" s="67" t="str">
        <f t="shared" si="30"/>
        <v/>
      </c>
      <c r="BD140" s="67" t="str">
        <f t="shared" si="30"/>
        <v/>
      </c>
      <c r="BE140" s="67" t="str">
        <f t="shared" si="30"/>
        <v/>
      </c>
      <c r="IX140" s="7"/>
      <c r="IY140" s="7"/>
    </row>
    <row r="141" spans="1:259" ht="11.85" customHeight="1">
      <c r="A141" s="7" t="str">
        <f t="shared" si="18"/>
        <v/>
      </c>
      <c r="B141" s="7" t="str">
        <f t="shared" ref="B141:B172" si="32">IF(IF(OR($D$37,$D$36,$D$35),(ROW(A141)-ROW($A$45))*$E$30,"")&lt;=$E$31,IF(OR($D$37,$D$36,$D$35),(ROW(A141)-ROW($A$45))*$E$30,""),"")</f>
        <v/>
      </c>
      <c r="C141" s="24" t="str">
        <v/>
      </c>
      <c r="D141" s="12" t="str">
        <v/>
      </c>
      <c r="E141" s="12" t="str">
        <v/>
      </c>
      <c r="F141" s="12" t="str">
        <v/>
      </c>
      <c r="G141" s="14" t="str">
        <v/>
      </c>
      <c r="H141" s="14" t="str">
        <v/>
      </c>
      <c r="I141" s="14" t="str">
        <v/>
      </c>
      <c r="J141" s="10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 t="str">
        <v/>
      </c>
      <c r="S141" s="10"/>
      <c r="T141" s="10"/>
      <c r="U141" s="7"/>
      <c r="V141" s="7"/>
      <c r="X141" s="66"/>
      <c r="AH141" s="1"/>
      <c r="AI141" s="1"/>
      <c r="AQ141" s="7" t="str">
        <f t="shared" si="20"/>
        <v/>
      </c>
      <c r="AR141" s="67" t="str">
        <f t="shared" si="21"/>
        <v/>
      </c>
      <c r="AS141" s="67" t="str">
        <f t="shared" si="22"/>
        <v/>
      </c>
      <c r="AT141" s="67" t="str">
        <f t="shared" si="23"/>
        <v/>
      </c>
      <c r="AU141" s="67" t="str">
        <f t="shared" si="31"/>
        <v/>
      </c>
      <c r="AV141" s="67" t="str">
        <f t="shared" si="24"/>
        <v/>
      </c>
      <c r="AW141" s="67" t="str">
        <f t="shared" si="25"/>
        <v/>
      </c>
      <c r="AX141" s="67" t="str">
        <f t="shared" si="26"/>
        <v/>
      </c>
      <c r="AY141" s="67" t="str">
        <f t="shared" si="27"/>
        <v/>
      </c>
      <c r="AZ141" s="67" t="str">
        <f t="shared" si="28"/>
        <v/>
      </c>
      <c r="BA141" s="67" t="str">
        <f t="shared" si="29"/>
        <v/>
      </c>
      <c r="BB141" s="67" t="str">
        <f t="shared" si="30"/>
        <v/>
      </c>
      <c r="BC141" s="67" t="str">
        <f t="shared" si="30"/>
        <v/>
      </c>
      <c r="BD141" s="67" t="str">
        <f t="shared" si="30"/>
        <v/>
      </c>
      <c r="BE141" s="67" t="str">
        <f t="shared" si="30"/>
        <v/>
      </c>
      <c r="IX141" s="7"/>
      <c r="IY141" s="7"/>
    </row>
    <row r="142" spans="1:259" ht="11.85" customHeight="1">
      <c r="A142" s="7" t="str">
        <f t="shared" si="18"/>
        <v/>
      </c>
      <c r="B142" s="7" t="str">
        <f t="shared" si="32"/>
        <v/>
      </c>
      <c r="C142" s="24" t="str">
        <v/>
      </c>
      <c r="D142" s="12" t="str">
        <v/>
      </c>
      <c r="E142" s="12" t="str">
        <v/>
      </c>
      <c r="F142" s="12" t="str">
        <v/>
      </c>
      <c r="G142" s="14" t="str">
        <v/>
      </c>
      <c r="H142" s="14" t="str">
        <v/>
      </c>
      <c r="I142" s="14" t="str">
        <v/>
      </c>
      <c r="J142" s="10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 t="str">
        <v/>
      </c>
      <c r="S142" s="10"/>
      <c r="T142" s="10"/>
      <c r="U142" s="7"/>
      <c r="V142" s="7"/>
      <c r="X142" s="66"/>
      <c r="AH142" s="1"/>
      <c r="AI142" s="1"/>
      <c r="AQ142" s="7" t="str">
        <f t="shared" si="20"/>
        <v/>
      </c>
      <c r="AR142" s="67" t="str">
        <f t="shared" si="21"/>
        <v/>
      </c>
      <c r="AS142" s="67" t="str">
        <f t="shared" si="22"/>
        <v/>
      </c>
      <c r="AT142" s="67" t="str">
        <f t="shared" si="23"/>
        <v/>
      </c>
      <c r="AU142" s="67" t="str">
        <f t="shared" si="31"/>
        <v/>
      </c>
      <c r="AV142" s="67" t="str">
        <f t="shared" si="24"/>
        <v/>
      </c>
      <c r="AW142" s="67" t="str">
        <f t="shared" si="25"/>
        <v/>
      </c>
      <c r="AX142" s="67" t="str">
        <f t="shared" si="26"/>
        <v/>
      </c>
      <c r="AY142" s="67" t="str">
        <f t="shared" si="27"/>
        <v/>
      </c>
      <c r="AZ142" s="67" t="str">
        <f t="shared" si="28"/>
        <v/>
      </c>
      <c r="BA142" s="67" t="str">
        <f t="shared" si="29"/>
        <v/>
      </c>
      <c r="BB142" s="67" t="str">
        <f t="shared" si="30"/>
        <v/>
      </c>
      <c r="BC142" s="67" t="str">
        <f t="shared" si="30"/>
        <v/>
      </c>
      <c r="BD142" s="67" t="str">
        <f t="shared" si="30"/>
        <v/>
      </c>
      <c r="BE142" s="67" t="str">
        <f t="shared" si="30"/>
        <v/>
      </c>
      <c r="IX142" s="7"/>
      <c r="IY142" s="7"/>
    </row>
    <row r="143" spans="1:259" ht="11.85" customHeight="1">
      <c r="A143" s="7" t="str">
        <f t="shared" si="18"/>
        <v/>
      </c>
      <c r="B143" s="7" t="str">
        <f t="shared" si="32"/>
        <v/>
      </c>
      <c r="C143" s="24" t="str">
        <v/>
      </c>
      <c r="D143" s="12" t="str">
        <v/>
      </c>
      <c r="E143" s="12" t="str">
        <v/>
      </c>
      <c r="F143" s="12" t="str">
        <v/>
      </c>
      <c r="G143" s="14" t="str">
        <v/>
      </c>
      <c r="H143" s="14" t="str">
        <v/>
      </c>
      <c r="I143" s="14" t="str">
        <v/>
      </c>
      <c r="J143" s="10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 t="str">
        <v/>
      </c>
      <c r="S143" s="10"/>
      <c r="T143" s="10"/>
      <c r="U143" s="7"/>
      <c r="V143" s="7"/>
      <c r="X143" s="66"/>
      <c r="AH143" s="1"/>
      <c r="AI143" s="1"/>
      <c r="AQ143" s="7" t="str">
        <f t="shared" si="20"/>
        <v/>
      </c>
      <c r="AR143" s="67" t="str">
        <f t="shared" si="21"/>
        <v/>
      </c>
      <c r="AS143" s="67" t="str">
        <f t="shared" si="22"/>
        <v/>
      </c>
      <c r="AT143" s="67" t="str">
        <f t="shared" si="23"/>
        <v/>
      </c>
      <c r="AU143" s="67" t="str">
        <f t="shared" si="31"/>
        <v/>
      </c>
      <c r="AV143" s="67" t="str">
        <f t="shared" si="24"/>
        <v/>
      </c>
      <c r="AW143" s="67" t="str">
        <f t="shared" si="25"/>
        <v/>
      </c>
      <c r="AX143" s="67" t="str">
        <f t="shared" si="26"/>
        <v/>
      </c>
      <c r="AY143" s="67" t="str">
        <f t="shared" si="27"/>
        <v/>
      </c>
      <c r="AZ143" s="67" t="str">
        <f t="shared" si="28"/>
        <v/>
      </c>
      <c r="BA143" s="67" t="str">
        <f t="shared" si="29"/>
        <v/>
      </c>
      <c r="BB143" s="67" t="str">
        <f t="shared" si="30"/>
        <v/>
      </c>
      <c r="BC143" s="67" t="str">
        <f t="shared" si="30"/>
        <v/>
      </c>
      <c r="BD143" s="67" t="str">
        <f t="shared" si="30"/>
        <v/>
      </c>
      <c r="BE143" s="67" t="str">
        <f t="shared" si="30"/>
        <v/>
      </c>
      <c r="IX143" s="7"/>
      <c r="IY143" s="7"/>
    </row>
    <row r="144" spans="1:259" ht="11.85" customHeight="1">
      <c r="A144" s="7" t="str">
        <f t="shared" si="18"/>
        <v/>
      </c>
      <c r="B144" s="7" t="str">
        <f t="shared" si="32"/>
        <v/>
      </c>
      <c r="C144" s="24" t="str">
        <v/>
      </c>
      <c r="D144" s="12" t="str">
        <v/>
      </c>
      <c r="E144" s="12" t="str">
        <v/>
      </c>
      <c r="F144" s="12" t="str">
        <v/>
      </c>
      <c r="G144" s="14" t="str">
        <v/>
      </c>
      <c r="H144" s="14" t="str">
        <v/>
      </c>
      <c r="I144" s="14" t="str">
        <v/>
      </c>
      <c r="J144" s="10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 t="str">
        <v/>
      </c>
      <c r="S144" s="10"/>
      <c r="T144" s="10"/>
      <c r="U144" s="7"/>
      <c r="V144" s="7"/>
      <c r="X144" s="66"/>
      <c r="AH144" s="1"/>
      <c r="AI144" s="1"/>
      <c r="AQ144" s="7" t="str">
        <f t="shared" si="20"/>
        <v/>
      </c>
      <c r="AR144" s="67" t="str">
        <f t="shared" si="21"/>
        <v/>
      </c>
      <c r="AS144" s="67" t="str">
        <f t="shared" si="22"/>
        <v/>
      </c>
      <c r="AT144" s="67" t="str">
        <f t="shared" si="23"/>
        <v/>
      </c>
      <c r="AU144" s="67" t="str">
        <f t="shared" si="31"/>
        <v/>
      </c>
      <c r="AV144" s="67" t="str">
        <f t="shared" si="24"/>
        <v/>
      </c>
      <c r="AW144" s="67" t="str">
        <f t="shared" si="25"/>
        <v/>
      </c>
      <c r="AX144" s="67" t="str">
        <f t="shared" si="26"/>
        <v/>
      </c>
      <c r="AY144" s="67" t="str">
        <f t="shared" si="27"/>
        <v/>
      </c>
      <c r="AZ144" s="67" t="str">
        <f t="shared" si="28"/>
        <v/>
      </c>
      <c r="BA144" s="67" t="str">
        <f t="shared" si="29"/>
        <v/>
      </c>
      <c r="BB144" s="67" t="str">
        <f t="shared" si="30"/>
        <v/>
      </c>
      <c r="BC144" s="67" t="str">
        <f t="shared" si="30"/>
        <v/>
      </c>
      <c r="BD144" s="67" t="str">
        <f t="shared" si="30"/>
        <v/>
      </c>
      <c r="BE144" s="67" t="str">
        <f t="shared" si="30"/>
        <v/>
      </c>
      <c r="IX144" s="7"/>
      <c r="IY144" s="7"/>
    </row>
    <row r="145" spans="1:259" ht="11.85" customHeight="1">
      <c r="A145" s="7" t="str">
        <f t="shared" si="18"/>
        <v/>
      </c>
      <c r="B145" s="7" t="str">
        <f t="shared" si="32"/>
        <v/>
      </c>
      <c r="C145" s="24" t="str">
        <v/>
      </c>
      <c r="D145" s="12" t="str">
        <v/>
      </c>
      <c r="E145" s="12" t="str">
        <v/>
      </c>
      <c r="F145" s="12" t="str">
        <v/>
      </c>
      <c r="G145" s="14" t="str">
        <v/>
      </c>
      <c r="H145" s="14" t="str">
        <v/>
      </c>
      <c r="I145" s="14" t="str">
        <v/>
      </c>
      <c r="J145" s="10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 t="str">
        <v/>
      </c>
      <c r="S145" s="10"/>
      <c r="T145" s="10"/>
      <c r="U145" s="7"/>
      <c r="V145" s="7"/>
      <c r="X145" s="66"/>
      <c r="AH145" s="1"/>
      <c r="AI145" s="1"/>
      <c r="AQ145" s="7" t="str">
        <f t="shared" si="20"/>
        <v/>
      </c>
      <c r="AR145" s="67" t="str">
        <f t="shared" si="21"/>
        <v/>
      </c>
      <c r="AS145" s="67" t="str">
        <f t="shared" si="22"/>
        <v/>
      </c>
      <c r="AT145" s="67" t="str">
        <f t="shared" si="23"/>
        <v/>
      </c>
      <c r="AU145" s="67" t="str">
        <f t="shared" si="31"/>
        <v/>
      </c>
      <c r="AV145" s="67" t="str">
        <f t="shared" si="24"/>
        <v/>
      </c>
      <c r="AW145" s="67" t="str">
        <f t="shared" si="25"/>
        <v/>
      </c>
      <c r="AX145" s="67" t="str">
        <f t="shared" si="26"/>
        <v/>
      </c>
      <c r="AY145" s="67" t="str">
        <f t="shared" si="27"/>
        <v/>
      </c>
      <c r="AZ145" s="67" t="str">
        <f t="shared" si="28"/>
        <v/>
      </c>
      <c r="BA145" s="67" t="str">
        <f t="shared" si="29"/>
        <v/>
      </c>
      <c r="BB145" s="67" t="str">
        <f t="shared" si="30"/>
        <v/>
      </c>
      <c r="BC145" s="67" t="str">
        <f t="shared" si="30"/>
        <v/>
      </c>
      <c r="BD145" s="67" t="str">
        <f t="shared" si="30"/>
        <v/>
      </c>
      <c r="BE145" s="67" t="str">
        <f t="shared" si="30"/>
        <v/>
      </c>
      <c r="IX145" s="7"/>
      <c r="IY145" s="7"/>
    </row>
    <row r="146" spans="1:259" ht="11.85" customHeight="1">
      <c r="A146" s="7" t="str">
        <f t="shared" si="18"/>
        <v/>
      </c>
      <c r="B146" s="7" t="str">
        <f t="shared" si="32"/>
        <v/>
      </c>
      <c r="C146" s="24" t="str">
        <v/>
      </c>
      <c r="D146" s="12" t="str">
        <v/>
      </c>
      <c r="E146" s="12" t="str">
        <v/>
      </c>
      <c r="F146" s="12" t="str">
        <v/>
      </c>
      <c r="G146" s="14" t="str">
        <v/>
      </c>
      <c r="H146" s="14" t="str">
        <v/>
      </c>
      <c r="I146" s="14" t="str">
        <v/>
      </c>
      <c r="J146" s="10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 t="str">
        <v/>
      </c>
      <c r="S146" s="10"/>
      <c r="T146" s="10"/>
      <c r="U146" s="7"/>
      <c r="V146" s="7"/>
      <c r="X146" s="66"/>
      <c r="AH146" s="1"/>
      <c r="AI146" s="1"/>
      <c r="AQ146" s="7" t="str">
        <f t="shared" si="20"/>
        <v/>
      </c>
      <c r="AR146" s="67" t="str">
        <f t="shared" si="21"/>
        <v/>
      </c>
      <c r="AS146" s="67" t="str">
        <f t="shared" si="22"/>
        <v/>
      </c>
      <c r="AT146" s="67" t="str">
        <f t="shared" si="23"/>
        <v/>
      </c>
      <c r="AU146" s="67" t="str">
        <f t="shared" si="31"/>
        <v/>
      </c>
      <c r="AV146" s="67" t="str">
        <f t="shared" si="24"/>
        <v/>
      </c>
      <c r="AW146" s="67" t="str">
        <f t="shared" si="25"/>
        <v/>
      </c>
      <c r="AX146" s="67" t="str">
        <f t="shared" si="26"/>
        <v/>
      </c>
      <c r="AY146" s="67" t="str">
        <f t="shared" si="27"/>
        <v/>
      </c>
      <c r="AZ146" s="67" t="str">
        <f t="shared" si="28"/>
        <v/>
      </c>
      <c r="BA146" s="67" t="str">
        <f t="shared" si="29"/>
        <v/>
      </c>
      <c r="BB146" s="67" t="str">
        <f t="shared" si="30"/>
        <v/>
      </c>
      <c r="BC146" s="67" t="str">
        <f t="shared" si="30"/>
        <v/>
      </c>
      <c r="BD146" s="67" t="str">
        <f t="shared" si="30"/>
        <v/>
      </c>
      <c r="BE146" s="67" t="str">
        <f t="shared" si="30"/>
        <v/>
      </c>
      <c r="IX146" s="7"/>
      <c r="IY146" s="7"/>
    </row>
    <row r="147" spans="1:259" ht="11.85" customHeight="1">
      <c r="A147" s="7" t="str">
        <f t="shared" si="18"/>
        <v/>
      </c>
      <c r="B147" s="7" t="str">
        <f t="shared" si="32"/>
        <v/>
      </c>
      <c r="C147" s="24" t="str">
        <v/>
      </c>
      <c r="D147" s="12" t="str">
        <v/>
      </c>
      <c r="E147" s="12" t="str">
        <v/>
      </c>
      <c r="F147" s="12" t="str">
        <v/>
      </c>
      <c r="G147" s="14" t="str">
        <v/>
      </c>
      <c r="H147" s="14" t="str">
        <v/>
      </c>
      <c r="I147" s="14" t="str">
        <v/>
      </c>
      <c r="J147" s="10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 t="str">
        <v/>
      </c>
      <c r="S147" s="10"/>
      <c r="T147" s="10"/>
      <c r="U147" s="7"/>
      <c r="V147" s="7"/>
      <c r="X147" s="66"/>
      <c r="AH147" s="1"/>
      <c r="AI147" s="1"/>
      <c r="AQ147" s="7" t="str">
        <f t="shared" si="20"/>
        <v/>
      </c>
      <c r="AR147" s="67" t="str">
        <f t="shared" si="21"/>
        <v/>
      </c>
      <c r="AS147" s="67" t="str">
        <f t="shared" si="22"/>
        <v/>
      </c>
      <c r="AT147" s="67" t="str">
        <f t="shared" si="23"/>
        <v/>
      </c>
      <c r="AU147" s="67" t="str">
        <f t="shared" si="31"/>
        <v/>
      </c>
      <c r="AV147" s="67" t="str">
        <f t="shared" si="24"/>
        <v/>
      </c>
      <c r="AW147" s="67" t="str">
        <f t="shared" si="25"/>
        <v/>
      </c>
      <c r="AX147" s="67" t="str">
        <f t="shared" si="26"/>
        <v/>
      </c>
      <c r="AY147" s="67" t="str">
        <f t="shared" si="27"/>
        <v/>
      </c>
      <c r="AZ147" s="67" t="str">
        <f t="shared" si="28"/>
        <v/>
      </c>
      <c r="BA147" s="67" t="str">
        <f t="shared" si="29"/>
        <v/>
      </c>
      <c r="BB147" s="67" t="str">
        <f t="shared" si="30"/>
        <v/>
      </c>
      <c r="BC147" s="67" t="str">
        <f t="shared" si="30"/>
        <v/>
      </c>
      <c r="BD147" s="67" t="str">
        <f t="shared" si="30"/>
        <v/>
      </c>
      <c r="BE147" s="67" t="str">
        <f t="shared" si="30"/>
        <v/>
      </c>
      <c r="IX147" s="7"/>
      <c r="IY147" s="7"/>
    </row>
    <row r="148" spans="1:259" ht="11.85" customHeight="1">
      <c r="A148" s="7" t="str">
        <f t="shared" si="18"/>
        <v/>
      </c>
      <c r="B148" s="7" t="str">
        <f t="shared" si="32"/>
        <v/>
      </c>
      <c r="C148" s="24" t="str">
        <v/>
      </c>
      <c r="D148" s="12" t="str">
        <v/>
      </c>
      <c r="E148" s="12" t="str">
        <v/>
      </c>
      <c r="F148" s="12" t="str">
        <v/>
      </c>
      <c r="G148" s="14" t="str">
        <v/>
      </c>
      <c r="H148" s="14" t="str">
        <v/>
      </c>
      <c r="I148" s="14" t="str">
        <v/>
      </c>
      <c r="J148" s="10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 t="str">
        <v/>
      </c>
      <c r="S148" s="10"/>
      <c r="T148" s="10"/>
      <c r="U148" s="7"/>
      <c r="V148" s="7"/>
      <c r="X148" s="66"/>
      <c r="AH148" s="1"/>
      <c r="AI148" s="1"/>
      <c r="AQ148" s="7" t="str">
        <f t="shared" si="20"/>
        <v/>
      </c>
      <c r="AR148" s="67" t="str">
        <f t="shared" si="21"/>
        <v/>
      </c>
      <c r="AS148" s="67" t="str">
        <f t="shared" si="22"/>
        <v/>
      </c>
      <c r="AT148" s="67" t="str">
        <f t="shared" si="23"/>
        <v/>
      </c>
      <c r="AU148" s="67" t="str">
        <f t="shared" si="31"/>
        <v/>
      </c>
      <c r="AV148" s="67" t="str">
        <f t="shared" si="24"/>
        <v/>
      </c>
      <c r="AW148" s="67" t="str">
        <f t="shared" si="25"/>
        <v/>
      </c>
      <c r="AX148" s="67" t="str">
        <f t="shared" si="26"/>
        <v/>
      </c>
      <c r="AY148" s="67" t="str">
        <f t="shared" si="27"/>
        <v/>
      </c>
      <c r="AZ148" s="67" t="str">
        <f t="shared" si="28"/>
        <v/>
      </c>
      <c r="BA148" s="67" t="str">
        <f t="shared" si="29"/>
        <v/>
      </c>
      <c r="BB148" s="67" t="str">
        <f t="shared" si="30"/>
        <v/>
      </c>
      <c r="BC148" s="67" t="str">
        <f t="shared" si="30"/>
        <v/>
      </c>
      <c r="BD148" s="67" t="str">
        <f t="shared" si="30"/>
        <v/>
      </c>
      <c r="BE148" s="67" t="str">
        <f t="shared" si="30"/>
        <v/>
      </c>
      <c r="IX148" s="7"/>
      <c r="IY148" s="7"/>
    </row>
    <row r="149" spans="1:259" ht="11.85" customHeight="1">
      <c r="A149" s="7" t="str">
        <f t="shared" si="18"/>
        <v/>
      </c>
      <c r="B149" s="7" t="str">
        <f t="shared" si="32"/>
        <v/>
      </c>
      <c r="C149" s="24" t="str">
        <v/>
      </c>
      <c r="D149" s="12" t="str">
        <v/>
      </c>
      <c r="E149" s="12" t="str">
        <v/>
      </c>
      <c r="F149" s="12" t="str">
        <v/>
      </c>
      <c r="G149" s="14" t="str">
        <v/>
      </c>
      <c r="H149" s="14" t="str">
        <v/>
      </c>
      <c r="I149" s="14" t="str">
        <v/>
      </c>
      <c r="J149" s="10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 t="str">
        <v/>
      </c>
      <c r="S149" s="10"/>
      <c r="T149" s="10"/>
      <c r="U149" s="7"/>
      <c r="V149" s="7"/>
      <c r="X149" s="66"/>
      <c r="AH149" s="1"/>
      <c r="AI149" s="1"/>
      <c r="AQ149" s="7" t="str">
        <f t="shared" si="20"/>
        <v/>
      </c>
      <c r="AR149" s="67" t="str">
        <f t="shared" si="21"/>
        <v/>
      </c>
      <c r="AS149" s="67" t="str">
        <f t="shared" si="22"/>
        <v/>
      </c>
      <c r="AT149" s="67" t="str">
        <f t="shared" si="23"/>
        <v/>
      </c>
      <c r="AU149" s="67" t="str">
        <f t="shared" si="31"/>
        <v/>
      </c>
      <c r="AV149" s="67" t="str">
        <f t="shared" si="24"/>
        <v/>
      </c>
      <c r="AW149" s="67" t="str">
        <f t="shared" si="25"/>
        <v/>
      </c>
      <c r="AX149" s="67" t="str">
        <f t="shared" si="26"/>
        <v/>
      </c>
      <c r="AY149" s="67" t="str">
        <f t="shared" si="27"/>
        <v/>
      </c>
      <c r="AZ149" s="67" t="str">
        <f t="shared" si="28"/>
        <v/>
      </c>
      <c r="BA149" s="67" t="str">
        <f t="shared" si="29"/>
        <v/>
      </c>
      <c r="BB149" s="67" t="str">
        <f t="shared" si="30"/>
        <v/>
      </c>
      <c r="BC149" s="67" t="str">
        <f t="shared" si="30"/>
        <v/>
      </c>
      <c r="BD149" s="67" t="str">
        <f t="shared" si="30"/>
        <v/>
      </c>
      <c r="BE149" s="67" t="str">
        <f t="shared" si="30"/>
        <v/>
      </c>
      <c r="IX149" s="7"/>
      <c r="IY149" s="7"/>
    </row>
    <row r="150" spans="1:259" ht="11.85" customHeight="1">
      <c r="A150" s="7" t="str">
        <f t="shared" si="18"/>
        <v/>
      </c>
      <c r="B150" s="7" t="str">
        <f t="shared" si="32"/>
        <v/>
      </c>
      <c r="C150" s="24" t="str">
        <v/>
      </c>
      <c r="D150" s="12" t="str">
        <v/>
      </c>
      <c r="E150" s="12" t="str">
        <v/>
      </c>
      <c r="F150" s="12" t="str">
        <v/>
      </c>
      <c r="G150" s="14" t="str">
        <v/>
      </c>
      <c r="H150" s="14" t="str">
        <v/>
      </c>
      <c r="I150" s="14" t="str">
        <v/>
      </c>
      <c r="J150" s="10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 t="str">
        <v/>
      </c>
      <c r="S150" s="10"/>
      <c r="T150" s="10"/>
      <c r="U150" s="7"/>
      <c r="V150" s="7"/>
      <c r="X150" s="66"/>
      <c r="AH150" s="1"/>
      <c r="AI150" s="1"/>
      <c r="AQ150" s="7" t="str">
        <f t="shared" si="20"/>
        <v/>
      </c>
      <c r="AR150" s="67" t="str">
        <f t="shared" si="21"/>
        <v/>
      </c>
      <c r="AS150" s="67" t="str">
        <f t="shared" si="22"/>
        <v/>
      </c>
      <c r="AT150" s="67" t="str">
        <f t="shared" si="23"/>
        <v/>
      </c>
      <c r="AU150" s="67" t="str">
        <f t="shared" si="31"/>
        <v/>
      </c>
      <c r="AV150" s="67" t="str">
        <f t="shared" si="24"/>
        <v/>
      </c>
      <c r="AW150" s="67" t="str">
        <f t="shared" si="25"/>
        <v/>
      </c>
      <c r="AX150" s="67" t="str">
        <f t="shared" si="26"/>
        <v/>
      </c>
      <c r="AY150" s="67" t="str">
        <f t="shared" si="27"/>
        <v/>
      </c>
      <c r="AZ150" s="67" t="str">
        <f t="shared" si="28"/>
        <v/>
      </c>
      <c r="BA150" s="67" t="str">
        <f t="shared" si="29"/>
        <v/>
      </c>
      <c r="BB150" s="67" t="str">
        <f t="shared" si="30"/>
        <v/>
      </c>
      <c r="BC150" s="67" t="str">
        <f t="shared" si="30"/>
        <v/>
      </c>
      <c r="BD150" s="67" t="str">
        <f t="shared" si="30"/>
        <v/>
      </c>
      <c r="BE150" s="67" t="str">
        <f t="shared" si="30"/>
        <v/>
      </c>
      <c r="IX150" s="7"/>
      <c r="IY150" s="7"/>
    </row>
    <row r="151" spans="1:259" ht="11.85" customHeight="1">
      <c r="A151" s="7" t="str">
        <f t="shared" si="18"/>
        <v/>
      </c>
      <c r="B151" s="7" t="str">
        <f t="shared" si="32"/>
        <v/>
      </c>
      <c r="C151" s="24" t="str">
        <v/>
      </c>
      <c r="D151" s="12" t="str">
        <v/>
      </c>
      <c r="E151" s="12" t="str">
        <v/>
      </c>
      <c r="F151" s="12" t="str">
        <v/>
      </c>
      <c r="G151" s="14" t="str">
        <v/>
      </c>
      <c r="H151" s="14" t="str">
        <v/>
      </c>
      <c r="I151" s="14" t="str">
        <v/>
      </c>
      <c r="J151" s="10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 t="str">
        <v/>
      </c>
      <c r="S151" s="10"/>
      <c r="T151" s="10"/>
      <c r="U151" s="7"/>
      <c r="V151" s="7"/>
      <c r="X151" s="66"/>
      <c r="AH151" s="1"/>
      <c r="AI151" s="1"/>
      <c r="AQ151" s="7" t="str">
        <f t="shared" si="20"/>
        <v/>
      </c>
      <c r="AR151" s="67" t="str">
        <f t="shared" si="21"/>
        <v/>
      </c>
      <c r="AS151" s="67" t="str">
        <f t="shared" si="22"/>
        <v/>
      </c>
      <c r="AT151" s="67" t="str">
        <f t="shared" si="23"/>
        <v/>
      </c>
      <c r="AU151" s="67" t="str">
        <f t="shared" si="31"/>
        <v/>
      </c>
      <c r="AV151" s="67" t="str">
        <f t="shared" si="24"/>
        <v/>
      </c>
      <c r="AW151" s="67" t="str">
        <f t="shared" si="25"/>
        <v/>
      </c>
      <c r="AX151" s="67" t="str">
        <f t="shared" si="26"/>
        <v/>
      </c>
      <c r="AY151" s="67" t="str">
        <f t="shared" si="27"/>
        <v/>
      </c>
      <c r="AZ151" s="67" t="str">
        <f t="shared" si="28"/>
        <v/>
      </c>
      <c r="BA151" s="67" t="str">
        <f t="shared" si="29"/>
        <v/>
      </c>
      <c r="BB151" s="67" t="str">
        <f t="shared" si="30"/>
        <v/>
      </c>
      <c r="BC151" s="67" t="str">
        <f t="shared" si="30"/>
        <v/>
      </c>
      <c r="BD151" s="67" t="str">
        <f t="shared" si="30"/>
        <v/>
      </c>
      <c r="BE151" s="67" t="str">
        <f t="shared" si="30"/>
        <v/>
      </c>
      <c r="IX151" s="7"/>
      <c r="IY151" s="7"/>
    </row>
    <row r="152" spans="1:259" ht="11.85" customHeight="1">
      <c r="A152" s="7" t="str">
        <f t="shared" si="18"/>
        <v/>
      </c>
      <c r="B152" s="7" t="str">
        <f t="shared" si="32"/>
        <v/>
      </c>
      <c r="C152" s="24" t="str">
        <v/>
      </c>
      <c r="D152" s="12" t="str">
        <v/>
      </c>
      <c r="E152" s="12" t="str">
        <v/>
      </c>
      <c r="F152" s="12" t="str">
        <v/>
      </c>
      <c r="G152" s="14" t="str">
        <v/>
      </c>
      <c r="H152" s="14" t="str">
        <v/>
      </c>
      <c r="I152" s="14" t="str">
        <v/>
      </c>
      <c r="J152" s="10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 t="str">
        <v/>
      </c>
      <c r="S152" s="10"/>
      <c r="T152" s="10"/>
      <c r="U152" s="7"/>
      <c r="V152" s="7"/>
      <c r="X152" s="66"/>
      <c r="AH152" s="1"/>
      <c r="AI152" s="1"/>
      <c r="AQ152" s="7" t="str">
        <f t="shared" si="20"/>
        <v/>
      </c>
      <c r="AR152" s="67" t="str">
        <f t="shared" si="21"/>
        <v/>
      </c>
      <c r="AS152" s="67" t="str">
        <f t="shared" si="22"/>
        <v/>
      </c>
      <c r="AT152" s="67" t="str">
        <f t="shared" si="23"/>
        <v/>
      </c>
      <c r="AU152" s="67" t="str">
        <f t="shared" si="31"/>
        <v/>
      </c>
      <c r="AV152" s="67" t="str">
        <f t="shared" si="24"/>
        <v/>
      </c>
      <c r="AW152" s="67" t="str">
        <f t="shared" si="25"/>
        <v/>
      </c>
      <c r="AX152" s="67" t="str">
        <f t="shared" si="26"/>
        <v/>
      </c>
      <c r="AY152" s="67" t="str">
        <f t="shared" si="27"/>
        <v/>
      </c>
      <c r="AZ152" s="67" t="str">
        <f t="shared" si="28"/>
        <v/>
      </c>
      <c r="BA152" s="67" t="str">
        <f t="shared" si="29"/>
        <v/>
      </c>
      <c r="BB152" s="67" t="str">
        <f t="shared" si="30"/>
        <v/>
      </c>
      <c r="BC152" s="67" t="str">
        <f t="shared" si="30"/>
        <v/>
      </c>
      <c r="BD152" s="67" t="str">
        <f t="shared" si="30"/>
        <v/>
      </c>
      <c r="BE152" s="67" t="str">
        <f t="shared" si="30"/>
        <v/>
      </c>
      <c r="IX152" s="7"/>
      <c r="IY152" s="7"/>
    </row>
    <row r="153" spans="1:259" ht="11.85" customHeight="1">
      <c r="A153" s="7" t="str">
        <f t="shared" si="18"/>
        <v/>
      </c>
      <c r="B153" s="7" t="str">
        <f t="shared" si="32"/>
        <v/>
      </c>
      <c r="C153" s="24" t="str">
        <v/>
      </c>
      <c r="D153" s="12" t="str">
        <v/>
      </c>
      <c r="E153" s="12" t="str">
        <v/>
      </c>
      <c r="F153" s="12" t="str">
        <v/>
      </c>
      <c r="G153" s="14" t="str">
        <v/>
      </c>
      <c r="H153" s="14" t="str">
        <v/>
      </c>
      <c r="I153" s="14" t="str">
        <v/>
      </c>
      <c r="J153" s="10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 t="str">
        <v/>
      </c>
      <c r="S153" s="10"/>
      <c r="T153" s="10"/>
      <c r="U153" s="7"/>
      <c r="V153" s="7"/>
      <c r="X153" s="66"/>
      <c r="AH153" s="1"/>
      <c r="AI153" s="1"/>
      <c r="AQ153" s="7" t="str">
        <f t="shared" si="20"/>
        <v/>
      </c>
      <c r="AR153" s="67" t="str">
        <f t="shared" si="21"/>
        <v/>
      </c>
      <c r="AS153" s="67" t="str">
        <f t="shared" si="22"/>
        <v/>
      </c>
      <c r="AT153" s="67" t="str">
        <f t="shared" si="23"/>
        <v/>
      </c>
      <c r="AU153" s="67" t="str">
        <f t="shared" si="31"/>
        <v/>
      </c>
      <c r="AV153" s="67" t="str">
        <f t="shared" si="24"/>
        <v/>
      </c>
      <c r="AW153" s="67" t="str">
        <f t="shared" si="25"/>
        <v/>
      </c>
      <c r="AX153" s="67" t="str">
        <f t="shared" si="26"/>
        <v/>
      </c>
      <c r="AY153" s="67" t="str">
        <f t="shared" si="27"/>
        <v/>
      </c>
      <c r="AZ153" s="67" t="str">
        <f t="shared" si="28"/>
        <v/>
      </c>
      <c r="BA153" s="67" t="str">
        <f t="shared" si="29"/>
        <v/>
      </c>
      <c r="BB153" s="67" t="str">
        <f t="shared" si="30"/>
        <v/>
      </c>
      <c r="BC153" s="67" t="str">
        <f t="shared" si="30"/>
        <v/>
      </c>
      <c r="BD153" s="67" t="str">
        <f t="shared" si="30"/>
        <v/>
      </c>
      <c r="BE153" s="67" t="str">
        <f t="shared" si="30"/>
        <v/>
      </c>
      <c r="IX153" s="7"/>
      <c r="IY153" s="7"/>
    </row>
    <row r="154" spans="1:259" ht="11.85" customHeight="1">
      <c r="A154" s="7" t="str">
        <f t="shared" si="18"/>
        <v/>
      </c>
      <c r="B154" s="7" t="str">
        <f t="shared" si="32"/>
        <v/>
      </c>
      <c r="C154" s="24" t="str">
        <v/>
      </c>
      <c r="D154" s="12" t="str">
        <v/>
      </c>
      <c r="E154" s="12" t="str">
        <v/>
      </c>
      <c r="F154" s="12" t="str">
        <v/>
      </c>
      <c r="G154" s="14" t="str">
        <v/>
      </c>
      <c r="H154" s="14" t="str">
        <v/>
      </c>
      <c r="I154" s="14" t="str">
        <v/>
      </c>
      <c r="J154" s="10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 t="str">
        <v/>
      </c>
      <c r="S154" s="10"/>
      <c r="T154" s="10"/>
      <c r="U154" s="7"/>
      <c r="V154" s="7"/>
      <c r="X154" s="66"/>
      <c r="AH154" s="1"/>
      <c r="AI154" s="1"/>
      <c r="AQ154" s="7" t="str">
        <f t="shared" si="20"/>
        <v/>
      </c>
      <c r="AR154" s="67" t="str">
        <f t="shared" si="21"/>
        <v/>
      </c>
      <c r="AS154" s="67" t="str">
        <f t="shared" si="22"/>
        <v/>
      </c>
      <c r="AT154" s="67" t="str">
        <f t="shared" si="23"/>
        <v/>
      </c>
      <c r="AU154" s="67" t="str">
        <f t="shared" si="31"/>
        <v/>
      </c>
      <c r="AV154" s="67" t="str">
        <f t="shared" si="24"/>
        <v/>
      </c>
      <c r="AW154" s="67" t="str">
        <f t="shared" si="25"/>
        <v/>
      </c>
      <c r="AX154" s="67" t="str">
        <f t="shared" si="26"/>
        <v/>
      </c>
      <c r="AY154" s="67" t="str">
        <f t="shared" si="27"/>
        <v/>
      </c>
      <c r="AZ154" s="67" t="str">
        <f t="shared" si="28"/>
        <v/>
      </c>
      <c r="BA154" s="67" t="str">
        <f t="shared" si="29"/>
        <v/>
      </c>
      <c r="BB154" s="67" t="str">
        <f t="shared" si="30"/>
        <v/>
      </c>
      <c r="BC154" s="67" t="str">
        <f t="shared" si="30"/>
        <v/>
      </c>
      <c r="BD154" s="67" t="str">
        <f t="shared" si="30"/>
        <v/>
      </c>
      <c r="BE154" s="67" t="str">
        <f t="shared" si="30"/>
        <v/>
      </c>
      <c r="IX154" s="7"/>
      <c r="IY154" s="7"/>
    </row>
    <row r="155" spans="1:259" ht="11.85" customHeight="1">
      <c r="A155" s="7" t="str">
        <f t="shared" si="18"/>
        <v/>
      </c>
      <c r="B155" s="7" t="str">
        <f t="shared" si="32"/>
        <v/>
      </c>
      <c r="C155" s="24" t="str">
        <v/>
      </c>
      <c r="D155" s="12" t="str">
        <v/>
      </c>
      <c r="E155" s="12" t="str">
        <v/>
      </c>
      <c r="F155" s="12" t="str">
        <v/>
      </c>
      <c r="G155" s="14" t="str">
        <v/>
      </c>
      <c r="H155" s="14" t="str">
        <v/>
      </c>
      <c r="I155" s="14" t="str">
        <v/>
      </c>
      <c r="J155" s="10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 t="str">
        <v/>
      </c>
      <c r="S155" s="10"/>
      <c r="T155" s="10"/>
      <c r="U155" s="7"/>
      <c r="V155" s="7"/>
      <c r="X155" s="66"/>
      <c r="AH155" s="1"/>
      <c r="AI155" s="1"/>
      <c r="AQ155" s="7" t="str">
        <f t="shared" si="20"/>
        <v/>
      </c>
      <c r="AR155" s="67" t="str">
        <f t="shared" si="21"/>
        <v/>
      </c>
      <c r="AS155" s="67" t="str">
        <f t="shared" si="22"/>
        <v/>
      </c>
      <c r="AT155" s="67" t="str">
        <f t="shared" si="23"/>
        <v/>
      </c>
      <c r="AU155" s="67" t="str">
        <f t="shared" si="31"/>
        <v/>
      </c>
      <c r="AV155" s="67" t="str">
        <f t="shared" si="24"/>
        <v/>
      </c>
      <c r="AW155" s="67" t="str">
        <f t="shared" si="25"/>
        <v/>
      </c>
      <c r="AX155" s="67" t="str">
        <f t="shared" si="26"/>
        <v/>
      </c>
      <c r="AY155" s="67" t="str">
        <f t="shared" si="27"/>
        <v/>
      </c>
      <c r="AZ155" s="67" t="str">
        <f t="shared" si="28"/>
        <v/>
      </c>
      <c r="BA155" s="67" t="str">
        <f t="shared" si="29"/>
        <v/>
      </c>
      <c r="BB155" s="67" t="str">
        <f t="shared" si="30"/>
        <v/>
      </c>
      <c r="BC155" s="67" t="str">
        <f t="shared" si="30"/>
        <v/>
      </c>
      <c r="BD155" s="67" t="str">
        <f t="shared" si="30"/>
        <v/>
      </c>
      <c r="BE155" s="67" t="str">
        <f t="shared" si="30"/>
        <v/>
      </c>
      <c r="IX155" s="7"/>
      <c r="IY155" s="7"/>
    </row>
    <row r="156" spans="1:259" ht="11.85" customHeight="1">
      <c r="A156" s="7" t="str">
        <f t="shared" si="18"/>
        <v/>
      </c>
      <c r="B156" s="7" t="str">
        <f t="shared" si="32"/>
        <v/>
      </c>
      <c r="C156" s="24" t="str">
        <v/>
      </c>
      <c r="D156" s="12" t="str">
        <v/>
      </c>
      <c r="E156" s="12" t="str">
        <v/>
      </c>
      <c r="F156" s="12" t="str">
        <v/>
      </c>
      <c r="G156" s="14" t="str">
        <v/>
      </c>
      <c r="H156" s="14" t="str">
        <v/>
      </c>
      <c r="I156" s="14" t="str">
        <v/>
      </c>
      <c r="J156" s="10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 t="str">
        <v/>
      </c>
      <c r="S156" s="10"/>
      <c r="T156" s="10"/>
      <c r="U156" s="7"/>
      <c r="V156" s="7"/>
      <c r="X156" s="66"/>
      <c r="AH156" s="1"/>
      <c r="AI156" s="1"/>
      <c r="AQ156" s="7" t="str">
        <f t="shared" si="20"/>
        <v/>
      </c>
      <c r="AR156" s="67" t="str">
        <f t="shared" si="21"/>
        <v/>
      </c>
      <c r="AS156" s="67" t="str">
        <f t="shared" si="22"/>
        <v/>
      </c>
      <c r="AT156" s="67" t="str">
        <f t="shared" si="23"/>
        <v/>
      </c>
      <c r="AU156" s="67" t="str">
        <f t="shared" si="31"/>
        <v/>
      </c>
      <c r="AV156" s="67" t="str">
        <f t="shared" si="24"/>
        <v/>
      </c>
      <c r="AW156" s="67" t="str">
        <f t="shared" si="25"/>
        <v/>
      </c>
      <c r="AX156" s="67" t="str">
        <f t="shared" si="26"/>
        <v/>
      </c>
      <c r="AY156" s="67" t="str">
        <f t="shared" si="27"/>
        <v/>
      </c>
      <c r="AZ156" s="67" t="str">
        <f t="shared" si="28"/>
        <v/>
      </c>
      <c r="BA156" s="67" t="str">
        <f t="shared" si="29"/>
        <v/>
      </c>
      <c r="BB156" s="67" t="str">
        <f t="shared" si="30"/>
        <v/>
      </c>
      <c r="BC156" s="67" t="str">
        <f t="shared" si="30"/>
        <v/>
      </c>
      <c r="BD156" s="67" t="str">
        <f t="shared" si="30"/>
        <v/>
      </c>
      <c r="BE156" s="67" t="str">
        <f t="shared" si="30"/>
        <v/>
      </c>
      <c r="IX156" s="7"/>
      <c r="IY156" s="7"/>
    </row>
    <row r="157" spans="1:259" ht="11.85" customHeight="1">
      <c r="A157" s="7" t="str">
        <f t="shared" si="18"/>
        <v/>
      </c>
      <c r="B157" s="7" t="str">
        <f t="shared" si="32"/>
        <v/>
      </c>
      <c r="C157" s="24" t="str">
        <v/>
      </c>
      <c r="D157" s="12" t="str">
        <v/>
      </c>
      <c r="E157" s="12" t="str">
        <v/>
      </c>
      <c r="F157" s="12" t="str">
        <v/>
      </c>
      <c r="G157" s="14" t="str">
        <v/>
      </c>
      <c r="H157" s="14" t="str">
        <v/>
      </c>
      <c r="I157" s="14" t="str">
        <v/>
      </c>
      <c r="J157" s="10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 t="str">
        <v/>
      </c>
      <c r="S157" s="10"/>
      <c r="T157" s="10"/>
      <c r="U157" s="7"/>
      <c r="V157" s="7"/>
      <c r="X157" s="66"/>
      <c r="AH157" s="1"/>
      <c r="AI157" s="1"/>
      <c r="AQ157" s="7" t="str">
        <f t="shared" si="20"/>
        <v/>
      </c>
      <c r="AR157" s="67" t="str">
        <f t="shared" si="21"/>
        <v/>
      </c>
      <c r="AS157" s="67" t="str">
        <f t="shared" si="22"/>
        <v/>
      </c>
      <c r="AT157" s="67" t="str">
        <f t="shared" si="23"/>
        <v/>
      </c>
      <c r="AU157" s="67" t="str">
        <f t="shared" si="31"/>
        <v/>
      </c>
      <c r="AV157" s="67" t="str">
        <f t="shared" si="24"/>
        <v/>
      </c>
      <c r="AW157" s="67" t="str">
        <f t="shared" si="25"/>
        <v/>
      </c>
      <c r="AX157" s="67" t="str">
        <f t="shared" si="26"/>
        <v/>
      </c>
      <c r="AY157" s="67" t="str">
        <f t="shared" si="27"/>
        <v/>
      </c>
      <c r="AZ157" s="67" t="str">
        <f t="shared" si="28"/>
        <v/>
      </c>
      <c r="BA157" s="67" t="str">
        <f t="shared" si="29"/>
        <v/>
      </c>
      <c r="BB157" s="67" t="str">
        <f t="shared" si="30"/>
        <v/>
      </c>
      <c r="BC157" s="67" t="str">
        <f t="shared" si="30"/>
        <v/>
      </c>
      <c r="BD157" s="67" t="str">
        <f t="shared" si="30"/>
        <v/>
      </c>
      <c r="BE157" s="67" t="str">
        <f t="shared" si="30"/>
        <v/>
      </c>
      <c r="IX157" s="7"/>
      <c r="IY157" s="7"/>
    </row>
    <row r="158" spans="1:259" ht="11.85" customHeight="1">
      <c r="A158" s="7" t="str">
        <f t="shared" si="18"/>
        <v/>
      </c>
      <c r="B158" s="7" t="str">
        <f t="shared" si="32"/>
        <v/>
      </c>
      <c r="C158" s="24" t="str">
        <v/>
      </c>
      <c r="D158" s="12" t="str">
        <v/>
      </c>
      <c r="E158" s="12" t="str">
        <v/>
      </c>
      <c r="F158" s="12" t="str">
        <v/>
      </c>
      <c r="G158" s="14" t="str">
        <v/>
      </c>
      <c r="H158" s="14" t="str">
        <v/>
      </c>
      <c r="I158" s="14" t="str">
        <v/>
      </c>
      <c r="J158" s="10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 t="str">
        <v/>
      </c>
      <c r="S158" s="10"/>
      <c r="T158" s="10"/>
      <c r="U158" s="7"/>
      <c r="V158" s="7"/>
      <c r="X158" s="66"/>
      <c r="AH158" s="1"/>
      <c r="AI158" s="1"/>
      <c r="AQ158" s="7" t="str">
        <f t="shared" si="20"/>
        <v/>
      </c>
      <c r="AR158" s="67" t="str">
        <f t="shared" si="21"/>
        <v/>
      </c>
      <c r="AS158" s="67" t="str">
        <f t="shared" si="22"/>
        <v/>
      </c>
      <c r="AT158" s="67" t="str">
        <f t="shared" si="23"/>
        <v/>
      </c>
      <c r="AU158" s="67" t="str">
        <f t="shared" si="31"/>
        <v/>
      </c>
      <c r="AV158" s="67" t="str">
        <f t="shared" si="24"/>
        <v/>
      </c>
      <c r="AW158" s="67" t="str">
        <f t="shared" si="25"/>
        <v/>
      </c>
      <c r="AX158" s="67" t="str">
        <f t="shared" si="26"/>
        <v/>
      </c>
      <c r="AY158" s="67" t="str">
        <f t="shared" si="27"/>
        <v/>
      </c>
      <c r="AZ158" s="67" t="str">
        <f t="shared" si="28"/>
        <v/>
      </c>
      <c r="BA158" s="67" t="str">
        <f t="shared" si="29"/>
        <v/>
      </c>
      <c r="BB158" s="67" t="str">
        <f t="shared" si="30"/>
        <v/>
      </c>
      <c r="BC158" s="67" t="str">
        <f t="shared" si="30"/>
        <v/>
      </c>
      <c r="BD158" s="67" t="str">
        <f t="shared" si="30"/>
        <v/>
      </c>
      <c r="BE158" s="67" t="str">
        <f t="shared" si="30"/>
        <v/>
      </c>
      <c r="IX158" s="7"/>
      <c r="IY158" s="7"/>
    </row>
    <row r="159" spans="1:259" ht="11.85" customHeight="1">
      <c r="A159" s="7" t="str">
        <f t="shared" si="18"/>
        <v/>
      </c>
      <c r="B159" s="7" t="str">
        <f t="shared" si="32"/>
        <v/>
      </c>
      <c r="C159" s="24" t="str">
        <v/>
      </c>
      <c r="D159" s="12" t="str">
        <v/>
      </c>
      <c r="E159" s="12" t="str">
        <v/>
      </c>
      <c r="F159" s="12" t="str">
        <v/>
      </c>
      <c r="G159" s="14" t="str">
        <v/>
      </c>
      <c r="H159" s="14" t="str">
        <v/>
      </c>
      <c r="I159" s="14" t="str">
        <v/>
      </c>
      <c r="J159" s="10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 t="str">
        <v/>
      </c>
      <c r="S159" s="10"/>
      <c r="T159" s="10"/>
      <c r="U159" s="7"/>
      <c r="V159" s="7"/>
      <c r="X159" s="66"/>
      <c r="AH159" s="1"/>
      <c r="AI159" s="1"/>
      <c r="AQ159" s="7" t="str">
        <f t="shared" si="20"/>
        <v/>
      </c>
      <c r="AR159" s="67" t="str">
        <f t="shared" si="21"/>
        <v/>
      </c>
      <c r="AS159" s="67" t="str">
        <f t="shared" si="22"/>
        <v/>
      </c>
      <c r="AT159" s="67" t="str">
        <f t="shared" si="23"/>
        <v/>
      </c>
      <c r="AU159" s="67" t="str">
        <f t="shared" si="31"/>
        <v/>
      </c>
      <c r="AV159" s="67" t="str">
        <f t="shared" si="24"/>
        <v/>
      </c>
      <c r="AW159" s="67" t="str">
        <f t="shared" si="25"/>
        <v/>
      </c>
      <c r="AX159" s="67" t="str">
        <f t="shared" si="26"/>
        <v/>
      </c>
      <c r="AY159" s="67" t="str">
        <f t="shared" si="27"/>
        <v/>
      </c>
      <c r="AZ159" s="67" t="str">
        <f t="shared" si="28"/>
        <v/>
      </c>
      <c r="BA159" s="67" t="str">
        <f t="shared" si="29"/>
        <v/>
      </c>
      <c r="BB159" s="67" t="str">
        <f t="shared" si="30"/>
        <v/>
      </c>
      <c r="BC159" s="67" t="str">
        <f t="shared" si="30"/>
        <v/>
      </c>
      <c r="BD159" s="67" t="str">
        <f t="shared" si="30"/>
        <v/>
      </c>
      <c r="BE159" s="67" t="str">
        <f t="shared" si="30"/>
        <v/>
      </c>
      <c r="IX159" s="7"/>
      <c r="IY159" s="7"/>
    </row>
    <row r="160" spans="1:259" ht="11.85" customHeight="1">
      <c r="A160" s="7" t="str">
        <f t="shared" si="18"/>
        <v/>
      </c>
      <c r="B160" s="7" t="str">
        <f t="shared" si="32"/>
        <v/>
      </c>
      <c r="C160" s="24" t="str">
        <v/>
      </c>
      <c r="D160" s="12" t="str">
        <v/>
      </c>
      <c r="E160" s="12" t="str">
        <v/>
      </c>
      <c r="F160" s="12" t="str">
        <v/>
      </c>
      <c r="G160" s="14" t="str">
        <v/>
      </c>
      <c r="H160" s="14" t="str">
        <v/>
      </c>
      <c r="I160" s="14" t="str">
        <v/>
      </c>
      <c r="J160" s="10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 t="str">
        <v/>
      </c>
      <c r="S160" s="10"/>
      <c r="T160" s="10"/>
      <c r="U160" s="7"/>
      <c r="V160" s="7"/>
      <c r="X160" s="66"/>
      <c r="AH160" s="1"/>
      <c r="AI160" s="1"/>
      <c r="AQ160" s="7" t="str">
        <f t="shared" si="20"/>
        <v/>
      </c>
      <c r="AR160" s="67" t="str">
        <f t="shared" si="21"/>
        <v/>
      </c>
      <c r="AS160" s="67" t="str">
        <f t="shared" si="22"/>
        <v/>
      </c>
      <c r="AT160" s="67" t="str">
        <f t="shared" si="23"/>
        <v/>
      </c>
      <c r="AU160" s="67" t="str">
        <f t="shared" si="31"/>
        <v/>
      </c>
      <c r="AV160" s="67" t="str">
        <f t="shared" si="24"/>
        <v/>
      </c>
      <c r="AW160" s="67" t="str">
        <f t="shared" si="25"/>
        <v/>
      </c>
      <c r="AX160" s="67" t="str">
        <f t="shared" si="26"/>
        <v/>
      </c>
      <c r="AY160" s="67" t="str">
        <f t="shared" si="27"/>
        <v/>
      </c>
      <c r="AZ160" s="67" t="str">
        <f t="shared" si="28"/>
        <v/>
      </c>
      <c r="BA160" s="67" t="str">
        <f t="shared" si="29"/>
        <v/>
      </c>
      <c r="BB160" s="67" t="str">
        <f t="shared" si="30"/>
        <v/>
      </c>
      <c r="BC160" s="67" t="str">
        <f t="shared" si="30"/>
        <v/>
      </c>
      <c r="BD160" s="67" t="str">
        <f t="shared" si="30"/>
        <v/>
      </c>
      <c r="BE160" s="67" t="str">
        <f t="shared" si="30"/>
        <v/>
      </c>
      <c r="IX160" s="7"/>
      <c r="IY160" s="7"/>
    </row>
    <row r="161" spans="1:259" ht="11.85" customHeight="1">
      <c r="A161" s="7" t="str">
        <f t="shared" si="18"/>
        <v/>
      </c>
      <c r="B161" s="7" t="str">
        <f t="shared" si="32"/>
        <v/>
      </c>
      <c r="C161" s="24" t="str">
        <v/>
      </c>
      <c r="D161" s="12" t="str">
        <v/>
      </c>
      <c r="E161" s="12" t="str">
        <v/>
      </c>
      <c r="F161" s="12" t="str">
        <v/>
      </c>
      <c r="G161" s="14" t="str">
        <v/>
      </c>
      <c r="H161" s="14" t="str">
        <v/>
      </c>
      <c r="I161" s="14" t="str">
        <v/>
      </c>
      <c r="J161" s="10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 t="str">
        <v/>
      </c>
      <c r="S161" s="10"/>
      <c r="T161" s="10"/>
      <c r="U161" s="7"/>
      <c r="V161" s="7"/>
      <c r="X161" s="66"/>
      <c r="AH161" s="1"/>
      <c r="AI161" s="1"/>
      <c r="AQ161" s="7" t="str">
        <f t="shared" si="20"/>
        <v/>
      </c>
      <c r="AR161" s="67" t="str">
        <f t="shared" si="21"/>
        <v/>
      </c>
      <c r="AS161" s="67" t="str">
        <f t="shared" si="22"/>
        <v/>
      </c>
      <c r="AT161" s="67" t="str">
        <f t="shared" si="23"/>
        <v/>
      </c>
      <c r="AU161" s="67" t="str">
        <f t="shared" si="31"/>
        <v/>
      </c>
      <c r="AV161" s="67" t="str">
        <f t="shared" si="24"/>
        <v/>
      </c>
      <c r="AW161" s="67" t="str">
        <f t="shared" si="25"/>
        <v/>
      </c>
      <c r="AX161" s="67" t="str">
        <f t="shared" si="26"/>
        <v/>
      </c>
      <c r="AY161" s="67" t="str">
        <f t="shared" si="27"/>
        <v/>
      </c>
      <c r="AZ161" s="67" t="str">
        <f t="shared" si="28"/>
        <v/>
      </c>
      <c r="BA161" s="67" t="str">
        <f t="shared" si="29"/>
        <v/>
      </c>
      <c r="BB161" s="67" t="str">
        <f t="shared" si="30"/>
        <v/>
      </c>
      <c r="BC161" s="67" t="str">
        <f t="shared" si="30"/>
        <v/>
      </c>
      <c r="BD161" s="67" t="str">
        <f t="shared" si="30"/>
        <v/>
      </c>
      <c r="BE161" s="67" t="str">
        <f t="shared" si="30"/>
        <v/>
      </c>
      <c r="IX161" s="7"/>
      <c r="IY161" s="7"/>
    </row>
    <row r="162" spans="1:259" ht="11.85" customHeight="1">
      <c r="A162" s="7" t="str">
        <f t="shared" si="18"/>
        <v/>
      </c>
      <c r="B162" s="7" t="str">
        <f t="shared" si="32"/>
        <v/>
      </c>
      <c r="C162" s="24" t="str">
        <v/>
      </c>
      <c r="D162" s="12" t="str">
        <v/>
      </c>
      <c r="E162" s="12" t="str">
        <v/>
      </c>
      <c r="F162" s="12" t="str">
        <v/>
      </c>
      <c r="G162" s="14" t="str">
        <v/>
      </c>
      <c r="H162" s="14" t="str">
        <v/>
      </c>
      <c r="I162" s="14" t="str">
        <v/>
      </c>
      <c r="J162" s="10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 t="str">
        <v/>
      </c>
      <c r="S162" s="10"/>
      <c r="T162" s="10"/>
      <c r="U162" s="7"/>
      <c r="V162" s="7"/>
      <c r="X162" s="66"/>
      <c r="AH162" s="1"/>
      <c r="AI162" s="1"/>
      <c r="AQ162" s="7" t="str">
        <f t="shared" si="20"/>
        <v/>
      </c>
      <c r="AR162" s="67" t="str">
        <f t="shared" si="21"/>
        <v/>
      </c>
      <c r="AS162" s="67" t="str">
        <f t="shared" si="22"/>
        <v/>
      </c>
      <c r="AT162" s="67" t="str">
        <f t="shared" si="23"/>
        <v/>
      </c>
      <c r="AU162" s="67" t="str">
        <f t="shared" si="31"/>
        <v/>
      </c>
      <c r="AV162" s="67" t="str">
        <f t="shared" si="24"/>
        <v/>
      </c>
      <c r="AW162" s="67" t="str">
        <f t="shared" si="25"/>
        <v/>
      </c>
      <c r="AX162" s="67" t="str">
        <f t="shared" si="26"/>
        <v/>
      </c>
      <c r="AY162" s="67" t="str">
        <f t="shared" si="27"/>
        <v/>
      </c>
      <c r="AZ162" s="67" t="str">
        <f t="shared" si="28"/>
        <v/>
      </c>
      <c r="BA162" s="67" t="str">
        <f t="shared" si="29"/>
        <v/>
      </c>
      <c r="BB162" s="67" t="str">
        <f t="shared" si="30"/>
        <v/>
      </c>
      <c r="BC162" s="67" t="str">
        <f t="shared" si="30"/>
        <v/>
      </c>
      <c r="BD162" s="67" t="str">
        <f t="shared" si="30"/>
        <v/>
      </c>
      <c r="BE162" s="67" t="str">
        <f t="shared" si="30"/>
        <v/>
      </c>
      <c r="IX162" s="7"/>
      <c r="IY162" s="7"/>
    </row>
    <row r="163" spans="1:259" ht="11.85" customHeight="1">
      <c r="A163" s="7" t="str">
        <f t="shared" si="18"/>
        <v/>
      </c>
      <c r="B163" s="7" t="str">
        <f t="shared" si="32"/>
        <v/>
      </c>
      <c r="C163" s="24" t="str">
        <v/>
      </c>
      <c r="D163" s="12" t="str">
        <v/>
      </c>
      <c r="E163" s="12" t="str">
        <v/>
      </c>
      <c r="F163" s="12" t="str">
        <v/>
      </c>
      <c r="G163" s="14" t="str">
        <v/>
      </c>
      <c r="H163" s="14" t="str">
        <v/>
      </c>
      <c r="I163" s="14" t="str">
        <v/>
      </c>
      <c r="J163" s="10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 t="str">
        <v/>
      </c>
      <c r="S163" s="10"/>
      <c r="T163" s="10"/>
      <c r="U163" s="7"/>
      <c r="V163" s="7"/>
      <c r="X163" s="66"/>
      <c r="AH163" s="1"/>
      <c r="AI163" s="1"/>
      <c r="AQ163" s="7" t="str">
        <f t="shared" si="20"/>
        <v/>
      </c>
      <c r="AR163" s="67" t="str">
        <f t="shared" si="21"/>
        <v/>
      </c>
      <c r="AS163" s="67" t="str">
        <f t="shared" si="22"/>
        <v/>
      </c>
      <c r="AT163" s="67" t="str">
        <f t="shared" si="23"/>
        <v/>
      </c>
      <c r="AU163" s="67" t="str">
        <f t="shared" si="31"/>
        <v/>
      </c>
      <c r="AV163" s="67" t="str">
        <f t="shared" si="24"/>
        <v/>
      </c>
      <c r="AW163" s="67" t="str">
        <f t="shared" si="25"/>
        <v/>
      </c>
      <c r="AX163" s="67" t="str">
        <f t="shared" si="26"/>
        <v/>
      </c>
      <c r="AY163" s="67" t="str">
        <f t="shared" si="27"/>
        <v/>
      </c>
      <c r="AZ163" s="67" t="str">
        <f t="shared" si="28"/>
        <v/>
      </c>
      <c r="BA163" s="67" t="str">
        <f t="shared" si="29"/>
        <v/>
      </c>
      <c r="BB163" s="67" t="str">
        <f t="shared" si="30"/>
        <v/>
      </c>
      <c r="BC163" s="67" t="str">
        <f t="shared" si="30"/>
        <v/>
      </c>
      <c r="BD163" s="67" t="str">
        <f t="shared" si="30"/>
        <v/>
      </c>
      <c r="BE163" s="67" t="str">
        <f t="shared" si="30"/>
        <v/>
      </c>
      <c r="IX163" s="7"/>
      <c r="IY163" s="7"/>
    </row>
    <row r="164" spans="1:259" ht="11.85" customHeight="1">
      <c r="A164" s="7" t="str">
        <f t="shared" si="18"/>
        <v/>
      </c>
      <c r="B164" s="7" t="str">
        <f t="shared" si="32"/>
        <v/>
      </c>
      <c r="C164" s="24" t="str">
        <v/>
      </c>
      <c r="D164" s="12" t="str">
        <v/>
      </c>
      <c r="E164" s="12" t="str">
        <v/>
      </c>
      <c r="F164" s="12" t="str">
        <v/>
      </c>
      <c r="G164" s="14" t="str">
        <v/>
      </c>
      <c r="H164" s="14" t="str">
        <v/>
      </c>
      <c r="I164" s="14" t="str">
        <v/>
      </c>
      <c r="J164" s="10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 t="str">
        <v/>
      </c>
      <c r="S164" s="10"/>
      <c r="T164" s="10"/>
      <c r="U164" s="7"/>
      <c r="V164" s="7"/>
      <c r="X164" s="66"/>
      <c r="AH164" s="1"/>
      <c r="AI164" s="1"/>
      <c r="AQ164" s="7" t="str">
        <f t="shared" si="20"/>
        <v/>
      </c>
      <c r="AR164" s="67" t="str">
        <f t="shared" si="21"/>
        <v/>
      </c>
      <c r="AS164" s="67" t="str">
        <f t="shared" si="22"/>
        <v/>
      </c>
      <c r="AT164" s="67" t="str">
        <f t="shared" si="23"/>
        <v/>
      </c>
      <c r="AU164" s="67" t="str">
        <f t="shared" si="31"/>
        <v/>
      </c>
      <c r="AV164" s="67" t="str">
        <f t="shared" si="24"/>
        <v/>
      </c>
      <c r="AW164" s="67" t="str">
        <f t="shared" si="25"/>
        <v/>
      </c>
      <c r="AX164" s="67" t="str">
        <f t="shared" si="26"/>
        <v/>
      </c>
      <c r="AY164" s="67" t="str">
        <f t="shared" si="27"/>
        <v/>
      </c>
      <c r="AZ164" s="67" t="str">
        <f t="shared" si="28"/>
        <v/>
      </c>
      <c r="BA164" s="67" t="str">
        <f t="shared" si="29"/>
        <v/>
      </c>
      <c r="BB164" s="67" t="str">
        <f t="shared" si="30"/>
        <v/>
      </c>
      <c r="BC164" s="67" t="str">
        <f t="shared" si="30"/>
        <v/>
      </c>
      <c r="BD164" s="67" t="str">
        <f t="shared" si="30"/>
        <v/>
      </c>
      <c r="BE164" s="67" t="str">
        <f t="shared" si="30"/>
        <v/>
      </c>
      <c r="IX164" s="7"/>
      <c r="IY164" s="7"/>
    </row>
    <row r="165" spans="1:259" ht="11.85" customHeight="1">
      <c r="A165" s="7" t="str">
        <f t="shared" si="18"/>
        <v/>
      </c>
      <c r="B165" s="7" t="str">
        <f t="shared" si="32"/>
        <v/>
      </c>
      <c r="C165" s="24" t="str">
        <v/>
      </c>
      <c r="D165" s="12" t="str">
        <v/>
      </c>
      <c r="E165" s="12" t="str">
        <v/>
      </c>
      <c r="F165" s="12" t="str">
        <v/>
      </c>
      <c r="G165" s="14" t="str">
        <v/>
      </c>
      <c r="H165" s="14" t="str">
        <v/>
      </c>
      <c r="I165" s="14" t="str">
        <v/>
      </c>
      <c r="J165" s="10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 t="str">
        <v/>
      </c>
      <c r="S165" s="10"/>
      <c r="T165" s="10"/>
      <c r="U165" s="7"/>
      <c r="V165" s="7"/>
      <c r="X165" s="66"/>
      <c r="AH165" s="1"/>
      <c r="AI165" s="1"/>
      <c r="AQ165" s="7" t="str">
        <f t="shared" si="20"/>
        <v/>
      </c>
      <c r="AR165" s="67" t="str">
        <f t="shared" si="21"/>
        <v/>
      </c>
      <c r="AS165" s="67" t="str">
        <f t="shared" si="22"/>
        <v/>
      </c>
      <c r="AT165" s="67" t="str">
        <f t="shared" si="23"/>
        <v/>
      </c>
      <c r="AU165" s="67" t="str">
        <f t="shared" si="31"/>
        <v/>
      </c>
      <c r="AV165" s="67" t="str">
        <f t="shared" si="24"/>
        <v/>
      </c>
      <c r="AW165" s="67" t="str">
        <f t="shared" si="25"/>
        <v/>
      </c>
      <c r="AX165" s="67" t="str">
        <f t="shared" si="26"/>
        <v/>
      </c>
      <c r="AY165" s="67" t="str">
        <f t="shared" si="27"/>
        <v/>
      </c>
      <c r="AZ165" s="67" t="str">
        <f t="shared" si="28"/>
        <v/>
      </c>
      <c r="BA165" s="67" t="str">
        <f t="shared" si="29"/>
        <v/>
      </c>
      <c r="BB165" s="67" t="str">
        <f t="shared" si="30"/>
        <v/>
      </c>
      <c r="BC165" s="67" t="str">
        <f t="shared" si="30"/>
        <v/>
      </c>
      <c r="BD165" s="67" t="str">
        <f t="shared" si="30"/>
        <v/>
      </c>
      <c r="BE165" s="67" t="str">
        <f t="shared" si="30"/>
        <v/>
      </c>
      <c r="IX165" s="7"/>
      <c r="IY165" s="7"/>
    </row>
    <row r="166" spans="1:259" ht="11.85" customHeight="1">
      <c r="A166" s="7" t="str">
        <f t="shared" si="18"/>
        <v/>
      </c>
      <c r="B166" s="7" t="str">
        <f t="shared" si="32"/>
        <v/>
      </c>
      <c r="C166" s="24" t="str">
        <v/>
      </c>
      <c r="D166" s="12" t="str">
        <v/>
      </c>
      <c r="E166" s="12" t="str">
        <v/>
      </c>
      <c r="F166" s="12" t="str">
        <v/>
      </c>
      <c r="G166" s="14" t="str">
        <v/>
      </c>
      <c r="H166" s="14" t="str">
        <v/>
      </c>
      <c r="I166" s="14" t="str">
        <v/>
      </c>
      <c r="J166" s="10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 t="str">
        <v/>
      </c>
      <c r="S166" s="10"/>
      <c r="T166" s="10"/>
      <c r="U166" s="7"/>
      <c r="V166" s="7"/>
      <c r="X166" s="66"/>
      <c r="AH166" s="1"/>
      <c r="AI166" s="1"/>
      <c r="AQ166" s="7" t="str">
        <f t="shared" si="20"/>
        <v/>
      </c>
      <c r="AR166" s="67" t="str">
        <f t="shared" si="21"/>
        <v/>
      </c>
      <c r="AS166" s="67" t="str">
        <f t="shared" si="22"/>
        <v/>
      </c>
      <c r="AT166" s="67" t="str">
        <f t="shared" si="23"/>
        <v/>
      </c>
      <c r="AU166" s="67" t="str">
        <f t="shared" si="31"/>
        <v/>
      </c>
      <c r="AV166" s="67" t="str">
        <f t="shared" si="24"/>
        <v/>
      </c>
      <c r="AW166" s="67" t="str">
        <f t="shared" si="25"/>
        <v/>
      </c>
      <c r="AX166" s="67" t="str">
        <f t="shared" si="26"/>
        <v/>
      </c>
      <c r="AY166" s="67" t="str">
        <f t="shared" si="27"/>
        <v/>
      </c>
      <c r="AZ166" s="67" t="str">
        <f t="shared" si="28"/>
        <v/>
      </c>
      <c r="BA166" s="67" t="str">
        <f t="shared" si="29"/>
        <v/>
      </c>
      <c r="BB166" s="67" t="str">
        <f t="shared" si="30"/>
        <v/>
      </c>
      <c r="BC166" s="67" t="str">
        <f t="shared" si="30"/>
        <v/>
      </c>
      <c r="BD166" s="67" t="str">
        <f t="shared" si="30"/>
        <v/>
      </c>
      <c r="BE166" s="67" t="str">
        <f t="shared" si="30"/>
        <v/>
      </c>
      <c r="IX166" s="7"/>
      <c r="IY166" s="7"/>
    </row>
    <row r="167" spans="1:259" ht="11.85" customHeight="1">
      <c r="A167" s="7" t="str">
        <f t="shared" si="18"/>
        <v/>
      </c>
      <c r="B167" s="7" t="str">
        <f t="shared" si="32"/>
        <v/>
      </c>
      <c r="C167" s="24" t="str">
        <v/>
      </c>
      <c r="D167" s="12" t="str">
        <v/>
      </c>
      <c r="E167" s="12" t="str">
        <v/>
      </c>
      <c r="F167" s="12" t="str">
        <v/>
      </c>
      <c r="G167" s="14" t="str">
        <v/>
      </c>
      <c r="H167" s="14" t="str">
        <v/>
      </c>
      <c r="I167" s="14" t="str">
        <v/>
      </c>
      <c r="J167" s="10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 t="str">
        <v/>
      </c>
      <c r="S167" s="10"/>
      <c r="T167" s="10"/>
      <c r="U167" s="7"/>
      <c r="V167" s="7"/>
      <c r="W167" s="7"/>
      <c r="X167" s="7"/>
      <c r="AH167" s="1"/>
      <c r="AI167" s="1"/>
      <c r="AQ167" s="7" t="str">
        <f t="shared" si="20"/>
        <v/>
      </c>
      <c r="AR167" s="67" t="str">
        <f t="shared" si="21"/>
        <v/>
      </c>
      <c r="AS167" s="67" t="str">
        <f t="shared" si="22"/>
        <v/>
      </c>
      <c r="AT167" s="67" t="str">
        <f t="shared" si="23"/>
        <v/>
      </c>
      <c r="AU167" s="67" t="str">
        <f t="shared" si="31"/>
        <v/>
      </c>
      <c r="AV167" s="67" t="str">
        <f t="shared" si="24"/>
        <v/>
      </c>
      <c r="AW167" s="67" t="str">
        <f t="shared" si="25"/>
        <v/>
      </c>
      <c r="AX167" s="67" t="str">
        <f t="shared" si="26"/>
        <v/>
      </c>
      <c r="AY167" s="67" t="str">
        <f t="shared" si="27"/>
        <v/>
      </c>
      <c r="AZ167" s="67" t="str">
        <f t="shared" si="28"/>
        <v/>
      </c>
      <c r="BA167" s="67" t="str">
        <f t="shared" si="29"/>
        <v/>
      </c>
      <c r="BB167" s="67" t="str">
        <f t="shared" si="30"/>
        <v/>
      </c>
      <c r="BC167" s="67" t="str">
        <f t="shared" si="30"/>
        <v/>
      </c>
      <c r="BD167" s="67" t="str">
        <f t="shared" si="30"/>
        <v/>
      </c>
      <c r="BE167" s="67" t="str">
        <f t="shared" si="30"/>
        <v/>
      </c>
      <c r="IX167" s="7"/>
      <c r="IY167" s="7"/>
    </row>
    <row r="168" spans="1:259" ht="11.85" customHeight="1">
      <c r="A168" s="7" t="str">
        <f t="shared" si="18"/>
        <v/>
      </c>
      <c r="B168" s="7" t="str">
        <f t="shared" si="32"/>
        <v/>
      </c>
      <c r="C168" s="24" t="str">
        <v/>
      </c>
      <c r="D168" s="12" t="str">
        <v/>
      </c>
      <c r="E168" s="12" t="str">
        <v/>
      </c>
      <c r="F168" s="12" t="str">
        <v/>
      </c>
      <c r="G168" s="14" t="str">
        <v/>
      </c>
      <c r="H168" s="14" t="str">
        <v/>
      </c>
      <c r="I168" s="14" t="str">
        <v/>
      </c>
      <c r="J168" s="10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 t="str">
        <v/>
      </c>
      <c r="S168" s="10"/>
      <c r="T168" s="10"/>
      <c r="U168" s="7"/>
      <c r="V168" s="7"/>
      <c r="W168" s="7"/>
      <c r="X168" s="7"/>
      <c r="AH168" s="1"/>
      <c r="AI168" s="1"/>
      <c r="AQ168" s="7" t="str">
        <f t="shared" si="20"/>
        <v/>
      </c>
      <c r="AR168" s="67" t="str">
        <f t="shared" si="21"/>
        <v/>
      </c>
      <c r="AS168" s="67" t="str">
        <f t="shared" si="22"/>
        <v/>
      </c>
      <c r="AT168" s="67" t="str">
        <f t="shared" si="23"/>
        <v/>
      </c>
      <c r="AU168" s="67" t="str">
        <f t="shared" si="31"/>
        <v/>
      </c>
      <c r="AV168" s="67" t="str">
        <f t="shared" si="24"/>
        <v/>
      </c>
      <c r="AW168" s="67" t="str">
        <f t="shared" si="25"/>
        <v/>
      </c>
      <c r="AX168" s="67" t="str">
        <f t="shared" si="26"/>
        <v/>
      </c>
      <c r="AY168" s="67" t="str">
        <f t="shared" si="27"/>
        <v/>
      </c>
      <c r="AZ168" s="67" t="str">
        <f t="shared" si="28"/>
        <v/>
      </c>
      <c r="BA168" s="67" t="str">
        <f t="shared" si="29"/>
        <v/>
      </c>
      <c r="BB168" s="67" t="str">
        <f t="shared" si="30"/>
        <v/>
      </c>
      <c r="BC168" s="67" t="str">
        <f t="shared" si="30"/>
        <v/>
      </c>
      <c r="BD168" s="67" t="str">
        <f t="shared" si="30"/>
        <v/>
      </c>
      <c r="BE168" s="67" t="str">
        <f t="shared" si="30"/>
        <v/>
      </c>
      <c r="IX168" s="7"/>
      <c r="IY168" s="7"/>
    </row>
    <row r="169" spans="1:259" ht="11.85" customHeight="1">
      <c r="A169" s="7" t="str">
        <f t="shared" si="18"/>
        <v/>
      </c>
      <c r="B169" s="7" t="str">
        <f t="shared" si="32"/>
        <v/>
      </c>
      <c r="C169" s="24" t="str">
        <v/>
      </c>
      <c r="D169" s="12" t="str">
        <v/>
      </c>
      <c r="E169" s="12" t="str">
        <v/>
      </c>
      <c r="F169" s="12" t="str">
        <v/>
      </c>
      <c r="G169" s="14" t="str">
        <v/>
      </c>
      <c r="H169" s="14" t="str">
        <v/>
      </c>
      <c r="I169" s="14" t="str">
        <v/>
      </c>
      <c r="J169" s="10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 t="str">
        <v/>
      </c>
      <c r="S169" s="10"/>
      <c r="T169" s="10"/>
      <c r="U169" s="7"/>
      <c r="V169" s="7"/>
      <c r="W169" s="7"/>
      <c r="X169" s="7"/>
      <c r="AH169" s="1"/>
      <c r="AI169" s="1"/>
      <c r="AQ169" s="7" t="str">
        <f t="shared" si="20"/>
        <v/>
      </c>
      <c r="AR169" s="67" t="str">
        <f t="shared" si="21"/>
        <v/>
      </c>
      <c r="AS169" s="67" t="str">
        <f t="shared" si="22"/>
        <v/>
      </c>
      <c r="AT169" s="67" t="str">
        <f t="shared" si="23"/>
        <v/>
      </c>
      <c r="AU169" s="67" t="str">
        <f t="shared" si="31"/>
        <v/>
      </c>
      <c r="AV169" s="67" t="str">
        <f t="shared" si="24"/>
        <v/>
      </c>
      <c r="AW169" s="67" t="str">
        <f t="shared" si="25"/>
        <v/>
      </c>
      <c r="AX169" s="67" t="str">
        <f t="shared" si="26"/>
        <v/>
      </c>
      <c r="AY169" s="67" t="str">
        <f t="shared" si="27"/>
        <v/>
      </c>
      <c r="AZ169" s="67" t="str">
        <f t="shared" si="28"/>
        <v/>
      </c>
      <c r="BA169" s="67" t="str">
        <f t="shared" si="29"/>
        <v/>
      </c>
      <c r="BB169" s="67" t="str">
        <f t="shared" si="30"/>
        <v/>
      </c>
      <c r="BC169" s="67" t="str">
        <f t="shared" si="30"/>
        <v/>
      </c>
      <c r="BD169" s="67" t="str">
        <f t="shared" si="30"/>
        <v/>
      </c>
      <c r="BE169" s="67" t="str">
        <f t="shared" si="30"/>
        <v/>
      </c>
      <c r="IX169" s="7"/>
      <c r="IY169" s="7"/>
    </row>
    <row r="170" spans="1:259" ht="11.85" customHeight="1">
      <c r="A170" s="7" t="str">
        <f t="shared" si="18"/>
        <v/>
      </c>
      <c r="B170" s="7" t="str">
        <f t="shared" si="32"/>
        <v/>
      </c>
      <c r="C170" s="24" t="str">
        <v/>
      </c>
      <c r="D170" s="12" t="str">
        <v/>
      </c>
      <c r="E170" s="12" t="str">
        <v/>
      </c>
      <c r="F170" s="12" t="str">
        <v/>
      </c>
      <c r="G170" s="14" t="str">
        <v/>
      </c>
      <c r="H170" s="14" t="str">
        <v/>
      </c>
      <c r="I170" s="14" t="str">
        <v/>
      </c>
      <c r="J170" s="10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 t="str">
        <v/>
      </c>
      <c r="S170" s="10"/>
      <c r="T170" s="10"/>
      <c r="U170" s="7"/>
      <c r="V170" s="7"/>
      <c r="W170" s="7"/>
      <c r="X170" s="7"/>
      <c r="AH170" s="1"/>
      <c r="AI170" s="1"/>
      <c r="AQ170" s="7" t="str">
        <f t="shared" si="20"/>
        <v/>
      </c>
      <c r="AR170" s="67" t="str">
        <f t="shared" si="21"/>
        <v/>
      </c>
      <c r="AS170" s="67" t="str">
        <f t="shared" si="22"/>
        <v/>
      </c>
      <c r="AT170" s="67" t="str">
        <f t="shared" si="23"/>
        <v/>
      </c>
      <c r="AU170" s="67" t="str">
        <f t="shared" si="31"/>
        <v/>
      </c>
      <c r="AV170" s="67" t="str">
        <f t="shared" si="24"/>
        <v/>
      </c>
      <c r="AW170" s="67" t="str">
        <f t="shared" si="25"/>
        <v/>
      </c>
      <c r="AX170" s="67" t="str">
        <f t="shared" si="26"/>
        <v/>
      </c>
      <c r="AY170" s="67" t="str">
        <f t="shared" si="27"/>
        <v/>
      </c>
      <c r="AZ170" s="67" t="str">
        <f t="shared" si="28"/>
        <v/>
      </c>
      <c r="BA170" s="67" t="str">
        <f t="shared" si="29"/>
        <v/>
      </c>
      <c r="BB170" s="67" t="str">
        <f t="shared" si="30"/>
        <v/>
      </c>
      <c r="BC170" s="67" t="str">
        <f t="shared" si="30"/>
        <v/>
      </c>
      <c r="BD170" s="67" t="str">
        <f t="shared" si="30"/>
        <v/>
      </c>
      <c r="BE170" s="67" t="str">
        <f t="shared" si="30"/>
        <v/>
      </c>
      <c r="IX170" s="7"/>
      <c r="IY170" s="7"/>
    </row>
    <row r="171" spans="1:259" ht="11.85" customHeight="1">
      <c r="A171" s="7" t="str">
        <f t="shared" si="18"/>
        <v/>
      </c>
      <c r="B171" s="7" t="str">
        <f t="shared" si="32"/>
        <v/>
      </c>
      <c r="C171" s="24" t="str">
        <v/>
      </c>
      <c r="D171" s="12" t="str">
        <v/>
      </c>
      <c r="E171" s="12" t="str">
        <v/>
      </c>
      <c r="F171" s="12" t="str">
        <v/>
      </c>
      <c r="G171" s="14" t="str">
        <v/>
      </c>
      <c r="H171" s="14" t="str">
        <v/>
      </c>
      <c r="I171" s="14" t="str">
        <v/>
      </c>
      <c r="J171" s="10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 t="str">
        <v/>
      </c>
      <c r="S171" s="10"/>
      <c r="T171" s="10"/>
      <c r="U171" s="7"/>
      <c r="V171" s="7"/>
      <c r="W171" s="7"/>
      <c r="X171" s="7"/>
      <c r="AH171" s="1"/>
      <c r="AI171" s="1"/>
      <c r="AQ171" s="7" t="str">
        <f t="shared" si="20"/>
        <v/>
      </c>
      <c r="AR171" s="67" t="str">
        <f t="shared" si="21"/>
        <v/>
      </c>
      <c r="AS171" s="67" t="str">
        <f t="shared" si="22"/>
        <v/>
      </c>
      <c r="AT171" s="67" t="str">
        <f t="shared" si="23"/>
        <v/>
      </c>
      <c r="AU171" s="67" t="str">
        <f t="shared" si="31"/>
        <v/>
      </c>
      <c r="AV171" s="67" t="str">
        <f t="shared" si="24"/>
        <v/>
      </c>
      <c r="AW171" s="67" t="str">
        <f t="shared" si="25"/>
        <v/>
      </c>
      <c r="AX171" s="67" t="str">
        <f t="shared" si="26"/>
        <v/>
      </c>
      <c r="AY171" s="67" t="str">
        <f t="shared" si="27"/>
        <v/>
      </c>
      <c r="AZ171" s="67" t="str">
        <f t="shared" si="28"/>
        <v/>
      </c>
      <c r="BA171" s="67" t="str">
        <f t="shared" si="29"/>
        <v/>
      </c>
      <c r="BB171" s="67" t="str">
        <f t="shared" si="30"/>
        <v/>
      </c>
      <c r="BC171" s="67" t="str">
        <f t="shared" si="30"/>
        <v/>
      </c>
      <c r="BD171" s="67" t="str">
        <f t="shared" si="30"/>
        <v/>
      </c>
      <c r="BE171" s="67" t="str">
        <f t="shared" si="30"/>
        <v/>
      </c>
      <c r="IX171" s="7"/>
      <c r="IY171" s="7"/>
    </row>
    <row r="172" spans="1:259" ht="11.85" customHeight="1">
      <c r="A172" s="7" t="str">
        <f t="shared" si="18"/>
        <v/>
      </c>
      <c r="B172" s="7" t="str">
        <f t="shared" si="32"/>
        <v/>
      </c>
      <c r="C172" s="24" t="str">
        <v/>
      </c>
      <c r="D172" s="12" t="str">
        <v/>
      </c>
      <c r="E172" s="12" t="str">
        <v/>
      </c>
      <c r="F172" s="12" t="str">
        <v/>
      </c>
      <c r="G172" s="14" t="str">
        <v/>
      </c>
      <c r="H172" s="14" t="str">
        <v/>
      </c>
      <c r="I172" s="14" t="str">
        <v/>
      </c>
      <c r="J172" s="10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 t="str">
        <v/>
      </c>
      <c r="S172" s="10"/>
      <c r="T172" s="10"/>
      <c r="U172" s="7"/>
      <c r="V172" s="7"/>
      <c r="W172" s="7"/>
      <c r="X172" s="7"/>
      <c r="AH172" s="1"/>
      <c r="AI172" s="1"/>
      <c r="AQ172" s="7" t="str">
        <f t="shared" si="20"/>
        <v/>
      </c>
      <c r="AR172" s="67" t="str">
        <f t="shared" si="21"/>
        <v/>
      </c>
      <c r="AS172" s="67" t="str">
        <f t="shared" si="22"/>
        <v/>
      </c>
      <c r="AT172" s="67" t="str">
        <f t="shared" si="23"/>
        <v/>
      </c>
      <c r="AU172" s="67" t="str">
        <f t="shared" si="31"/>
        <v/>
      </c>
      <c r="AV172" s="67" t="str">
        <f t="shared" si="24"/>
        <v/>
      </c>
      <c r="AW172" s="67" t="str">
        <f t="shared" si="25"/>
        <v/>
      </c>
      <c r="AX172" s="67" t="str">
        <f t="shared" si="26"/>
        <v/>
      </c>
      <c r="AY172" s="67" t="str">
        <f t="shared" si="27"/>
        <v/>
      </c>
      <c r="AZ172" s="67" t="str">
        <f t="shared" si="28"/>
        <v/>
      </c>
      <c r="BA172" s="67" t="str">
        <f t="shared" si="29"/>
        <v/>
      </c>
      <c r="BB172" s="67" t="str">
        <f t="shared" si="30"/>
        <v/>
      </c>
      <c r="BC172" s="67" t="str">
        <f t="shared" si="30"/>
        <v/>
      </c>
      <c r="BD172" s="67" t="str">
        <f t="shared" si="30"/>
        <v/>
      </c>
      <c r="BE172" s="67" t="str">
        <f t="shared" ref="BE172:BE235" si="33">IF(ISNUMBER(P172),P172,"")</f>
        <v/>
      </c>
      <c r="IX172" s="7"/>
      <c r="IY172" s="7"/>
    </row>
    <row r="173" spans="1:259" ht="11.85" customHeight="1">
      <c r="A173" s="7" t="str">
        <f t="shared" ref="A173:A236" si="34">IF(OR($D$37,$D$36,$D$35),IF(MOD((ROW(A173)-ROW($A$45))*$E$30,$E$32)&lt;0.0001,(ROW(A173)-ROW($A$45))*$E$30,""),"")</f>
        <v/>
      </c>
      <c r="B173" s="7" t="str">
        <f t="shared" ref="B173:B204" si="35">IF(IF(OR($D$37,$D$36,$D$35),(ROW(A173)-ROW($A$45))*$E$30,"")&lt;=$E$31,IF(OR($D$37,$D$36,$D$35),(ROW(A173)-ROW($A$45))*$E$30,""),"")</f>
        <v/>
      </c>
      <c r="C173" s="24" t="str">
        <v/>
      </c>
      <c r="D173" s="12" t="str">
        <v/>
      </c>
      <c r="E173" s="12" t="str">
        <v/>
      </c>
      <c r="F173" s="12" t="str">
        <v/>
      </c>
      <c r="G173" s="14" t="str">
        <v/>
      </c>
      <c r="H173" s="14" t="str">
        <v/>
      </c>
      <c r="I173" s="14" t="str">
        <v/>
      </c>
      <c r="J173" s="10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 t="str">
        <v/>
      </c>
      <c r="S173" s="10"/>
      <c r="T173" s="10"/>
      <c r="U173" s="7"/>
      <c r="V173" s="7"/>
      <c r="W173" s="7"/>
      <c r="X173" s="7"/>
      <c r="AH173" s="1"/>
      <c r="AI173" s="1"/>
      <c r="AQ173" s="7" t="str">
        <f t="shared" ref="AQ173:AQ236" si="36">IF((ROW(A173)-ROW($A$45))*$E$30&lt;=$E$31,A173,"")</f>
        <v/>
      </c>
      <c r="AR173" s="67" t="str">
        <f t="shared" ref="AR173:AR236" si="37">IF(ISNUMBER(C173),C173,"")</f>
        <v/>
      </c>
      <c r="AS173" s="67" t="str">
        <f t="shared" ref="AS173:AS236" si="38">IF(ISNUMBER(D173),D173,"")</f>
        <v/>
      </c>
      <c r="AT173" s="67" t="str">
        <f t="shared" ref="AT173:AT236" si="39">IF(ISNUMBER(E173),E173,"")</f>
        <v/>
      </c>
      <c r="AU173" s="67" t="str">
        <f t="shared" si="31"/>
        <v/>
      </c>
      <c r="AV173" s="67" t="str">
        <f t="shared" ref="AV173:AV236" si="40">IF(ISNUMBER(G173),G173,"")</f>
        <v/>
      </c>
      <c r="AW173" s="67" t="str">
        <f t="shared" ref="AW173:AW236" si="41">IF(ISNUMBER(H173),H173,"")</f>
        <v/>
      </c>
      <c r="AX173" s="67" t="str">
        <f t="shared" ref="AX173:AX236" si="42">IF(ISNUMBER(I173),I173,"")</f>
        <v/>
      </c>
      <c r="AY173" s="67" t="str">
        <f t="shared" ref="AY173:AY236" si="43">IF(ISNUMBER(J173),J173,"")</f>
        <v/>
      </c>
      <c r="AZ173" s="67" t="str">
        <f t="shared" ref="AZ173:AZ236" si="44">IF(ISNUMBER(K173),K173,"")</f>
        <v/>
      </c>
      <c r="BA173" s="67" t="str">
        <f t="shared" ref="BA173:BA236" si="45">IF(ISNUMBER(L173),L173,"")</f>
        <v/>
      </c>
      <c r="BB173" s="67" t="str">
        <f t="shared" ref="BB173:BE236" si="46">IF(ISNUMBER(M173),M173,"")</f>
        <v/>
      </c>
      <c r="BC173" s="67" t="str">
        <f t="shared" si="46"/>
        <v/>
      </c>
      <c r="BD173" s="67" t="str">
        <f t="shared" si="46"/>
        <v/>
      </c>
      <c r="BE173" s="67" t="str">
        <f t="shared" si="33"/>
        <v/>
      </c>
      <c r="IX173" s="7"/>
      <c r="IY173" s="7"/>
    </row>
    <row r="174" spans="1:259" ht="11.85" customHeight="1">
      <c r="A174" s="7" t="str">
        <f t="shared" si="34"/>
        <v/>
      </c>
      <c r="B174" s="7" t="str">
        <f t="shared" si="35"/>
        <v/>
      </c>
      <c r="C174" s="24" t="str">
        <v/>
      </c>
      <c r="D174" s="12" t="str">
        <v/>
      </c>
      <c r="E174" s="12" t="str">
        <v/>
      </c>
      <c r="F174" s="12" t="str">
        <v/>
      </c>
      <c r="G174" s="14" t="str">
        <v/>
      </c>
      <c r="H174" s="14" t="str">
        <v/>
      </c>
      <c r="I174" s="14" t="str">
        <v/>
      </c>
      <c r="J174" s="10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 t="str">
        <v/>
      </c>
      <c r="S174" s="10"/>
      <c r="T174" s="10"/>
      <c r="U174" s="7"/>
      <c r="V174" s="7"/>
      <c r="W174" s="7"/>
      <c r="X174" s="7"/>
      <c r="AH174" s="1"/>
      <c r="AI174" s="1"/>
      <c r="AQ174" s="7" t="str">
        <f t="shared" si="36"/>
        <v/>
      </c>
      <c r="AR174" s="67" t="str">
        <f t="shared" si="37"/>
        <v/>
      </c>
      <c r="AS174" s="67" t="str">
        <f t="shared" si="38"/>
        <v/>
      </c>
      <c r="AT174" s="67" t="str">
        <f t="shared" si="39"/>
        <v/>
      </c>
      <c r="AU174" s="67" t="str">
        <f t="shared" ref="AU174:AU237" si="47">IF(ISNUMBER(F174),F174,"")</f>
        <v/>
      </c>
      <c r="AV174" s="67" t="str">
        <f t="shared" si="40"/>
        <v/>
      </c>
      <c r="AW174" s="67" t="str">
        <f t="shared" si="41"/>
        <v/>
      </c>
      <c r="AX174" s="67" t="str">
        <f t="shared" si="42"/>
        <v/>
      </c>
      <c r="AY174" s="67" t="str">
        <f t="shared" si="43"/>
        <v/>
      </c>
      <c r="AZ174" s="67" t="str">
        <f t="shared" si="44"/>
        <v/>
      </c>
      <c r="BA174" s="67" t="str">
        <f t="shared" si="45"/>
        <v/>
      </c>
      <c r="BB174" s="67" t="str">
        <f t="shared" si="46"/>
        <v/>
      </c>
      <c r="BC174" s="67" t="str">
        <f t="shared" si="46"/>
        <v/>
      </c>
      <c r="BD174" s="67" t="str">
        <f t="shared" si="46"/>
        <v/>
      </c>
      <c r="BE174" s="67" t="str">
        <f t="shared" si="33"/>
        <v/>
      </c>
      <c r="IX174" s="7"/>
      <c r="IY174" s="7"/>
    </row>
    <row r="175" spans="1:259" ht="11.85" customHeight="1">
      <c r="A175" s="7" t="str">
        <f t="shared" si="34"/>
        <v/>
      </c>
      <c r="B175" s="7" t="str">
        <f t="shared" si="35"/>
        <v/>
      </c>
      <c r="C175" s="24" t="str">
        <v/>
      </c>
      <c r="D175" s="12" t="str">
        <v/>
      </c>
      <c r="E175" s="12" t="str">
        <v/>
      </c>
      <c r="F175" s="12" t="str">
        <v/>
      </c>
      <c r="G175" s="14" t="str">
        <v/>
      </c>
      <c r="H175" s="14" t="str">
        <v/>
      </c>
      <c r="I175" s="14" t="str">
        <v/>
      </c>
      <c r="J175" s="10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 t="str">
        <v/>
      </c>
      <c r="S175" s="10"/>
      <c r="T175" s="10"/>
      <c r="U175" s="7"/>
      <c r="V175" s="7"/>
      <c r="W175" s="7"/>
      <c r="X175" s="7"/>
      <c r="AH175" s="1"/>
      <c r="AI175" s="1"/>
      <c r="AQ175" s="7" t="str">
        <f t="shared" si="36"/>
        <v/>
      </c>
      <c r="AR175" s="67" t="str">
        <f t="shared" si="37"/>
        <v/>
      </c>
      <c r="AS175" s="67" t="str">
        <f t="shared" si="38"/>
        <v/>
      </c>
      <c r="AT175" s="67" t="str">
        <f t="shared" si="39"/>
        <v/>
      </c>
      <c r="AU175" s="67" t="str">
        <f t="shared" si="47"/>
        <v/>
      </c>
      <c r="AV175" s="67" t="str">
        <f t="shared" si="40"/>
        <v/>
      </c>
      <c r="AW175" s="67" t="str">
        <f t="shared" si="41"/>
        <v/>
      </c>
      <c r="AX175" s="67" t="str">
        <f t="shared" si="42"/>
        <v/>
      </c>
      <c r="AY175" s="67" t="str">
        <f t="shared" si="43"/>
        <v/>
      </c>
      <c r="AZ175" s="67" t="str">
        <f t="shared" si="44"/>
        <v/>
      </c>
      <c r="BA175" s="67" t="str">
        <f t="shared" si="45"/>
        <v/>
      </c>
      <c r="BB175" s="67" t="str">
        <f t="shared" si="46"/>
        <v/>
      </c>
      <c r="BC175" s="67" t="str">
        <f t="shared" si="46"/>
        <v/>
      </c>
      <c r="BD175" s="67" t="str">
        <f t="shared" si="46"/>
        <v/>
      </c>
      <c r="BE175" s="67" t="str">
        <f t="shared" si="33"/>
        <v/>
      </c>
      <c r="IX175" s="7"/>
      <c r="IY175" s="7"/>
    </row>
    <row r="176" spans="1:259" ht="11.85" customHeight="1">
      <c r="A176" s="7" t="str">
        <f t="shared" si="34"/>
        <v/>
      </c>
      <c r="B176" s="7" t="str">
        <f t="shared" si="35"/>
        <v/>
      </c>
      <c r="C176" s="24" t="str">
        <v/>
      </c>
      <c r="D176" s="12" t="str">
        <v/>
      </c>
      <c r="E176" s="12" t="str">
        <v/>
      </c>
      <c r="F176" s="12" t="str">
        <v/>
      </c>
      <c r="G176" s="14" t="str">
        <v/>
      </c>
      <c r="H176" s="14" t="str">
        <v/>
      </c>
      <c r="I176" s="14" t="str">
        <v/>
      </c>
      <c r="J176" s="10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 t="str">
        <v/>
      </c>
      <c r="S176" s="10"/>
      <c r="T176" s="10"/>
      <c r="U176" s="7"/>
      <c r="V176" s="7"/>
      <c r="W176" s="7"/>
      <c r="X176" s="7"/>
      <c r="AH176" s="1"/>
      <c r="AI176" s="1"/>
      <c r="AQ176" s="7" t="str">
        <f t="shared" si="36"/>
        <v/>
      </c>
      <c r="AR176" s="67" t="str">
        <f t="shared" si="37"/>
        <v/>
      </c>
      <c r="AS176" s="67" t="str">
        <f t="shared" si="38"/>
        <v/>
      </c>
      <c r="AT176" s="67" t="str">
        <f t="shared" si="39"/>
        <v/>
      </c>
      <c r="AU176" s="67" t="str">
        <f t="shared" si="47"/>
        <v/>
      </c>
      <c r="AV176" s="67" t="str">
        <f t="shared" si="40"/>
        <v/>
      </c>
      <c r="AW176" s="67" t="str">
        <f t="shared" si="41"/>
        <v/>
      </c>
      <c r="AX176" s="67" t="str">
        <f t="shared" si="42"/>
        <v/>
      </c>
      <c r="AY176" s="67" t="str">
        <f t="shared" si="43"/>
        <v/>
      </c>
      <c r="AZ176" s="67" t="str">
        <f t="shared" si="44"/>
        <v/>
      </c>
      <c r="BA176" s="67" t="str">
        <f t="shared" si="45"/>
        <v/>
      </c>
      <c r="BB176" s="67" t="str">
        <f t="shared" si="46"/>
        <v/>
      </c>
      <c r="BC176" s="67" t="str">
        <f t="shared" si="46"/>
        <v/>
      </c>
      <c r="BD176" s="67" t="str">
        <f t="shared" si="46"/>
        <v/>
      </c>
      <c r="BE176" s="67" t="str">
        <f t="shared" si="33"/>
        <v/>
      </c>
      <c r="IX176" s="7"/>
      <c r="IY176" s="7"/>
    </row>
    <row r="177" spans="1:259" ht="11.85" customHeight="1">
      <c r="A177" s="7" t="str">
        <f t="shared" si="34"/>
        <v/>
      </c>
      <c r="B177" s="7" t="str">
        <f t="shared" si="35"/>
        <v/>
      </c>
      <c r="C177" s="24" t="str">
        <v/>
      </c>
      <c r="D177" s="12" t="str">
        <v/>
      </c>
      <c r="E177" s="12" t="str">
        <v/>
      </c>
      <c r="F177" s="12" t="str">
        <v/>
      </c>
      <c r="G177" s="14" t="str">
        <v/>
      </c>
      <c r="H177" s="14" t="str">
        <v/>
      </c>
      <c r="I177" s="14" t="str">
        <v/>
      </c>
      <c r="J177" s="10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 t="str">
        <v/>
      </c>
      <c r="S177" s="10"/>
      <c r="T177" s="10"/>
      <c r="U177" s="7"/>
      <c r="V177" s="7"/>
      <c r="W177" s="7"/>
      <c r="X177" s="7"/>
      <c r="AH177" s="1"/>
      <c r="AI177" s="1"/>
      <c r="AQ177" s="7" t="str">
        <f t="shared" si="36"/>
        <v/>
      </c>
      <c r="AR177" s="67" t="str">
        <f t="shared" si="37"/>
        <v/>
      </c>
      <c r="AS177" s="67" t="str">
        <f t="shared" si="38"/>
        <v/>
      </c>
      <c r="AT177" s="67" t="str">
        <f t="shared" si="39"/>
        <v/>
      </c>
      <c r="AU177" s="67" t="str">
        <f t="shared" si="47"/>
        <v/>
      </c>
      <c r="AV177" s="67" t="str">
        <f t="shared" si="40"/>
        <v/>
      </c>
      <c r="AW177" s="67" t="str">
        <f t="shared" si="41"/>
        <v/>
      </c>
      <c r="AX177" s="67" t="str">
        <f t="shared" si="42"/>
        <v/>
      </c>
      <c r="AY177" s="67" t="str">
        <f t="shared" si="43"/>
        <v/>
      </c>
      <c r="AZ177" s="67" t="str">
        <f t="shared" si="44"/>
        <v/>
      </c>
      <c r="BA177" s="67" t="str">
        <f t="shared" si="45"/>
        <v/>
      </c>
      <c r="BB177" s="67" t="str">
        <f t="shared" si="46"/>
        <v/>
      </c>
      <c r="BC177" s="67" t="str">
        <f t="shared" si="46"/>
        <v/>
      </c>
      <c r="BD177" s="67" t="str">
        <f t="shared" si="46"/>
        <v/>
      </c>
      <c r="BE177" s="67" t="str">
        <f t="shared" si="33"/>
        <v/>
      </c>
      <c r="IX177" s="7"/>
      <c r="IY177" s="7"/>
    </row>
    <row r="178" spans="1:259" ht="11.85" customHeight="1">
      <c r="A178" s="7" t="str">
        <f t="shared" si="34"/>
        <v/>
      </c>
      <c r="B178" s="7" t="str">
        <f t="shared" si="35"/>
        <v/>
      </c>
      <c r="C178" s="24" t="str">
        <v/>
      </c>
      <c r="D178" s="12" t="str">
        <v/>
      </c>
      <c r="E178" s="12" t="str">
        <v/>
      </c>
      <c r="F178" s="12" t="str">
        <v/>
      </c>
      <c r="G178" s="14" t="str">
        <v/>
      </c>
      <c r="H178" s="14" t="str">
        <v/>
      </c>
      <c r="I178" s="14" t="str">
        <v/>
      </c>
      <c r="J178" s="10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 t="str">
        <v/>
      </c>
      <c r="S178" s="10"/>
      <c r="T178" s="10"/>
      <c r="U178" s="7"/>
      <c r="V178" s="7"/>
      <c r="W178" s="7"/>
      <c r="X178" s="7"/>
      <c r="AH178" s="1"/>
      <c r="AI178" s="1"/>
      <c r="AQ178" s="7" t="str">
        <f t="shared" si="36"/>
        <v/>
      </c>
      <c r="AR178" s="67" t="str">
        <f t="shared" si="37"/>
        <v/>
      </c>
      <c r="AS178" s="67" t="str">
        <f t="shared" si="38"/>
        <v/>
      </c>
      <c r="AT178" s="67" t="str">
        <f t="shared" si="39"/>
        <v/>
      </c>
      <c r="AU178" s="67" t="str">
        <f t="shared" si="47"/>
        <v/>
      </c>
      <c r="AV178" s="67" t="str">
        <f t="shared" si="40"/>
        <v/>
      </c>
      <c r="AW178" s="67" t="str">
        <f t="shared" si="41"/>
        <v/>
      </c>
      <c r="AX178" s="67" t="str">
        <f t="shared" si="42"/>
        <v/>
      </c>
      <c r="AY178" s="67" t="str">
        <f t="shared" si="43"/>
        <v/>
      </c>
      <c r="AZ178" s="67" t="str">
        <f t="shared" si="44"/>
        <v/>
      </c>
      <c r="BA178" s="67" t="str">
        <f t="shared" si="45"/>
        <v/>
      </c>
      <c r="BB178" s="67" t="str">
        <f t="shared" si="46"/>
        <v/>
      </c>
      <c r="BC178" s="67" t="str">
        <f t="shared" si="46"/>
        <v/>
      </c>
      <c r="BD178" s="67" t="str">
        <f t="shared" si="46"/>
        <v/>
      </c>
      <c r="BE178" s="67" t="str">
        <f t="shared" si="33"/>
        <v/>
      </c>
      <c r="IX178" s="7"/>
      <c r="IY178" s="7"/>
    </row>
    <row r="179" spans="1:259" ht="11.85" customHeight="1">
      <c r="A179" s="7" t="str">
        <f t="shared" si="34"/>
        <v/>
      </c>
      <c r="B179" s="7" t="str">
        <f t="shared" si="35"/>
        <v/>
      </c>
      <c r="C179" s="24" t="str">
        <v/>
      </c>
      <c r="D179" s="12" t="str">
        <v/>
      </c>
      <c r="E179" s="12" t="str">
        <v/>
      </c>
      <c r="F179" s="12" t="str">
        <v/>
      </c>
      <c r="G179" s="14" t="str">
        <v/>
      </c>
      <c r="H179" s="14" t="str">
        <v/>
      </c>
      <c r="I179" s="14" t="str">
        <v/>
      </c>
      <c r="J179" s="10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 t="str">
        <v/>
      </c>
      <c r="S179" s="10"/>
      <c r="T179" s="10"/>
      <c r="U179" s="7"/>
      <c r="V179" s="7"/>
      <c r="W179" s="7"/>
      <c r="X179" s="7"/>
      <c r="AH179" s="1"/>
      <c r="AI179" s="1"/>
      <c r="AQ179" s="7" t="str">
        <f t="shared" si="36"/>
        <v/>
      </c>
      <c r="AR179" s="67" t="str">
        <f t="shared" si="37"/>
        <v/>
      </c>
      <c r="AS179" s="67" t="str">
        <f t="shared" si="38"/>
        <v/>
      </c>
      <c r="AT179" s="67" t="str">
        <f t="shared" si="39"/>
        <v/>
      </c>
      <c r="AU179" s="67" t="str">
        <f t="shared" si="47"/>
        <v/>
      </c>
      <c r="AV179" s="67" t="str">
        <f t="shared" si="40"/>
        <v/>
      </c>
      <c r="AW179" s="67" t="str">
        <f t="shared" si="41"/>
        <v/>
      </c>
      <c r="AX179" s="67" t="str">
        <f t="shared" si="42"/>
        <v/>
      </c>
      <c r="AY179" s="67" t="str">
        <f t="shared" si="43"/>
        <v/>
      </c>
      <c r="AZ179" s="67" t="str">
        <f t="shared" si="44"/>
        <v/>
      </c>
      <c r="BA179" s="67" t="str">
        <f t="shared" si="45"/>
        <v/>
      </c>
      <c r="BB179" s="67" t="str">
        <f t="shared" si="46"/>
        <v/>
      </c>
      <c r="BC179" s="67" t="str">
        <f t="shared" si="46"/>
        <v/>
      </c>
      <c r="BD179" s="67" t="str">
        <f t="shared" si="46"/>
        <v/>
      </c>
      <c r="BE179" s="67" t="str">
        <f t="shared" si="33"/>
        <v/>
      </c>
      <c r="IX179" s="7"/>
      <c r="IY179" s="7"/>
    </row>
    <row r="180" spans="1:259" ht="11.85" customHeight="1">
      <c r="A180" s="7" t="str">
        <f t="shared" si="34"/>
        <v/>
      </c>
      <c r="B180" s="7" t="str">
        <f t="shared" si="35"/>
        <v/>
      </c>
      <c r="C180" s="24" t="str">
        <v/>
      </c>
      <c r="D180" s="12" t="str">
        <v/>
      </c>
      <c r="E180" s="12" t="str">
        <v/>
      </c>
      <c r="F180" s="12" t="str">
        <v/>
      </c>
      <c r="G180" s="14" t="str">
        <v/>
      </c>
      <c r="H180" s="14" t="str">
        <v/>
      </c>
      <c r="I180" s="14" t="str">
        <v/>
      </c>
      <c r="J180" s="10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 t="str">
        <v/>
      </c>
      <c r="S180" s="10"/>
      <c r="T180" s="10"/>
      <c r="U180" s="7"/>
      <c r="V180" s="7"/>
      <c r="W180" s="7"/>
      <c r="X180" s="7"/>
      <c r="AH180" s="1"/>
      <c r="AI180" s="1"/>
      <c r="AQ180" s="7" t="str">
        <f t="shared" si="36"/>
        <v/>
      </c>
      <c r="AR180" s="67" t="str">
        <f t="shared" si="37"/>
        <v/>
      </c>
      <c r="AS180" s="67" t="str">
        <f t="shared" si="38"/>
        <v/>
      </c>
      <c r="AT180" s="67" t="str">
        <f t="shared" si="39"/>
        <v/>
      </c>
      <c r="AU180" s="67" t="str">
        <f t="shared" si="47"/>
        <v/>
      </c>
      <c r="AV180" s="67" t="str">
        <f t="shared" si="40"/>
        <v/>
      </c>
      <c r="AW180" s="67" t="str">
        <f t="shared" si="41"/>
        <v/>
      </c>
      <c r="AX180" s="67" t="str">
        <f t="shared" si="42"/>
        <v/>
      </c>
      <c r="AY180" s="67" t="str">
        <f t="shared" si="43"/>
        <v/>
      </c>
      <c r="AZ180" s="67" t="str">
        <f t="shared" si="44"/>
        <v/>
      </c>
      <c r="BA180" s="67" t="str">
        <f t="shared" si="45"/>
        <v/>
      </c>
      <c r="BB180" s="67" t="str">
        <f t="shared" si="46"/>
        <v/>
      </c>
      <c r="BC180" s="67" t="str">
        <f t="shared" si="46"/>
        <v/>
      </c>
      <c r="BD180" s="67" t="str">
        <f t="shared" si="46"/>
        <v/>
      </c>
      <c r="BE180" s="67" t="str">
        <f t="shared" si="33"/>
        <v/>
      </c>
      <c r="IX180" s="7"/>
      <c r="IY180" s="7"/>
    </row>
    <row r="181" spans="1:259" ht="11.85" customHeight="1">
      <c r="A181" s="7" t="str">
        <f t="shared" si="34"/>
        <v/>
      </c>
      <c r="B181" s="7" t="str">
        <f t="shared" si="35"/>
        <v/>
      </c>
      <c r="C181" s="24" t="str">
        <v/>
      </c>
      <c r="D181" s="12" t="str">
        <v/>
      </c>
      <c r="E181" s="12" t="str">
        <v/>
      </c>
      <c r="F181" s="12" t="str">
        <v/>
      </c>
      <c r="G181" s="14" t="str">
        <v/>
      </c>
      <c r="H181" s="14" t="str">
        <v/>
      </c>
      <c r="I181" s="14" t="str">
        <v/>
      </c>
      <c r="J181" s="10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 t="str">
        <v/>
      </c>
      <c r="S181" s="10"/>
      <c r="T181" s="10"/>
      <c r="U181" s="7"/>
      <c r="V181" s="7"/>
      <c r="W181" s="7"/>
      <c r="X181" s="7"/>
      <c r="AH181" s="1"/>
      <c r="AI181" s="1"/>
      <c r="AQ181" s="7" t="str">
        <f t="shared" si="36"/>
        <v/>
      </c>
      <c r="AR181" s="67" t="str">
        <f t="shared" si="37"/>
        <v/>
      </c>
      <c r="AS181" s="67" t="str">
        <f t="shared" si="38"/>
        <v/>
      </c>
      <c r="AT181" s="67" t="str">
        <f t="shared" si="39"/>
        <v/>
      </c>
      <c r="AU181" s="67" t="str">
        <f t="shared" si="47"/>
        <v/>
      </c>
      <c r="AV181" s="67" t="str">
        <f t="shared" si="40"/>
        <v/>
      </c>
      <c r="AW181" s="67" t="str">
        <f t="shared" si="41"/>
        <v/>
      </c>
      <c r="AX181" s="67" t="str">
        <f t="shared" si="42"/>
        <v/>
      </c>
      <c r="AY181" s="67" t="str">
        <f t="shared" si="43"/>
        <v/>
      </c>
      <c r="AZ181" s="67" t="str">
        <f t="shared" si="44"/>
        <v/>
      </c>
      <c r="BA181" s="67" t="str">
        <f t="shared" si="45"/>
        <v/>
      </c>
      <c r="BB181" s="67" t="str">
        <f t="shared" si="46"/>
        <v/>
      </c>
      <c r="BC181" s="67" t="str">
        <f t="shared" si="46"/>
        <v/>
      </c>
      <c r="BD181" s="67" t="str">
        <f t="shared" si="46"/>
        <v/>
      </c>
      <c r="BE181" s="67" t="str">
        <f t="shared" si="33"/>
        <v/>
      </c>
      <c r="IX181" s="7"/>
      <c r="IY181" s="7"/>
    </row>
    <row r="182" spans="1:259" ht="11.85" customHeight="1">
      <c r="A182" s="7" t="str">
        <f t="shared" si="34"/>
        <v/>
      </c>
      <c r="B182" s="7" t="str">
        <f t="shared" si="35"/>
        <v/>
      </c>
      <c r="C182" s="24" t="str">
        <v/>
      </c>
      <c r="D182" s="12" t="str">
        <v/>
      </c>
      <c r="E182" s="12" t="str">
        <v/>
      </c>
      <c r="F182" s="12" t="str">
        <v/>
      </c>
      <c r="G182" s="14" t="str">
        <v/>
      </c>
      <c r="H182" s="14" t="str">
        <v/>
      </c>
      <c r="I182" s="14" t="str">
        <v/>
      </c>
      <c r="J182" s="10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 t="str">
        <v/>
      </c>
      <c r="S182" s="10"/>
      <c r="T182" s="10"/>
      <c r="U182" s="7"/>
      <c r="V182" s="7"/>
      <c r="W182" s="7"/>
      <c r="X182" s="7"/>
      <c r="AH182" s="1"/>
      <c r="AI182" s="1"/>
      <c r="AQ182" s="7" t="str">
        <f t="shared" si="36"/>
        <v/>
      </c>
      <c r="AR182" s="67" t="str">
        <f t="shared" si="37"/>
        <v/>
      </c>
      <c r="AS182" s="67" t="str">
        <f t="shared" si="38"/>
        <v/>
      </c>
      <c r="AT182" s="67" t="str">
        <f t="shared" si="39"/>
        <v/>
      </c>
      <c r="AU182" s="67" t="str">
        <f t="shared" si="47"/>
        <v/>
      </c>
      <c r="AV182" s="67" t="str">
        <f t="shared" si="40"/>
        <v/>
      </c>
      <c r="AW182" s="67" t="str">
        <f t="shared" si="41"/>
        <v/>
      </c>
      <c r="AX182" s="67" t="str">
        <f t="shared" si="42"/>
        <v/>
      </c>
      <c r="AY182" s="67" t="str">
        <f t="shared" si="43"/>
        <v/>
      </c>
      <c r="AZ182" s="67" t="str">
        <f t="shared" si="44"/>
        <v/>
      </c>
      <c r="BA182" s="67" t="str">
        <f t="shared" si="45"/>
        <v/>
      </c>
      <c r="BB182" s="67" t="str">
        <f t="shared" si="46"/>
        <v/>
      </c>
      <c r="BC182" s="67" t="str">
        <f t="shared" si="46"/>
        <v/>
      </c>
      <c r="BD182" s="67" t="str">
        <f t="shared" si="46"/>
        <v/>
      </c>
      <c r="BE182" s="67" t="str">
        <f t="shared" si="33"/>
        <v/>
      </c>
      <c r="IX182" s="7"/>
      <c r="IY182" s="7"/>
    </row>
    <row r="183" spans="1:259" ht="11.85" customHeight="1">
      <c r="A183" s="7" t="str">
        <f t="shared" si="34"/>
        <v/>
      </c>
      <c r="B183" s="7" t="str">
        <f t="shared" si="35"/>
        <v/>
      </c>
      <c r="C183" s="24" t="str">
        <v/>
      </c>
      <c r="D183" s="12" t="str">
        <v/>
      </c>
      <c r="E183" s="12" t="str">
        <v/>
      </c>
      <c r="F183" s="12" t="str">
        <v/>
      </c>
      <c r="G183" s="14" t="str">
        <v/>
      </c>
      <c r="H183" s="14" t="str">
        <v/>
      </c>
      <c r="I183" s="14" t="str">
        <v/>
      </c>
      <c r="J183" s="10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 t="str">
        <v/>
      </c>
      <c r="S183" s="10"/>
      <c r="T183" s="10"/>
      <c r="U183" s="7"/>
      <c r="V183" s="7"/>
      <c r="W183" s="7"/>
      <c r="X183" s="7"/>
      <c r="AH183" s="1"/>
      <c r="AI183" s="1"/>
      <c r="AQ183" s="7" t="str">
        <f t="shared" si="36"/>
        <v/>
      </c>
      <c r="AR183" s="67" t="str">
        <f t="shared" si="37"/>
        <v/>
      </c>
      <c r="AS183" s="67" t="str">
        <f t="shared" si="38"/>
        <v/>
      </c>
      <c r="AT183" s="67" t="str">
        <f t="shared" si="39"/>
        <v/>
      </c>
      <c r="AU183" s="67" t="str">
        <f t="shared" si="47"/>
        <v/>
      </c>
      <c r="AV183" s="67" t="str">
        <f t="shared" si="40"/>
        <v/>
      </c>
      <c r="AW183" s="67" t="str">
        <f t="shared" si="41"/>
        <v/>
      </c>
      <c r="AX183" s="67" t="str">
        <f t="shared" si="42"/>
        <v/>
      </c>
      <c r="AY183" s="67" t="str">
        <f t="shared" si="43"/>
        <v/>
      </c>
      <c r="AZ183" s="67" t="str">
        <f t="shared" si="44"/>
        <v/>
      </c>
      <c r="BA183" s="67" t="str">
        <f t="shared" si="45"/>
        <v/>
      </c>
      <c r="BB183" s="67" t="str">
        <f t="shared" si="46"/>
        <v/>
      </c>
      <c r="BC183" s="67" t="str">
        <f t="shared" si="46"/>
        <v/>
      </c>
      <c r="BD183" s="67" t="str">
        <f t="shared" si="46"/>
        <v/>
      </c>
      <c r="BE183" s="67" t="str">
        <f t="shared" si="33"/>
        <v/>
      </c>
      <c r="IX183" s="7"/>
      <c r="IY183" s="7"/>
    </row>
    <row r="184" spans="1:259" ht="11.85" customHeight="1">
      <c r="A184" s="7" t="str">
        <f t="shared" si="34"/>
        <v/>
      </c>
      <c r="B184" s="7" t="str">
        <f t="shared" si="35"/>
        <v/>
      </c>
      <c r="C184" s="24" t="str">
        <v/>
      </c>
      <c r="D184" s="12" t="str">
        <v/>
      </c>
      <c r="E184" s="12" t="str">
        <v/>
      </c>
      <c r="F184" s="12" t="str">
        <v/>
      </c>
      <c r="G184" s="14" t="str">
        <v/>
      </c>
      <c r="H184" s="14" t="str">
        <v/>
      </c>
      <c r="I184" s="14" t="str">
        <v/>
      </c>
      <c r="J184" s="10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 t="str">
        <v/>
      </c>
      <c r="S184" s="10"/>
      <c r="T184" s="10"/>
      <c r="U184" s="7"/>
      <c r="V184" s="7"/>
      <c r="W184" s="7"/>
      <c r="X184" s="7"/>
      <c r="AH184" s="1"/>
      <c r="AI184" s="1"/>
      <c r="AQ184" s="7" t="str">
        <f t="shared" si="36"/>
        <v/>
      </c>
      <c r="AR184" s="67" t="str">
        <f t="shared" si="37"/>
        <v/>
      </c>
      <c r="AS184" s="67" t="str">
        <f t="shared" si="38"/>
        <v/>
      </c>
      <c r="AT184" s="67" t="str">
        <f t="shared" si="39"/>
        <v/>
      </c>
      <c r="AU184" s="67" t="str">
        <f t="shared" si="47"/>
        <v/>
      </c>
      <c r="AV184" s="67" t="str">
        <f t="shared" si="40"/>
        <v/>
      </c>
      <c r="AW184" s="67" t="str">
        <f t="shared" si="41"/>
        <v/>
      </c>
      <c r="AX184" s="67" t="str">
        <f t="shared" si="42"/>
        <v/>
      </c>
      <c r="AY184" s="67" t="str">
        <f t="shared" si="43"/>
        <v/>
      </c>
      <c r="AZ184" s="67" t="str">
        <f t="shared" si="44"/>
        <v/>
      </c>
      <c r="BA184" s="67" t="str">
        <f t="shared" si="45"/>
        <v/>
      </c>
      <c r="BB184" s="67" t="str">
        <f t="shared" si="46"/>
        <v/>
      </c>
      <c r="BC184" s="67" t="str">
        <f t="shared" si="46"/>
        <v/>
      </c>
      <c r="BD184" s="67" t="str">
        <f t="shared" si="46"/>
        <v/>
      </c>
      <c r="BE184" s="67" t="str">
        <f t="shared" si="33"/>
        <v/>
      </c>
      <c r="IX184" s="7"/>
      <c r="IY184" s="7"/>
    </row>
    <row r="185" spans="1:259" ht="11.85" customHeight="1">
      <c r="A185" s="7" t="str">
        <f t="shared" si="34"/>
        <v/>
      </c>
      <c r="B185" s="7" t="str">
        <f t="shared" si="35"/>
        <v/>
      </c>
      <c r="C185" s="24" t="str">
        <v/>
      </c>
      <c r="D185" s="12" t="str">
        <v/>
      </c>
      <c r="E185" s="12" t="str">
        <v/>
      </c>
      <c r="F185" s="12" t="str">
        <v/>
      </c>
      <c r="G185" s="14" t="str">
        <v/>
      </c>
      <c r="H185" s="14" t="str">
        <v/>
      </c>
      <c r="I185" s="14" t="str">
        <v/>
      </c>
      <c r="J185" s="10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 t="str">
        <v/>
      </c>
      <c r="S185" s="10"/>
      <c r="T185" s="10"/>
      <c r="U185" s="7"/>
      <c r="V185" s="7"/>
      <c r="W185" s="7"/>
      <c r="X185" s="7"/>
      <c r="AH185" s="1"/>
      <c r="AI185" s="1"/>
      <c r="AQ185" s="7" t="str">
        <f t="shared" si="36"/>
        <v/>
      </c>
      <c r="AR185" s="67" t="str">
        <f t="shared" si="37"/>
        <v/>
      </c>
      <c r="AS185" s="67" t="str">
        <f t="shared" si="38"/>
        <v/>
      </c>
      <c r="AT185" s="67" t="str">
        <f t="shared" si="39"/>
        <v/>
      </c>
      <c r="AU185" s="67" t="str">
        <f t="shared" si="47"/>
        <v/>
      </c>
      <c r="AV185" s="67" t="str">
        <f t="shared" si="40"/>
        <v/>
      </c>
      <c r="AW185" s="67" t="str">
        <f t="shared" si="41"/>
        <v/>
      </c>
      <c r="AX185" s="67" t="str">
        <f t="shared" si="42"/>
        <v/>
      </c>
      <c r="AY185" s="67" t="str">
        <f t="shared" si="43"/>
        <v/>
      </c>
      <c r="AZ185" s="67" t="str">
        <f t="shared" si="44"/>
        <v/>
      </c>
      <c r="BA185" s="67" t="str">
        <f t="shared" si="45"/>
        <v/>
      </c>
      <c r="BB185" s="67" t="str">
        <f t="shared" si="46"/>
        <v/>
      </c>
      <c r="BC185" s="67" t="str">
        <f t="shared" si="46"/>
        <v/>
      </c>
      <c r="BD185" s="67" t="str">
        <f t="shared" si="46"/>
        <v/>
      </c>
      <c r="BE185" s="67" t="str">
        <f t="shared" si="33"/>
        <v/>
      </c>
      <c r="IX185" s="7"/>
      <c r="IY185" s="7"/>
    </row>
    <row r="186" spans="1:259" ht="11.85" customHeight="1">
      <c r="A186" s="7" t="str">
        <f t="shared" si="34"/>
        <v/>
      </c>
      <c r="B186" s="7" t="str">
        <f t="shared" si="35"/>
        <v/>
      </c>
      <c r="C186" s="24" t="str">
        <v/>
      </c>
      <c r="D186" s="12" t="str">
        <v/>
      </c>
      <c r="E186" s="12" t="str">
        <v/>
      </c>
      <c r="F186" s="12" t="str">
        <v/>
      </c>
      <c r="G186" s="14" t="str">
        <v/>
      </c>
      <c r="H186" s="14" t="str">
        <v/>
      </c>
      <c r="I186" s="14" t="str">
        <v/>
      </c>
      <c r="J186" s="10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 t="str">
        <v/>
      </c>
      <c r="S186" s="10"/>
      <c r="T186" s="10"/>
      <c r="U186" s="7"/>
      <c r="V186" s="7"/>
      <c r="W186" s="7"/>
      <c r="X186" s="7"/>
      <c r="AH186" s="1"/>
      <c r="AI186" s="1"/>
      <c r="AQ186" s="7" t="str">
        <f t="shared" si="36"/>
        <v/>
      </c>
      <c r="AR186" s="67" t="str">
        <f t="shared" si="37"/>
        <v/>
      </c>
      <c r="AS186" s="67" t="str">
        <f t="shared" si="38"/>
        <v/>
      </c>
      <c r="AT186" s="67" t="str">
        <f t="shared" si="39"/>
        <v/>
      </c>
      <c r="AU186" s="67" t="str">
        <f t="shared" si="47"/>
        <v/>
      </c>
      <c r="AV186" s="67" t="str">
        <f t="shared" si="40"/>
        <v/>
      </c>
      <c r="AW186" s="67" t="str">
        <f t="shared" si="41"/>
        <v/>
      </c>
      <c r="AX186" s="67" t="str">
        <f t="shared" si="42"/>
        <v/>
      </c>
      <c r="AY186" s="67" t="str">
        <f t="shared" si="43"/>
        <v/>
      </c>
      <c r="AZ186" s="67" t="str">
        <f t="shared" si="44"/>
        <v/>
      </c>
      <c r="BA186" s="67" t="str">
        <f t="shared" si="45"/>
        <v/>
      </c>
      <c r="BB186" s="67" t="str">
        <f t="shared" si="46"/>
        <v/>
      </c>
      <c r="BC186" s="67" t="str">
        <f t="shared" si="46"/>
        <v/>
      </c>
      <c r="BD186" s="67" t="str">
        <f t="shared" si="46"/>
        <v/>
      </c>
      <c r="BE186" s="67" t="str">
        <f t="shared" si="33"/>
        <v/>
      </c>
      <c r="IX186" s="7"/>
      <c r="IY186" s="7"/>
    </row>
    <row r="187" spans="1:259" ht="11.85" customHeight="1">
      <c r="A187" s="7" t="str">
        <f t="shared" si="34"/>
        <v/>
      </c>
      <c r="B187" s="7" t="str">
        <f t="shared" si="35"/>
        <v/>
      </c>
      <c r="C187" s="24" t="str">
        <v/>
      </c>
      <c r="D187" s="12" t="str">
        <v/>
      </c>
      <c r="E187" s="12" t="str">
        <v/>
      </c>
      <c r="F187" s="12" t="str">
        <v/>
      </c>
      <c r="G187" s="14" t="str">
        <v/>
      </c>
      <c r="H187" s="14" t="str">
        <v/>
      </c>
      <c r="I187" s="14" t="str">
        <v/>
      </c>
      <c r="J187" s="10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 t="str">
        <v/>
      </c>
      <c r="S187" s="10"/>
      <c r="T187" s="10"/>
      <c r="U187" s="7"/>
      <c r="V187" s="7"/>
      <c r="W187" s="7"/>
      <c r="X187" s="7"/>
      <c r="AH187" s="1"/>
      <c r="AI187" s="1"/>
      <c r="AQ187" s="7" t="str">
        <f t="shared" si="36"/>
        <v/>
      </c>
      <c r="AR187" s="67" t="str">
        <f t="shared" si="37"/>
        <v/>
      </c>
      <c r="AS187" s="67" t="str">
        <f t="shared" si="38"/>
        <v/>
      </c>
      <c r="AT187" s="67" t="str">
        <f t="shared" si="39"/>
        <v/>
      </c>
      <c r="AU187" s="67" t="str">
        <f t="shared" si="47"/>
        <v/>
      </c>
      <c r="AV187" s="67" t="str">
        <f t="shared" si="40"/>
        <v/>
      </c>
      <c r="AW187" s="67" t="str">
        <f t="shared" si="41"/>
        <v/>
      </c>
      <c r="AX187" s="67" t="str">
        <f t="shared" si="42"/>
        <v/>
      </c>
      <c r="AY187" s="67" t="str">
        <f t="shared" si="43"/>
        <v/>
      </c>
      <c r="AZ187" s="67" t="str">
        <f t="shared" si="44"/>
        <v/>
      </c>
      <c r="BA187" s="67" t="str">
        <f t="shared" si="45"/>
        <v/>
      </c>
      <c r="BB187" s="67" t="str">
        <f t="shared" si="46"/>
        <v/>
      </c>
      <c r="BC187" s="67" t="str">
        <f t="shared" si="46"/>
        <v/>
      </c>
      <c r="BD187" s="67" t="str">
        <f t="shared" si="46"/>
        <v/>
      </c>
      <c r="BE187" s="67" t="str">
        <f t="shared" si="33"/>
        <v/>
      </c>
      <c r="IX187" s="7"/>
      <c r="IY187" s="7"/>
    </row>
    <row r="188" spans="1:259" ht="11.85" customHeight="1">
      <c r="A188" s="7" t="str">
        <f t="shared" si="34"/>
        <v/>
      </c>
      <c r="B188" s="7" t="str">
        <f t="shared" si="35"/>
        <v/>
      </c>
      <c r="C188" s="24" t="str">
        <v/>
      </c>
      <c r="D188" s="12" t="str">
        <v/>
      </c>
      <c r="E188" s="12" t="str">
        <v/>
      </c>
      <c r="F188" s="12" t="str">
        <v/>
      </c>
      <c r="G188" s="14" t="str">
        <v/>
      </c>
      <c r="H188" s="14" t="str">
        <v/>
      </c>
      <c r="I188" s="14" t="str">
        <v/>
      </c>
      <c r="J188" s="10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 t="str">
        <v/>
      </c>
      <c r="S188" s="10"/>
      <c r="T188" s="10"/>
      <c r="U188" s="7"/>
      <c r="V188" s="7"/>
      <c r="W188" s="7"/>
      <c r="X188" s="7"/>
      <c r="AH188" s="1"/>
      <c r="AI188" s="1"/>
      <c r="AQ188" s="7" t="str">
        <f t="shared" si="36"/>
        <v/>
      </c>
      <c r="AR188" s="67" t="str">
        <f t="shared" si="37"/>
        <v/>
      </c>
      <c r="AS188" s="67" t="str">
        <f t="shared" si="38"/>
        <v/>
      </c>
      <c r="AT188" s="67" t="str">
        <f t="shared" si="39"/>
        <v/>
      </c>
      <c r="AU188" s="67" t="str">
        <f t="shared" si="47"/>
        <v/>
      </c>
      <c r="AV188" s="67" t="str">
        <f t="shared" si="40"/>
        <v/>
      </c>
      <c r="AW188" s="67" t="str">
        <f t="shared" si="41"/>
        <v/>
      </c>
      <c r="AX188" s="67" t="str">
        <f t="shared" si="42"/>
        <v/>
      </c>
      <c r="AY188" s="67" t="str">
        <f t="shared" si="43"/>
        <v/>
      </c>
      <c r="AZ188" s="67" t="str">
        <f t="shared" si="44"/>
        <v/>
      </c>
      <c r="BA188" s="67" t="str">
        <f t="shared" si="45"/>
        <v/>
      </c>
      <c r="BB188" s="67" t="str">
        <f t="shared" si="46"/>
        <v/>
      </c>
      <c r="BC188" s="67" t="str">
        <f t="shared" si="46"/>
        <v/>
      </c>
      <c r="BD188" s="67" t="str">
        <f t="shared" si="46"/>
        <v/>
      </c>
      <c r="BE188" s="67" t="str">
        <f t="shared" si="33"/>
        <v/>
      </c>
      <c r="IX188" s="7"/>
      <c r="IY188" s="7"/>
    </row>
    <row r="189" spans="1:259" ht="11.85" customHeight="1">
      <c r="A189" s="7" t="str">
        <f t="shared" si="34"/>
        <v/>
      </c>
      <c r="B189" s="7" t="str">
        <f t="shared" si="35"/>
        <v/>
      </c>
      <c r="C189" s="24" t="str">
        <v/>
      </c>
      <c r="D189" s="12" t="str">
        <v/>
      </c>
      <c r="E189" s="12" t="str">
        <v/>
      </c>
      <c r="F189" s="12" t="str">
        <v/>
      </c>
      <c r="G189" s="14" t="str">
        <v/>
      </c>
      <c r="H189" s="14" t="str">
        <v/>
      </c>
      <c r="I189" s="14" t="str">
        <v/>
      </c>
      <c r="J189" s="10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 t="str">
        <v/>
      </c>
      <c r="S189" s="10"/>
      <c r="T189" s="10"/>
      <c r="U189" s="7"/>
      <c r="V189" s="7"/>
      <c r="W189" s="7"/>
      <c r="X189" s="7"/>
      <c r="AH189" s="1"/>
      <c r="AI189" s="1"/>
      <c r="AQ189" s="7" t="str">
        <f t="shared" si="36"/>
        <v/>
      </c>
      <c r="AR189" s="67" t="str">
        <f t="shared" si="37"/>
        <v/>
      </c>
      <c r="AS189" s="67" t="str">
        <f t="shared" si="38"/>
        <v/>
      </c>
      <c r="AT189" s="67" t="str">
        <f t="shared" si="39"/>
        <v/>
      </c>
      <c r="AU189" s="67" t="str">
        <f t="shared" si="47"/>
        <v/>
      </c>
      <c r="AV189" s="67" t="str">
        <f t="shared" si="40"/>
        <v/>
      </c>
      <c r="AW189" s="67" t="str">
        <f t="shared" si="41"/>
        <v/>
      </c>
      <c r="AX189" s="67" t="str">
        <f t="shared" si="42"/>
        <v/>
      </c>
      <c r="AY189" s="67" t="str">
        <f t="shared" si="43"/>
        <v/>
      </c>
      <c r="AZ189" s="67" t="str">
        <f t="shared" si="44"/>
        <v/>
      </c>
      <c r="BA189" s="67" t="str">
        <f t="shared" si="45"/>
        <v/>
      </c>
      <c r="BB189" s="67" t="str">
        <f t="shared" si="46"/>
        <v/>
      </c>
      <c r="BC189" s="67" t="str">
        <f t="shared" si="46"/>
        <v/>
      </c>
      <c r="BD189" s="67" t="str">
        <f t="shared" si="46"/>
        <v/>
      </c>
      <c r="BE189" s="67" t="str">
        <f t="shared" si="33"/>
        <v/>
      </c>
      <c r="IX189" s="7"/>
      <c r="IY189" s="7"/>
    </row>
    <row r="190" spans="1:259" ht="11.85" customHeight="1">
      <c r="A190" s="7" t="str">
        <f t="shared" si="34"/>
        <v/>
      </c>
      <c r="B190" s="7" t="str">
        <f t="shared" si="35"/>
        <v/>
      </c>
      <c r="C190" s="24" t="str">
        <v/>
      </c>
      <c r="D190" s="12" t="str">
        <v/>
      </c>
      <c r="E190" s="12" t="str">
        <v/>
      </c>
      <c r="F190" s="12" t="str">
        <v/>
      </c>
      <c r="G190" s="14" t="str">
        <v/>
      </c>
      <c r="H190" s="14" t="str">
        <v/>
      </c>
      <c r="I190" s="14" t="str">
        <v/>
      </c>
      <c r="J190" s="10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 t="str">
        <v/>
      </c>
      <c r="S190" s="10"/>
      <c r="T190" s="10"/>
      <c r="U190" s="7"/>
      <c r="V190" s="7"/>
      <c r="W190" s="7"/>
      <c r="X190" s="7"/>
      <c r="AH190" s="1"/>
      <c r="AI190" s="1"/>
      <c r="AQ190" s="7" t="str">
        <f t="shared" si="36"/>
        <v/>
      </c>
      <c r="AR190" s="67" t="str">
        <f t="shared" si="37"/>
        <v/>
      </c>
      <c r="AS190" s="67" t="str">
        <f t="shared" si="38"/>
        <v/>
      </c>
      <c r="AT190" s="67" t="str">
        <f t="shared" si="39"/>
        <v/>
      </c>
      <c r="AU190" s="67" t="str">
        <f t="shared" si="47"/>
        <v/>
      </c>
      <c r="AV190" s="67" t="str">
        <f t="shared" si="40"/>
        <v/>
      </c>
      <c r="AW190" s="67" t="str">
        <f t="shared" si="41"/>
        <v/>
      </c>
      <c r="AX190" s="67" t="str">
        <f t="shared" si="42"/>
        <v/>
      </c>
      <c r="AY190" s="67" t="str">
        <f t="shared" si="43"/>
        <v/>
      </c>
      <c r="AZ190" s="67" t="str">
        <f t="shared" si="44"/>
        <v/>
      </c>
      <c r="BA190" s="67" t="str">
        <f t="shared" si="45"/>
        <v/>
      </c>
      <c r="BB190" s="67" t="str">
        <f t="shared" si="46"/>
        <v/>
      </c>
      <c r="BC190" s="67" t="str">
        <f t="shared" si="46"/>
        <v/>
      </c>
      <c r="BD190" s="67" t="str">
        <f t="shared" si="46"/>
        <v/>
      </c>
      <c r="BE190" s="67" t="str">
        <f t="shared" si="33"/>
        <v/>
      </c>
      <c r="IX190" s="7"/>
      <c r="IY190" s="7"/>
    </row>
    <row r="191" spans="1:259" ht="11.85" customHeight="1">
      <c r="A191" s="7" t="str">
        <f t="shared" si="34"/>
        <v/>
      </c>
      <c r="B191" s="7" t="str">
        <f t="shared" si="35"/>
        <v/>
      </c>
      <c r="C191" s="24" t="str">
        <v/>
      </c>
      <c r="D191" s="12" t="str">
        <v/>
      </c>
      <c r="E191" s="12" t="str">
        <v/>
      </c>
      <c r="F191" s="12" t="str">
        <v/>
      </c>
      <c r="G191" s="14" t="str">
        <v/>
      </c>
      <c r="H191" s="14" t="str">
        <v/>
      </c>
      <c r="I191" s="14" t="str">
        <v/>
      </c>
      <c r="J191" s="10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 t="str">
        <v/>
      </c>
      <c r="S191" s="10"/>
      <c r="T191" s="10"/>
      <c r="U191" s="7"/>
      <c r="V191" s="7"/>
      <c r="W191" s="7"/>
      <c r="X191" s="7"/>
      <c r="AH191" s="1"/>
      <c r="AI191" s="1"/>
      <c r="AQ191" s="7" t="str">
        <f t="shared" si="36"/>
        <v/>
      </c>
      <c r="AR191" s="67" t="str">
        <f t="shared" si="37"/>
        <v/>
      </c>
      <c r="AS191" s="67" t="str">
        <f t="shared" si="38"/>
        <v/>
      </c>
      <c r="AT191" s="67" t="str">
        <f t="shared" si="39"/>
        <v/>
      </c>
      <c r="AU191" s="67" t="str">
        <f t="shared" si="47"/>
        <v/>
      </c>
      <c r="AV191" s="67" t="str">
        <f t="shared" si="40"/>
        <v/>
      </c>
      <c r="AW191" s="67" t="str">
        <f t="shared" si="41"/>
        <v/>
      </c>
      <c r="AX191" s="67" t="str">
        <f t="shared" si="42"/>
        <v/>
      </c>
      <c r="AY191" s="67" t="str">
        <f t="shared" si="43"/>
        <v/>
      </c>
      <c r="AZ191" s="67" t="str">
        <f t="shared" si="44"/>
        <v/>
      </c>
      <c r="BA191" s="67" t="str">
        <f t="shared" si="45"/>
        <v/>
      </c>
      <c r="BB191" s="67" t="str">
        <f t="shared" si="46"/>
        <v/>
      </c>
      <c r="BC191" s="67" t="str">
        <f t="shared" si="46"/>
        <v/>
      </c>
      <c r="BD191" s="67" t="str">
        <f t="shared" si="46"/>
        <v/>
      </c>
      <c r="BE191" s="67" t="str">
        <f t="shared" si="33"/>
        <v/>
      </c>
      <c r="IX191" s="7"/>
      <c r="IY191" s="7"/>
    </row>
    <row r="192" spans="1:259" ht="11.85" customHeight="1">
      <c r="A192" s="7" t="str">
        <f t="shared" si="34"/>
        <v/>
      </c>
      <c r="B192" s="7" t="str">
        <f t="shared" si="35"/>
        <v/>
      </c>
      <c r="C192" s="24" t="str">
        <v/>
      </c>
      <c r="D192" s="12" t="str">
        <v/>
      </c>
      <c r="E192" s="12" t="str">
        <v/>
      </c>
      <c r="F192" s="12" t="str">
        <v/>
      </c>
      <c r="G192" s="14" t="str">
        <v/>
      </c>
      <c r="H192" s="14" t="str">
        <v/>
      </c>
      <c r="I192" s="14" t="str">
        <v/>
      </c>
      <c r="J192" s="10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 t="str">
        <v/>
      </c>
      <c r="S192" s="10"/>
      <c r="T192" s="10"/>
      <c r="U192" s="7"/>
      <c r="V192" s="7"/>
      <c r="W192" s="7"/>
      <c r="X192" s="7"/>
      <c r="AH192" s="1"/>
      <c r="AI192" s="1"/>
      <c r="AQ192" s="7" t="str">
        <f t="shared" si="36"/>
        <v/>
      </c>
      <c r="AR192" s="67" t="str">
        <f t="shared" si="37"/>
        <v/>
      </c>
      <c r="AS192" s="67" t="str">
        <f t="shared" si="38"/>
        <v/>
      </c>
      <c r="AT192" s="67" t="str">
        <f t="shared" si="39"/>
        <v/>
      </c>
      <c r="AU192" s="67" t="str">
        <f t="shared" si="47"/>
        <v/>
      </c>
      <c r="AV192" s="67" t="str">
        <f t="shared" si="40"/>
        <v/>
      </c>
      <c r="AW192" s="67" t="str">
        <f t="shared" si="41"/>
        <v/>
      </c>
      <c r="AX192" s="67" t="str">
        <f t="shared" si="42"/>
        <v/>
      </c>
      <c r="AY192" s="67" t="str">
        <f t="shared" si="43"/>
        <v/>
      </c>
      <c r="AZ192" s="67" t="str">
        <f t="shared" si="44"/>
        <v/>
      </c>
      <c r="BA192" s="67" t="str">
        <f t="shared" si="45"/>
        <v/>
      </c>
      <c r="BB192" s="67" t="str">
        <f t="shared" si="46"/>
        <v/>
      </c>
      <c r="BC192" s="67" t="str">
        <f t="shared" si="46"/>
        <v/>
      </c>
      <c r="BD192" s="67" t="str">
        <f t="shared" si="46"/>
        <v/>
      </c>
      <c r="BE192" s="67" t="str">
        <f t="shared" si="33"/>
        <v/>
      </c>
      <c r="IX192" s="7"/>
      <c r="IY192" s="7"/>
    </row>
    <row r="193" spans="1:259" ht="11.85" customHeight="1">
      <c r="A193" s="7" t="str">
        <f t="shared" si="34"/>
        <v/>
      </c>
      <c r="B193" s="7" t="str">
        <f t="shared" si="35"/>
        <v/>
      </c>
      <c r="C193" s="24" t="str">
        <v/>
      </c>
      <c r="D193" s="12" t="str">
        <v/>
      </c>
      <c r="E193" s="12" t="str">
        <v/>
      </c>
      <c r="F193" s="12" t="str">
        <v/>
      </c>
      <c r="G193" s="14" t="str">
        <v/>
      </c>
      <c r="H193" s="14" t="str">
        <v/>
      </c>
      <c r="I193" s="14" t="str">
        <v/>
      </c>
      <c r="J193" s="10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 t="str">
        <v/>
      </c>
      <c r="S193" s="10"/>
      <c r="T193" s="10"/>
      <c r="U193" s="7"/>
      <c r="V193" s="7"/>
      <c r="W193" s="7"/>
      <c r="X193" s="7"/>
      <c r="AH193" s="1"/>
      <c r="AI193" s="1"/>
      <c r="AQ193" s="7" t="str">
        <f t="shared" si="36"/>
        <v/>
      </c>
      <c r="AR193" s="67" t="str">
        <f t="shared" si="37"/>
        <v/>
      </c>
      <c r="AS193" s="67" t="str">
        <f t="shared" si="38"/>
        <v/>
      </c>
      <c r="AT193" s="67" t="str">
        <f t="shared" si="39"/>
        <v/>
      </c>
      <c r="AU193" s="67" t="str">
        <f t="shared" si="47"/>
        <v/>
      </c>
      <c r="AV193" s="67" t="str">
        <f t="shared" si="40"/>
        <v/>
      </c>
      <c r="AW193" s="67" t="str">
        <f t="shared" si="41"/>
        <v/>
      </c>
      <c r="AX193" s="67" t="str">
        <f t="shared" si="42"/>
        <v/>
      </c>
      <c r="AY193" s="67" t="str">
        <f t="shared" si="43"/>
        <v/>
      </c>
      <c r="AZ193" s="67" t="str">
        <f t="shared" si="44"/>
        <v/>
      </c>
      <c r="BA193" s="67" t="str">
        <f t="shared" si="45"/>
        <v/>
      </c>
      <c r="BB193" s="67" t="str">
        <f t="shared" si="46"/>
        <v/>
      </c>
      <c r="BC193" s="67" t="str">
        <f t="shared" si="46"/>
        <v/>
      </c>
      <c r="BD193" s="67" t="str">
        <f t="shared" si="46"/>
        <v/>
      </c>
      <c r="BE193" s="67" t="str">
        <f t="shared" si="33"/>
        <v/>
      </c>
      <c r="IX193" s="7"/>
      <c r="IY193" s="7"/>
    </row>
    <row r="194" spans="1:259" ht="11.85" customHeight="1">
      <c r="A194" s="7" t="str">
        <f t="shared" si="34"/>
        <v/>
      </c>
      <c r="B194" s="7" t="str">
        <f t="shared" si="35"/>
        <v/>
      </c>
      <c r="C194" s="24" t="str">
        <v/>
      </c>
      <c r="D194" s="12" t="str">
        <v/>
      </c>
      <c r="E194" s="12" t="str">
        <v/>
      </c>
      <c r="F194" s="12" t="str">
        <v/>
      </c>
      <c r="G194" s="14" t="str">
        <v/>
      </c>
      <c r="H194" s="14" t="str">
        <v/>
      </c>
      <c r="I194" s="14" t="str">
        <v/>
      </c>
      <c r="J194" s="10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 t="str">
        <v/>
      </c>
      <c r="S194" s="10"/>
      <c r="T194" s="10"/>
      <c r="U194" s="7"/>
      <c r="V194" s="7"/>
      <c r="W194" s="7"/>
      <c r="X194" s="7"/>
      <c r="AH194" s="1"/>
      <c r="AI194" s="1"/>
      <c r="AQ194" s="7" t="str">
        <f t="shared" si="36"/>
        <v/>
      </c>
      <c r="AR194" s="67" t="str">
        <f t="shared" si="37"/>
        <v/>
      </c>
      <c r="AS194" s="67" t="str">
        <f t="shared" si="38"/>
        <v/>
      </c>
      <c r="AT194" s="67" t="str">
        <f t="shared" si="39"/>
        <v/>
      </c>
      <c r="AU194" s="67" t="str">
        <f t="shared" si="47"/>
        <v/>
      </c>
      <c r="AV194" s="67" t="str">
        <f t="shared" si="40"/>
        <v/>
      </c>
      <c r="AW194" s="67" t="str">
        <f t="shared" si="41"/>
        <v/>
      </c>
      <c r="AX194" s="67" t="str">
        <f t="shared" si="42"/>
        <v/>
      </c>
      <c r="AY194" s="67" t="str">
        <f t="shared" si="43"/>
        <v/>
      </c>
      <c r="AZ194" s="67" t="str">
        <f t="shared" si="44"/>
        <v/>
      </c>
      <c r="BA194" s="67" t="str">
        <f t="shared" si="45"/>
        <v/>
      </c>
      <c r="BB194" s="67" t="str">
        <f t="shared" si="46"/>
        <v/>
      </c>
      <c r="BC194" s="67" t="str">
        <f t="shared" si="46"/>
        <v/>
      </c>
      <c r="BD194" s="67" t="str">
        <f t="shared" si="46"/>
        <v/>
      </c>
      <c r="BE194" s="67" t="str">
        <f t="shared" si="33"/>
        <v/>
      </c>
      <c r="IX194" s="7"/>
      <c r="IY194" s="7"/>
    </row>
    <row r="195" spans="1:259" ht="11.85" customHeight="1">
      <c r="A195" s="7" t="str">
        <f t="shared" si="34"/>
        <v/>
      </c>
      <c r="B195" s="7" t="str">
        <f t="shared" si="35"/>
        <v/>
      </c>
      <c r="C195" s="24" t="str">
        <v/>
      </c>
      <c r="D195" s="12" t="str">
        <v/>
      </c>
      <c r="E195" s="12" t="str">
        <v/>
      </c>
      <c r="F195" s="12" t="str">
        <v/>
      </c>
      <c r="G195" s="14" t="str">
        <v/>
      </c>
      <c r="H195" s="14" t="str">
        <v/>
      </c>
      <c r="I195" s="14" t="str">
        <v/>
      </c>
      <c r="J195" s="10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 t="str">
        <v/>
      </c>
      <c r="S195" s="10"/>
      <c r="T195" s="10"/>
      <c r="U195" s="7"/>
      <c r="V195" s="7"/>
      <c r="W195" s="7"/>
      <c r="X195" s="7"/>
      <c r="AH195" s="1"/>
      <c r="AI195" s="1"/>
      <c r="AQ195" s="7" t="str">
        <f t="shared" si="36"/>
        <v/>
      </c>
      <c r="AR195" s="67" t="str">
        <f t="shared" si="37"/>
        <v/>
      </c>
      <c r="AS195" s="67" t="str">
        <f t="shared" si="38"/>
        <v/>
      </c>
      <c r="AT195" s="67" t="str">
        <f t="shared" si="39"/>
        <v/>
      </c>
      <c r="AU195" s="67" t="str">
        <f t="shared" si="47"/>
        <v/>
      </c>
      <c r="AV195" s="67" t="str">
        <f t="shared" si="40"/>
        <v/>
      </c>
      <c r="AW195" s="67" t="str">
        <f t="shared" si="41"/>
        <v/>
      </c>
      <c r="AX195" s="67" t="str">
        <f t="shared" si="42"/>
        <v/>
      </c>
      <c r="AY195" s="67" t="str">
        <f t="shared" si="43"/>
        <v/>
      </c>
      <c r="AZ195" s="67" t="str">
        <f t="shared" si="44"/>
        <v/>
      </c>
      <c r="BA195" s="67" t="str">
        <f t="shared" si="45"/>
        <v/>
      </c>
      <c r="BB195" s="67" t="str">
        <f t="shared" si="46"/>
        <v/>
      </c>
      <c r="BC195" s="67" t="str">
        <f t="shared" si="46"/>
        <v/>
      </c>
      <c r="BD195" s="67" t="str">
        <f t="shared" si="46"/>
        <v/>
      </c>
      <c r="BE195" s="67" t="str">
        <f t="shared" si="33"/>
        <v/>
      </c>
      <c r="IX195" s="7"/>
      <c r="IY195" s="7"/>
    </row>
    <row r="196" spans="1:259" ht="11.85" customHeight="1">
      <c r="A196" s="7" t="str">
        <f t="shared" si="34"/>
        <v/>
      </c>
      <c r="B196" s="7" t="str">
        <f t="shared" si="35"/>
        <v/>
      </c>
      <c r="C196" s="24" t="str">
        <v/>
      </c>
      <c r="D196" s="12" t="str">
        <v/>
      </c>
      <c r="E196" s="12" t="str">
        <v/>
      </c>
      <c r="F196" s="12" t="str">
        <v/>
      </c>
      <c r="G196" s="14" t="str">
        <v/>
      </c>
      <c r="H196" s="14" t="str">
        <v/>
      </c>
      <c r="I196" s="14" t="str">
        <v/>
      </c>
      <c r="J196" s="10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 t="str">
        <v/>
      </c>
      <c r="S196" s="10"/>
      <c r="T196" s="10"/>
      <c r="U196" s="7"/>
      <c r="V196" s="7"/>
      <c r="W196" s="7"/>
      <c r="X196" s="7"/>
      <c r="AH196" s="1"/>
      <c r="AI196" s="1"/>
      <c r="AQ196" s="7" t="str">
        <f t="shared" si="36"/>
        <v/>
      </c>
      <c r="AR196" s="67" t="str">
        <f t="shared" si="37"/>
        <v/>
      </c>
      <c r="AS196" s="67" t="str">
        <f t="shared" si="38"/>
        <v/>
      </c>
      <c r="AT196" s="67" t="str">
        <f t="shared" si="39"/>
        <v/>
      </c>
      <c r="AU196" s="67" t="str">
        <f t="shared" si="47"/>
        <v/>
      </c>
      <c r="AV196" s="67" t="str">
        <f t="shared" si="40"/>
        <v/>
      </c>
      <c r="AW196" s="67" t="str">
        <f t="shared" si="41"/>
        <v/>
      </c>
      <c r="AX196" s="67" t="str">
        <f t="shared" si="42"/>
        <v/>
      </c>
      <c r="AY196" s="67" t="str">
        <f t="shared" si="43"/>
        <v/>
      </c>
      <c r="AZ196" s="67" t="str">
        <f t="shared" si="44"/>
        <v/>
      </c>
      <c r="BA196" s="67" t="str">
        <f t="shared" si="45"/>
        <v/>
      </c>
      <c r="BB196" s="67" t="str">
        <f t="shared" si="46"/>
        <v/>
      </c>
      <c r="BC196" s="67" t="str">
        <f t="shared" si="46"/>
        <v/>
      </c>
      <c r="BD196" s="67" t="str">
        <f t="shared" si="46"/>
        <v/>
      </c>
      <c r="BE196" s="67" t="str">
        <f t="shared" si="33"/>
        <v/>
      </c>
      <c r="IX196" s="7"/>
      <c r="IY196" s="7"/>
    </row>
    <row r="197" spans="1:259" ht="11.85" customHeight="1">
      <c r="A197" s="7" t="str">
        <f t="shared" si="34"/>
        <v/>
      </c>
      <c r="B197" s="7" t="str">
        <f t="shared" si="35"/>
        <v/>
      </c>
      <c r="C197" s="24" t="str">
        <v/>
      </c>
      <c r="D197" s="12" t="str">
        <v/>
      </c>
      <c r="E197" s="12" t="str">
        <v/>
      </c>
      <c r="F197" s="12" t="str">
        <v/>
      </c>
      <c r="G197" s="14" t="str">
        <v/>
      </c>
      <c r="H197" s="14" t="str">
        <v/>
      </c>
      <c r="I197" s="14" t="str">
        <v/>
      </c>
      <c r="J197" s="10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 t="str">
        <v/>
      </c>
      <c r="S197" s="10"/>
      <c r="T197" s="10"/>
      <c r="U197" s="7"/>
      <c r="V197" s="7"/>
      <c r="W197" s="7"/>
      <c r="X197" s="7"/>
      <c r="AH197" s="1"/>
      <c r="AI197" s="1"/>
      <c r="AQ197" s="7" t="str">
        <f t="shared" si="36"/>
        <v/>
      </c>
      <c r="AR197" s="67" t="str">
        <f t="shared" si="37"/>
        <v/>
      </c>
      <c r="AS197" s="67" t="str">
        <f t="shared" si="38"/>
        <v/>
      </c>
      <c r="AT197" s="67" t="str">
        <f t="shared" si="39"/>
        <v/>
      </c>
      <c r="AU197" s="67" t="str">
        <f t="shared" si="47"/>
        <v/>
      </c>
      <c r="AV197" s="67" t="str">
        <f t="shared" si="40"/>
        <v/>
      </c>
      <c r="AW197" s="67" t="str">
        <f t="shared" si="41"/>
        <v/>
      </c>
      <c r="AX197" s="67" t="str">
        <f t="shared" si="42"/>
        <v/>
      </c>
      <c r="AY197" s="67" t="str">
        <f t="shared" si="43"/>
        <v/>
      </c>
      <c r="AZ197" s="67" t="str">
        <f t="shared" si="44"/>
        <v/>
      </c>
      <c r="BA197" s="67" t="str">
        <f t="shared" si="45"/>
        <v/>
      </c>
      <c r="BB197" s="67" t="str">
        <f t="shared" si="46"/>
        <v/>
      </c>
      <c r="BC197" s="67" t="str">
        <f t="shared" si="46"/>
        <v/>
      </c>
      <c r="BD197" s="67" t="str">
        <f t="shared" si="46"/>
        <v/>
      </c>
      <c r="BE197" s="67" t="str">
        <f t="shared" si="33"/>
        <v/>
      </c>
      <c r="IX197" s="7"/>
      <c r="IY197" s="7"/>
    </row>
    <row r="198" spans="1:259" ht="11.85" customHeight="1">
      <c r="A198" s="7" t="str">
        <f t="shared" si="34"/>
        <v/>
      </c>
      <c r="B198" s="7" t="str">
        <f t="shared" si="35"/>
        <v/>
      </c>
      <c r="C198" s="24" t="str">
        <v/>
      </c>
      <c r="D198" s="12" t="str">
        <v/>
      </c>
      <c r="E198" s="12" t="str">
        <v/>
      </c>
      <c r="F198" s="12" t="str">
        <v/>
      </c>
      <c r="G198" s="14" t="str">
        <v/>
      </c>
      <c r="H198" s="14" t="str">
        <v/>
      </c>
      <c r="I198" s="14" t="str">
        <v/>
      </c>
      <c r="J198" s="10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 t="str">
        <v/>
      </c>
      <c r="S198" s="10"/>
      <c r="T198" s="10"/>
      <c r="U198" s="7"/>
      <c r="V198" s="7"/>
      <c r="W198" s="7"/>
      <c r="X198" s="7"/>
      <c r="AH198" s="1"/>
      <c r="AI198" s="1"/>
      <c r="AQ198" s="7" t="str">
        <f t="shared" si="36"/>
        <v/>
      </c>
      <c r="AR198" s="67" t="str">
        <f t="shared" si="37"/>
        <v/>
      </c>
      <c r="AS198" s="67" t="str">
        <f t="shared" si="38"/>
        <v/>
      </c>
      <c r="AT198" s="67" t="str">
        <f t="shared" si="39"/>
        <v/>
      </c>
      <c r="AU198" s="67" t="str">
        <f t="shared" si="47"/>
        <v/>
      </c>
      <c r="AV198" s="67" t="str">
        <f t="shared" si="40"/>
        <v/>
      </c>
      <c r="AW198" s="67" t="str">
        <f t="shared" si="41"/>
        <v/>
      </c>
      <c r="AX198" s="67" t="str">
        <f t="shared" si="42"/>
        <v/>
      </c>
      <c r="AY198" s="67" t="str">
        <f t="shared" si="43"/>
        <v/>
      </c>
      <c r="AZ198" s="67" t="str">
        <f t="shared" si="44"/>
        <v/>
      </c>
      <c r="BA198" s="67" t="str">
        <f t="shared" si="45"/>
        <v/>
      </c>
      <c r="BB198" s="67" t="str">
        <f t="shared" si="46"/>
        <v/>
      </c>
      <c r="BC198" s="67" t="str">
        <f t="shared" si="46"/>
        <v/>
      </c>
      <c r="BD198" s="67" t="str">
        <f t="shared" si="46"/>
        <v/>
      </c>
      <c r="BE198" s="67" t="str">
        <f t="shared" si="33"/>
        <v/>
      </c>
      <c r="IX198" s="7"/>
      <c r="IY198" s="7"/>
    </row>
    <row r="199" spans="1:259" ht="11.85" customHeight="1">
      <c r="A199" s="7" t="str">
        <f t="shared" si="34"/>
        <v/>
      </c>
      <c r="B199" s="7" t="str">
        <f t="shared" si="35"/>
        <v/>
      </c>
      <c r="C199" s="24" t="str">
        <v/>
      </c>
      <c r="D199" s="12" t="str">
        <v/>
      </c>
      <c r="E199" s="12" t="str">
        <v/>
      </c>
      <c r="F199" s="12" t="str">
        <v/>
      </c>
      <c r="G199" s="14" t="str">
        <v/>
      </c>
      <c r="H199" s="14" t="str">
        <v/>
      </c>
      <c r="I199" s="14" t="str">
        <v/>
      </c>
      <c r="J199" s="10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 t="str">
        <v/>
      </c>
      <c r="S199" s="10"/>
      <c r="T199" s="10"/>
      <c r="U199" s="7"/>
      <c r="V199" s="7"/>
      <c r="W199" s="7"/>
      <c r="X199" s="7"/>
      <c r="AH199" s="1"/>
      <c r="AI199" s="1"/>
      <c r="AQ199" s="7" t="str">
        <f t="shared" si="36"/>
        <v/>
      </c>
      <c r="AR199" s="67" t="str">
        <f t="shared" si="37"/>
        <v/>
      </c>
      <c r="AS199" s="67" t="str">
        <f t="shared" si="38"/>
        <v/>
      </c>
      <c r="AT199" s="67" t="str">
        <f t="shared" si="39"/>
        <v/>
      </c>
      <c r="AU199" s="67" t="str">
        <f t="shared" si="47"/>
        <v/>
      </c>
      <c r="AV199" s="67" t="str">
        <f t="shared" si="40"/>
        <v/>
      </c>
      <c r="AW199" s="67" t="str">
        <f t="shared" si="41"/>
        <v/>
      </c>
      <c r="AX199" s="67" t="str">
        <f t="shared" si="42"/>
        <v/>
      </c>
      <c r="AY199" s="67" t="str">
        <f t="shared" si="43"/>
        <v/>
      </c>
      <c r="AZ199" s="67" t="str">
        <f t="shared" si="44"/>
        <v/>
      </c>
      <c r="BA199" s="67" t="str">
        <f t="shared" si="45"/>
        <v/>
      </c>
      <c r="BB199" s="67" t="str">
        <f t="shared" si="46"/>
        <v/>
      </c>
      <c r="BC199" s="67" t="str">
        <f t="shared" si="46"/>
        <v/>
      </c>
      <c r="BD199" s="67" t="str">
        <f t="shared" si="46"/>
        <v/>
      </c>
      <c r="BE199" s="67" t="str">
        <f t="shared" si="33"/>
        <v/>
      </c>
      <c r="IX199" s="7"/>
      <c r="IY199" s="7"/>
    </row>
    <row r="200" spans="1:259" ht="11.85" customHeight="1">
      <c r="A200" s="7" t="str">
        <f t="shared" si="34"/>
        <v/>
      </c>
      <c r="B200" s="7" t="str">
        <f t="shared" si="35"/>
        <v/>
      </c>
      <c r="C200" s="24" t="str">
        <v/>
      </c>
      <c r="D200" s="12" t="str">
        <v/>
      </c>
      <c r="E200" s="12" t="str">
        <v/>
      </c>
      <c r="F200" s="12" t="str">
        <v/>
      </c>
      <c r="G200" s="14" t="str">
        <v/>
      </c>
      <c r="H200" s="14" t="str">
        <v/>
      </c>
      <c r="I200" s="14" t="str">
        <v/>
      </c>
      <c r="J200" s="10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 t="str">
        <v/>
      </c>
      <c r="S200" s="10"/>
      <c r="T200" s="10"/>
      <c r="U200" s="7"/>
      <c r="V200" s="7"/>
      <c r="W200" s="7"/>
      <c r="X200" s="7"/>
      <c r="AH200" s="1"/>
      <c r="AI200" s="1"/>
      <c r="AQ200" s="7" t="str">
        <f t="shared" si="36"/>
        <v/>
      </c>
      <c r="AR200" s="67" t="str">
        <f t="shared" si="37"/>
        <v/>
      </c>
      <c r="AS200" s="67" t="str">
        <f t="shared" si="38"/>
        <v/>
      </c>
      <c r="AT200" s="67" t="str">
        <f t="shared" si="39"/>
        <v/>
      </c>
      <c r="AU200" s="67" t="str">
        <f t="shared" si="47"/>
        <v/>
      </c>
      <c r="AV200" s="67" t="str">
        <f t="shared" si="40"/>
        <v/>
      </c>
      <c r="AW200" s="67" t="str">
        <f t="shared" si="41"/>
        <v/>
      </c>
      <c r="AX200" s="67" t="str">
        <f t="shared" si="42"/>
        <v/>
      </c>
      <c r="AY200" s="67" t="str">
        <f t="shared" si="43"/>
        <v/>
      </c>
      <c r="AZ200" s="67" t="str">
        <f t="shared" si="44"/>
        <v/>
      </c>
      <c r="BA200" s="67" t="str">
        <f t="shared" si="45"/>
        <v/>
      </c>
      <c r="BB200" s="67" t="str">
        <f t="shared" si="46"/>
        <v/>
      </c>
      <c r="BC200" s="67" t="str">
        <f t="shared" si="46"/>
        <v/>
      </c>
      <c r="BD200" s="67" t="str">
        <f t="shared" si="46"/>
        <v/>
      </c>
      <c r="BE200" s="67" t="str">
        <f t="shared" si="33"/>
        <v/>
      </c>
      <c r="IX200" s="7"/>
      <c r="IY200" s="7"/>
    </row>
    <row r="201" spans="1:259" ht="11.85" customHeight="1">
      <c r="A201" s="7" t="str">
        <f t="shared" si="34"/>
        <v/>
      </c>
      <c r="B201" s="7" t="str">
        <f t="shared" si="35"/>
        <v/>
      </c>
      <c r="C201" s="24" t="str">
        <v/>
      </c>
      <c r="D201" s="12" t="str">
        <v/>
      </c>
      <c r="E201" s="12" t="str">
        <v/>
      </c>
      <c r="F201" s="12" t="str">
        <v/>
      </c>
      <c r="G201" s="14" t="str">
        <v/>
      </c>
      <c r="H201" s="14" t="str">
        <v/>
      </c>
      <c r="I201" s="14" t="str">
        <v/>
      </c>
      <c r="J201" s="10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 t="str">
        <v/>
      </c>
      <c r="S201" s="10"/>
      <c r="T201" s="10"/>
      <c r="U201" s="7"/>
      <c r="V201" s="7"/>
      <c r="W201" s="7"/>
      <c r="X201" s="7"/>
      <c r="AH201" s="1"/>
      <c r="AI201" s="1"/>
      <c r="AQ201" s="7" t="str">
        <f t="shared" si="36"/>
        <v/>
      </c>
      <c r="AR201" s="67" t="str">
        <f t="shared" si="37"/>
        <v/>
      </c>
      <c r="AS201" s="67" t="str">
        <f t="shared" si="38"/>
        <v/>
      </c>
      <c r="AT201" s="67" t="str">
        <f t="shared" si="39"/>
        <v/>
      </c>
      <c r="AU201" s="67" t="str">
        <f t="shared" si="47"/>
        <v/>
      </c>
      <c r="AV201" s="67" t="str">
        <f t="shared" si="40"/>
        <v/>
      </c>
      <c r="AW201" s="67" t="str">
        <f t="shared" si="41"/>
        <v/>
      </c>
      <c r="AX201" s="67" t="str">
        <f t="shared" si="42"/>
        <v/>
      </c>
      <c r="AY201" s="67" t="str">
        <f t="shared" si="43"/>
        <v/>
      </c>
      <c r="AZ201" s="67" t="str">
        <f t="shared" si="44"/>
        <v/>
      </c>
      <c r="BA201" s="67" t="str">
        <f t="shared" si="45"/>
        <v/>
      </c>
      <c r="BB201" s="67" t="str">
        <f t="shared" si="46"/>
        <v/>
      </c>
      <c r="BC201" s="67" t="str">
        <f t="shared" si="46"/>
        <v/>
      </c>
      <c r="BD201" s="67" t="str">
        <f t="shared" si="46"/>
        <v/>
      </c>
      <c r="BE201" s="67" t="str">
        <f t="shared" si="33"/>
        <v/>
      </c>
      <c r="IX201" s="7"/>
      <c r="IY201" s="7"/>
    </row>
    <row r="202" spans="1:259" ht="11.85" customHeight="1">
      <c r="A202" s="7" t="str">
        <f t="shared" si="34"/>
        <v/>
      </c>
      <c r="B202" s="7" t="str">
        <f t="shared" si="35"/>
        <v/>
      </c>
      <c r="C202" s="24" t="str">
        <v/>
      </c>
      <c r="D202" s="12" t="str">
        <v/>
      </c>
      <c r="E202" s="12" t="str">
        <v/>
      </c>
      <c r="F202" s="12" t="str">
        <v/>
      </c>
      <c r="G202" s="14" t="str">
        <v/>
      </c>
      <c r="H202" s="14" t="str">
        <v/>
      </c>
      <c r="I202" s="14" t="str">
        <v/>
      </c>
      <c r="J202" s="10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 t="str">
        <v/>
      </c>
      <c r="S202" s="10"/>
      <c r="T202" s="10"/>
      <c r="U202" s="7"/>
      <c r="V202" s="7"/>
      <c r="W202" s="7"/>
      <c r="X202" s="7"/>
      <c r="AH202" s="1"/>
      <c r="AI202" s="1"/>
      <c r="AQ202" s="7" t="str">
        <f t="shared" si="36"/>
        <v/>
      </c>
      <c r="AR202" s="67" t="str">
        <f t="shared" si="37"/>
        <v/>
      </c>
      <c r="AS202" s="67" t="str">
        <f t="shared" si="38"/>
        <v/>
      </c>
      <c r="AT202" s="67" t="str">
        <f t="shared" si="39"/>
        <v/>
      </c>
      <c r="AU202" s="67" t="str">
        <f t="shared" si="47"/>
        <v/>
      </c>
      <c r="AV202" s="67" t="str">
        <f t="shared" si="40"/>
        <v/>
      </c>
      <c r="AW202" s="67" t="str">
        <f t="shared" si="41"/>
        <v/>
      </c>
      <c r="AX202" s="67" t="str">
        <f t="shared" si="42"/>
        <v/>
      </c>
      <c r="AY202" s="67" t="str">
        <f t="shared" si="43"/>
        <v/>
      </c>
      <c r="AZ202" s="67" t="str">
        <f t="shared" si="44"/>
        <v/>
      </c>
      <c r="BA202" s="67" t="str">
        <f t="shared" si="45"/>
        <v/>
      </c>
      <c r="BB202" s="67" t="str">
        <f t="shared" si="46"/>
        <v/>
      </c>
      <c r="BC202" s="67" t="str">
        <f t="shared" si="46"/>
        <v/>
      </c>
      <c r="BD202" s="67" t="str">
        <f t="shared" si="46"/>
        <v/>
      </c>
      <c r="BE202" s="67" t="str">
        <f t="shared" si="33"/>
        <v/>
      </c>
      <c r="IX202" s="7"/>
      <c r="IY202" s="7"/>
    </row>
    <row r="203" spans="1:259" ht="11.85" customHeight="1">
      <c r="A203" s="7" t="str">
        <f t="shared" si="34"/>
        <v/>
      </c>
      <c r="B203" s="7" t="str">
        <f t="shared" si="35"/>
        <v/>
      </c>
      <c r="C203" s="24" t="str">
        <v/>
      </c>
      <c r="D203" s="12" t="str">
        <v/>
      </c>
      <c r="E203" s="12" t="str">
        <v/>
      </c>
      <c r="F203" s="12" t="str">
        <v/>
      </c>
      <c r="G203" s="14" t="str">
        <v/>
      </c>
      <c r="H203" s="14" t="str">
        <v/>
      </c>
      <c r="I203" s="14" t="str">
        <v/>
      </c>
      <c r="J203" s="10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 t="str">
        <v/>
      </c>
      <c r="S203" s="10"/>
      <c r="T203" s="10"/>
      <c r="U203" s="7"/>
      <c r="V203" s="7"/>
      <c r="W203" s="7"/>
      <c r="X203" s="7"/>
      <c r="AH203" s="1"/>
      <c r="AI203" s="1"/>
      <c r="AQ203" s="7" t="str">
        <f t="shared" si="36"/>
        <v/>
      </c>
      <c r="AR203" s="67" t="str">
        <f t="shared" si="37"/>
        <v/>
      </c>
      <c r="AS203" s="67" t="str">
        <f t="shared" si="38"/>
        <v/>
      </c>
      <c r="AT203" s="67" t="str">
        <f t="shared" si="39"/>
        <v/>
      </c>
      <c r="AU203" s="67" t="str">
        <f t="shared" si="47"/>
        <v/>
      </c>
      <c r="AV203" s="67" t="str">
        <f t="shared" si="40"/>
        <v/>
      </c>
      <c r="AW203" s="67" t="str">
        <f t="shared" si="41"/>
        <v/>
      </c>
      <c r="AX203" s="67" t="str">
        <f t="shared" si="42"/>
        <v/>
      </c>
      <c r="AY203" s="67" t="str">
        <f t="shared" si="43"/>
        <v/>
      </c>
      <c r="AZ203" s="67" t="str">
        <f t="shared" si="44"/>
        <v/>
      </c>
      <c r="BA203" s="67" t="str">
        <f t="shared" si="45"/>
        <v/>
      </c>
      <c r="BB203" s="67" t="str">
        <f t="shared" si="46"/>
        <v/>
      </c>
      <c r="BC203" s="67" t="str">
        <f t="shared" si="46"/>
        <v/>
      </c>
      <c r="BD203" s="67" t="str">
        <f t="shared" si="46"/>
        <v/>
      </c>
      <c r="BE203" s="67" t="str">
        <f t="shared" si="33"/>
        <v/>
      </c>
      <c r="IX203" s="7"/>
      <c r="IY203" s="7"/>
    </row>
    <row r="204" spans="1:259" ht="11.85" customHeight="1">
      <c r="A204" s="7" t="str">
        <f t="shared" si="34"/>
        <v/>
      </c>
      <c r="B204" s="7" t="str">
        <f t="shared" si="35"/>
        <v/>
      </c>
      <c r="C204" s="24" t="str">
        <v/>
      </c>
      <c r="D204" s="12" t="str">
        <v/>
      </c>
      <c r="E204" s="12" t="str">
        <v/>
      </c>
      <c r="F204" s="12" t="str">
        <v/>
      </c>
      <c r="G204" s="14" t="str">
        <v/>
      </c>
      <c r="H204" s="14" t="str">
        <v/>
      </c>
      <c r="I204" s="14" t="str">
        <v/>
      </c>
      <c r="J204" s="10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 t="str">
        <v/>
      </c>
      <c r="S204" s="10"/>
      <c r="T204" s="10"/>
      <c r="U204" s="7"/>
      <c r="V204" s="7"/>
      <c r="W204" s="7"/>
      <c r="X204" s="7"/>
      <c r="AH204" s="1"/>
      <c r="AI204" s="1"/>
      <c r="AQ204" s="7" t="str">
        <f t="shared" si="36"/>
        <v/>
      </c>
      <c r="AR204" s="67" t="str">
        <f t="shared" si="37"/>
        <v/>
      </c>
      <c r="AS204" s="67" t="str">
        <f t="shared" si="38"/>
        <v/>
      </c>
      <c r="AT204" s="67" t="str">
        <f t="shared" si="39"/>
        <v/>
      </c>
      <c r="AU204" s="67" t="str">
        <f t="shared" si="47"/>
        <v/>
      </c>
      <c r="AV204" s="67" t="str">
        <f t="shared" si="40"/>
        <v/>
      </c>
      <c r="AW204" s="67" t="str">
        <f t="shared" si="41"/>
        <v/>
      </c>
      <c r="AX204" s="67" t="str">
        <f t="shared" si="42"/>
        <v/>
      </c>
      <c r="AY204" s="67" t="str">
        <f t="shared" si="43"/>
        <v/>
      </c>
      <c r="AZ204" s="67" t="str">
        <f t="shared" si="44"/>
        <v/>
      </c>
      <c r="BA204" s="67" t="str">
        <f t="shared" si="45"/>
        <v/>
      </c>
      <c r="BB204" s="67" t="str">
        <f t="shared" si="46"/>
        <v/>
      </c>
      <c r="BC204" s="67" t="str">
        <f t="shared" si="46"/>
        <v/>
      </c>
      <c r="BD204" s="67" t="str">
        <f t="shared" si="46"/>
        <v/>
      </c>
      <c r="BE204" s="67" t="str">
        <f t="shared" si="33"/>
        <v/>
      </c>
      <c r="IX204" s="7"/>
      <c r="IY204" s="7"/>
    </row>
    <row r="205" spans="1:259" ht="11.85" customHeight="1">
      <c r="A205" s="7" t="str">
        <f t="shared" si="34"/>
        <v/>
      </c>
      <c r="B205" s="7" t="str">
        <f t="shared" ref="B205:B236" si="48">IF(IF(OR($D$37,$D$36,$D$35),(ROW(A205)-ROW($A$45))*$E$30,"")&lt;=$E$31,IF(OR($D$37,$D$36,$D$35),(ROW(A205)-ROW($A$45))*$E$30,""),"")</f>
        <v/>
      </c>
      <c r="C205" s="24" t="str">
        <v/>
      </c>
      <c r="D205" s="12" t="str">
        <v/>
      </c>
      <c r="E205" s="12" t="str">
        <v/>
      </c>
      <c r="F205" s="12" t="str">
        <v/>
      </c>
      <c r="G205" s="14" t="str">
        <v/>
      </c>
      <c r="H205" s="14" t="str">
        <v/>
      </c>
      <c r="I205" s="14" t="str">
        <v/>
      </c>
      <c r="J205" s="10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 t="str">
        <v/>
      </c>
      <c r="S205" s="10"/>
      <c r="T205" s="10"/>
      <c r="U205" s="7"/>
      <c r="V205" s="7"/>
      <c r="W205" s="7"/>
      <c r="X205" s="7"/>
      <c r="AH205" s="1"/>
      <c r="AI205" s="1"/>
      <c r="AQ205" s="7" t="str">
        <f t="shared" si="36"/>
        <v/>
      </c>
      <c r="AR205" s="67" t="str">
        <f t="shared" si="37"/>
        <v/>
      </c>
      <c r="AS205" s="67" t="str">
        <f t="shared" si="38"/>
        <v/>
      </c>
      <c r="AT205" s="67" t="str">
        <f t="shared" si="39"/>
        <v/>
      </c>
      <c r="AU205" s="67" t="str">
        <f t="shared" si="47"/>
        <v/>
      </c>
      <c r="AV205" s="67" t="str">
        <f t="shared" si="40"/>
        <v/>
      </c>
      <c r="AW205" s="67" t="str">
        <f t="shared" si="41"/>
        <v/>
      </c>
      <c r="AX205" s="67" t="str">
        <f t="shared" si="42"/>
        <v/>
      </c>
      <c r="AY205" s="67" t="str">
        <f t="shared" si="43"/>
        <v/>
      </c>
      <c r="AZ205" s="67" t="str">
        <f t="shared" si="44"/>
        <v/>
      </c>
      <c r="BA205" s="67" t="str">
        <f t="shared" si="45"/>
        <v/>
      </c>
      <c r="BB205" s="67" t="str">
        <f t="shared" si="46"/>
        <v/>
      </c>
      <c r="BC205" s="67" t="str">
        <f t="shared" si="46"/>
        <v/>
      </c>
      <c r="BD205" s="67" t="str">
        <f t="shared" si="46"/>
        <v/>
      </c>
      <c r="BE205" s="67" t="str">
        <f t="shared" si="33"/>
        <v/>
      </c>
      <c r="IX205" s="7"/>
      <c r="IY205" s="7"/>
    </row>
    <row r="206" spans="1:259" ht="11.85" customHeight="1">
      <c r="A206" s="7" t="str">
        <f t="shared" si="34"/>
        <v/>
      </c>
      <c r="B206" s="7" t="str">
        <f t="shared" si="48"/>
        <v/>
      </c>
      <c r="C206" s="24" t="str">
        <v/>
      </c>
      <c r="D206" s="12" t="str">
        <v/>
      </c>
      <c r="E206" s="12" t="str">
        <v/>
      </c>
      <c r="F206" s="12" t="str">
        <v/>
      </c>
      <c r="G206" s="14" t="str">
        <v/>
      </c>
      <c r="H206" s="14" t="str">
        <v/>
      </c>
      <c r="I206" s="14" t="str">
        <v/>
      </c>
      <c r="J206" s="10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 t="str">
        <v/>
      </c>
      <c r="S206" s="10"/>
      <c r="T206" s="10"/>
      <c r="U206" s="7"/>
      <c r="V206" s="7"/>
      <c r="W206" s="7"/>
      <c r="X206" s="7"/>
      <c r="AH206" s="1"/>
      <c r="AI206" s="1"/>
      <c r="AQ206" s="7" t="str">
        <f t="shared" si="36"/>
        <v/>
      </c>
      <c r="AR206" s="67" t="str">
        <f t="shared" si="37"/>
        <v/>
      </c>
      <c r="AS206" s="67" t="str">
        <f t="shared" si="38"/>
        <v/>
      </c>
      <c r="AT206" s="67" t="str">
        <f t="shared" si="39"/>
        <v/>
      </c>
      <c r="AU206" s="67" t="str">
        <f t="shared" si="47"/>
        <v/>
      </c>
      <c r="AV206" s="67" t="str">
        <f t="shared" si="40"/>
        <v/>
      </c>
      <c r="AW206" s="67" t="str">
        <f t="shared" si="41"/>
        <v/>
      </c>
      <c r="AX206" s="67" t="str">
        <f t="shared" si="42"/>
        <v/>
      </c>
      <c r="AY206" s="67" t="str">
        <f t="shared" si="43"/>
        <v/>
      </c>
      <c r="AZ206" s="67" t="str">
        <f t="shared" si="44"/>
        <v/>
      </c>
      <c r="BA206" s="67" t="str">
        <f t="shared" si="45"/>
        <v/>
      </c>
      <c r="BB206" s="67" t="str">
        <f t="shared" si="46"/>
        <v/>
      </c>
      <c r="BC206" s="67" t="str">
        <f t="shared" si="46"/>
        <v/>
      </c>
      <c r="BD206" s="67" t="str">
        <f t="shared" si="46"/>
        <v/>
      </c>
      <c r="BE206" s="67" t="str">
        <f t="shared" si="33"/>
        <v/>
      </c>
      <c r="IX206" s="7"/>
      <c r="IY206" s="7"/>
    </row>
    <row r="207" spans="1:259" ht="11.85" customHeight="1">
      <c r="A207" s="7" t="str">
        <f t="shared" si="34"/>
        <v/>
      </c>
      <c r="B207" s="7" t="str">
        <f t="shared" si="48"/>
        <v/>
      </c>
      <c r="C207" s="24" t="str">
        <v/>
      </c>
      <c r="D207" s="12" t="str">
        <v/>
      </c>
      <c r="E207" s="12" t="str">
        <v/>
      </c>
      <c r="F207" s="12" t="str">
        <v/>
      </c>
      <c r="G207" s="14" t="str">
        <v/>
      </c>
      <c r="H207" s="14" t="str">
        <v/>
      </c>
      <c r="I207" s="14" t="str">
        <v/>
      </c>
      <c r="J207" s="10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 t="str">
        <v/>
      </c>
      <c r="S207" s="10"/>
      <c r="T207" s="10"/>
      <c r="U207" s="7"/>
      <c r="V207" s="7"/>
      <c r="W207" s="7"/>
      <c r="X207" s="7"/>
      <c r="AH207" s="1"/>
      <c r="AI207" s="1"/>
      <c r="AQ207" s="7" t="str">
        <f t="shared" si="36"/>
        <v/>
      </c>
      <c r="AR207" s="67" t="str">
        <f t="shared" si="37"/>
        <v/>
      </c>
      <c r="AS207" s="67" t="str">
        <f t="shared" si="38"/>
        <v/>
      </c>
      <c r="AT207" s="67" t="str">
        <f t="shared" si="39"/>
        <v/>
      </c>
      <c r="AU207" s="67" t="str">
        <f t="shared" si="47"/>
        <v/>
      </c>
      <c r="AV207" s="67" t="str">
        <f t="shared" si="40"/>
        <v/>
      </c>
      <c r="AW207" s="67" t="str">
        <f t="shared" si="41"/>
        <v/>
      </c>
      <c r="AX207" s="67" t="str">
        <f t="shared" si="42"/>
        <v/>
      </c>
      <c r="AY207" s="67" t="str">
        <f t="shared" si="43"/>
        <v/>
      </c>
      <c r="AZ207" s="67" t="str">
        <f t="shared" si="44"/>
        <v/>
      </c>
      <c r="BA207" s="67" t="str">
        <f t="shared" si="45"/>
        <v/>
      </c>
      <c r="BB207" s="67" t="str">
        <f t="shared" si="46"/>
        <v/>
      </c>
      <c r="BC207" s="67" t="str">
        <f t="shared" si="46"/>
        <v/>
      </c>
      <c r="BD207" s="67" t="str">
        <f t="shared" si="46"/>
        <v/>
      </c>
      <c r="BE207" s="67" t="str">
        <f t="shared" si="33"/>
        <v/>
      </c>
      <c r="IX207" s="7"/>
      <c r="IY207" s="7"/>
    </row>
    <row r="208" spans="1:259" ht="11.85" customHeight="1">
      <c r="A208" s="7" t="str">
        <f t="shared" si="34"/>
        <v/>
      </c>
      <c r="B208" s="7" t="str">
        <f t="shared" si="48"/>
        <v/>
      </c>
      <c r="C208" s="24" t="str">
        <v/>
      </c>
      <c r="D208" s="12" t="str">
        <v/>
      </c>
      <c r="E208" s="12" t="str">
        <v/>
      </c>
      <c r="F208" s="12" t="str">
        <v/>
      </c>
      <c r="G208" s="14" t="str">
        <v/>
      </c>
      <c r="H208" s="14" t="str">
        <v/>
      </c>
      <c r="I208" s="14" t="str">
        <v/>
      </c>
      <c r="J208" s="10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 t="str">
        <v/>
      </c>
      <c r="S208" s="10"/>
      <c r="T208" s="10"/>
      <c r="U208" s="7"/>
      <c r="V208" s="7"/>
      <c r="W208" s="7"/>
      <c r="X208" s="7"/>
      <c r="AH208" s="1"/>
      <c r="AI208" s="1"/>
      <c r="AQ208" s="7" t="str">
        <f t="shared" si="36"/>
        <v/>
      </c>
      <c r="AR208" s="67" t="str">
        <f t="shared" si="37"/>
        <v/>
      </c>
      <c r="AS208" s="67" t="str">
        <f t="shared" si="38"/>
        <v/>
      </c>
      <c r="AT208" s="67" t="str">
        <f t="shared" si="39"/>
        <v/>
      </c>
      <c r="AU208" s="67" t="str">
        <f t="shared" si="47"/>
        <v/>
      </c>
      <c r="AV208" s="67" t="str">
        <f t="shared" si="40"/>
        <v/>
      </c>
      <c r="AW208" s="67" t="str">
        <f t="shared" si="41"/>
        <v/>
      </c>
      <c r="AX208" s="67" t="str">
        <f t="shared" si="42"/>
        <v/>
      </c>
      <c r="AY208" s="67" t="str">
        <f t="shared" si="43"/>
        <v/>
      </c>
      <c r="AZ208" s="67" t="str">
        <f t="shared" si="44"/>
        <v/>
      </c>
      <c r="BA208" s="67" t="str">
        <f t="shared" si="45"/>
        <v/>
      </c>
      <c r="BB208" s="67" t="str">
        <f t="shared" si="46"/>
        <v/>
      </c>
      <c r="BC208" s="67" t="str">
        <f t="shared" si="46"/>
        <v/>
      </c>
      <c r="BD208" s="67" t="str">
        <f t="shared" si="46"/>
        <v/>
      </c>
      <c r="BE208" s="67" t="str">
        <f t="shared" si="33"/>
        <v/>
      </c>
      <c r="IX208" s="7"/>
      <c r="IY208" s="7"/>
    </row>
    <row r="209" spans="1:259" ht="11.85" customHeight="1">
      <c r="A209" s="7" t="str">
        <f t="shared" si="34"/>
        <v/>
      </c>
      <c r="B209" s="7" t="str">
        <f t="shared" si="48"/>
        <v/>
      </c>
      <c r="C209" s="24" t="str">
        <v/>
      </c>
      <c r="D209" s="12" t="str">
        <v/>
      </c>
      <c r="E209" s="12" t="str">
        <v/>
      </c>
      <c r="F209" s="12" t="str">
        <v/>
      </c>
      <c r="G209" s="14" t="str">
        <v/>
      </c>
      <c r="H209" s="14" t="str">
        <v/>
      </c>
      <c r="I209" s="14" t="str">
        <v/>
      </c>
      <c r="J209" s="10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 t="str">
        <v/>
      </c>
      <c r="S209" s="10"/>
      <c r="T209" s="10"/>
      <c r="U209" s="7"/>
      <c r="V209" s="7"/>
      <c r="W209" s="7"/>
      <c r="X209" s="7"/>
      <c r="AH209" s="1"/>
      <c r="AI209" s="1"/>
      <c r="AQ209" s="7" t="str">
        <f t="shared" si="36"/>
        <v/>
      </c>
      <c r="AR209" s="67" t="str">
        <f t="shared" si="37"/>
        <v/>
      </c>
      <c r="AS209" s="67" t="str">
        <f t="shared" si="38"/>
        <v/>
      </c>
      <c r="AT209" s="67" t="str">
        <f t="shared" si="39"/>
        <v/>
      </c>
      <c r="AU209" s="67" t="str">
        <f t="shared" si="47"/>
        <v/>
      </c>
      <c r="AV209" s="67" t="str">
        <f t="shared" si="40"/>
        <v/>
      </c>
      <c r="AW209" s="67" t="str">
        <f t="shared" si="41"/>
        <v/>
      </c>
      <c r="AX209" s="67" t="str">
        <f t="shared" si="42"/>
        <v/>
      </c>
      <c r="AY209" s="67" t="str">
        <f t="shared" si="43"/>
        <v/>
      </c>
      <c r="AZ209" s="67" t="str">
        <f t="shared" si="44"/>
        <v/>
      </c>
      <c r="BA209" s="67" t="str">
        <f t="shared" si="45"/>
        <v/>
      </c>
      <c r="BB209" s="67" t="str">
        <f t="shared" si="46"/>
        <v/>
      </c>
      <c r="BC209" s="67" t="str">
        <f t="shared" si="46"/>
        <v/>
      </c>
      <c r="BD209" s="67" t="str">
        <f t="shared" si="46"/>
        <v/>
      </c>
      <c r="BE209" s="67" t="str">
        <f t="shared" si="33"/>
        <v/>
      </c>
      <c r="IX209" s="7"/>
      <c r="IY209" s="7"/>
    </row>
    <row r="210" spans="1:259" ht="11.85" customHeight="1">
      <c r="A210" s="7" t="str">
        <f t="shared" si="34"/>
        <v/>
      </c>
      <c r="B210" s="7" t="str">
        <f t="shared" si="48"/>
        <v/>
      </c>
      <c r="C210" s="24" t="str">
        <v/>
      </c>
      <c r="D210" s="12" t="str">
        <v/>
      </c>
      <c r="E210" s="12" t="str">
        <v/>
      </c>
      <c r="F210" s="12" t="str">
        <v/>
      </c>
      <c r="G210" s="14" t="str">
        <v/>
      </c>
      <c r="H210" s="14" t="str">
        <v/>
      </c>
      <c r="I210" s="14" t="str">
        <v/>
      </c>
      <c r="J210" s="10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 t="str">
        <v/>
      </c>
      <c r="S210" s="10"/>
      <c r="T210" s="10"/>
      <c r="U210" s="7"/>
      <c r="V210" s="7"/>
      <c r="W210" s="7"/>
      <c r="X210" s="7"/>
      <c r="AH210" s="1"/>
      <c r="AI210" s="1"/>
      <c r="AQ210" s="7" t="str">
        <f t="shared" si="36"/>
        <v/>
      </c>
      <c r="AR210" s="67" t="str">
        <f t="shared" si="37"/>
        <v/>
      </c>
      <c r="AS210" s="67" t="str">
        <f t="shared" si="38"/>
        <v/>
      </c>
      <c r="AT210" s="67" t="str">
        <f t="shared" si="39"/>
        <v/>
      </c>
      <c r="AU210" s="67" t="str">
        <f t="shared" si="47"/>
        <v/>
      </c>
      <c r="AV210" s="67" t="str">
        <f t="shared" si="40"/>
        <v/>
      </c>
      <c r="AW210" s="67" t="str">
        <f t="shared" si="41"/>
        <v/>
      </c>
      <c r="AX210" s="67" t="str">
        <f t="shared" si="42"/>
        <v/>
      </c>
      <c r="AY210" s="67" t="str">
        <f t="shared" si="43"/>
        <v/>
      </c>
      <c r="AZ210" s="67" t="str">
        <f t="shared" si="44"/>
        <v/>
      </c>
      <c r="BA210" s="67" t="str">
        <f t="shared" si="45"/>
        <v/>
      </c>
      <c r="BB210" s="67" t="str">
        <f t="shared" si="46"/>
        <v/>
      </c>
      <c r="BC210" s="67" t="str">
        <f t="shared" si="46"/>
        <v/>
      </c>
      <c r="BD210" s="67" t="str">
        <f t="shared" si="46"/>
        <v/>
      </c>
      <c r="BE210" s="67" t="str">
        <f t="shared" si="33"/>
        <v/>
      </c>
      <c r="IX210" s="7"/>
      <c r="IY210" s="7"/>
    </row>
    <row r="211" spans="1:259" ht="11.85" customHeight="1">
      <c r="A211" s="7" t="str">
        <f t="shared" si="34"/>
        <v/>
      </c>
      <c r="B211" s="7" t="str">
        <f t="shared" si="48"/>
        <v/>
      </c>
      <c r="C211" s="24" t="str">
        <v/>
      </c>
      <c r="D211" s="12" t="str">
        <v/>
      </c>
      <c r="E211" s="12" t="str">
        <v/>
      </c>
      <c r="F211" s="12" t="str">
        <v/>
      </c>
      <c r="G211" s="14" t="str">
        <v/>
      </c>
      <c r="H211" s="14" t="str">
        <v/>
      </c>
      <c r="I211" s="14" t="str">
        <v/>
      </c>
      <c r="J211" s="10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 t="str">
        <v/>
      </c>
      <c r="S211" s="10"/>
      <c r="T211" s="10"/>
      <c r="U211" s="7"/>
      <c r="V211" s="7"/>
      <c r="W211" s="7"/>
      <c r="X211" s="7"/>
      <c r="AH211" s="1"/>
      <c r="AI211" s="1"/>
      <c r="AQ211" s="7" t="str">
        <f t="shared" si="36"/>
        <v/>
      </c>
      <c r="AR211" s="67" t="str">
        <f t="shared" si="37"/>
        <v/>
      </c>
      <c r="AS211" s="67" t="str">
        <f t="shared" si="38"/>
        <v/>
      </c>
      <c r="AT211" s="67" t="str">
        <f t="shared" si="39"/>
        <v/>
      </c>
      <c r="AU211" s="67" t="str">
        <f t="shared" si="47"/>
        <v/>
      </c>
      <c r="AV211" s="67" t="str">
        <f t="shared" si="40"/>
        <v/>
      </c>
      <c r="AW211" s="67" t="str">
        <f t="shared" si="41"/>
        <v/>
      </c>
      <c r="AX211" s="67" t="str">
        <f t="shared" si="42"/>
        <v/>
      </c>
      <c r="AY211" s="67" t="str">
        <f t="shared" si="43"/>
        <v/>
      </c>
      <c r="AZ211" s="67" t="str">
        <f t="shared" si="44"/>
        <v/>
      </c>
      <c r="BA211" s="67" t="str">
        <f t="shared" si="45"/>
        <v/>
      </c>
      <c r="BB211" s="67" t="str">
        <f t="shared" si="46"/>
        <v/>
      </c>
      <c r="BC211" s="67" t="str">
        <f t="shared" si="46"/>
        <v/>
      </c>
      <c r="BD211" s="67" t="str">
        <f t="shared" si="46"/>
        <v/>
      </c>
      <c r="BE211" s="67" t="str">
        <f t="shared" si="33"/>
        <v/>
      </c>
      <c r="IX211" s="7"/>
      <c r="IY211" s="7"/>
    </row>
    <row r="212" spans="1:259" ht="11.85" customHeight="1">
      <c r="A212" s="7" t="str">
        <f t="shared" si="34"/>
        <v/>
      </c>
      <c r="B212" s="7" t="str">
        <f t="shared" si="48"/>
        <v/>
      </c>
      <c r="C212" s="24" t="str">
        <v/>
      </c>
      <c r="D212" s="12" t="str">
        <v/>
      </c>
      <c r="E212" s="12" t="str">
        <v/>
      </c>
      <c r="F212" s="12" t="str">
        <v/>
      </c>
      <c r="G212" s="14" t="str">
        <v/>
      </c>
      <c r="H212" s="14" t="str">
        <v/>
      </c>
      <c r="I212" s="14" t="str">
        <v/>
      </c>
      <c r="J212" s="10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 t="str">
        <v/>
      </c>
      <c r="S212" s="10"/>
      <c r="T212" s="10"/>
      <c r="U212" s="7"/>
      <c r="V212" s="7"/>
      <c r="W212" s="7"/>
      <c r="X212" s="7"/>
      <c r="AH212" s="1"/>
      <c r="AI212" s="1"/>
      <c r="AQ212" s="7" t="str">
        <f t="shared" si="36"/>
        <v/>
      </c>
      <c r="AR212" s="67" t="str">
        <f t="shared" si="37"/>
        <v/>
      </c>
      <c r="AS212" s="67" t="str">
        <f t="shared" si="38"/>
        <v/>
      </c>
      <c r="AT212" s="67" t="str">
        <f t="shared" si="39"/>
        <v/>
      </c>
      <c r="AU212" s="67" t="str">
        <f t="shared" si="47"/>
        <v/>
      </c>
      <c r="AV212" s="67" t="str">
        <f t="shared" si="40"/>
        <v/>
      </c>
      <c r="AW212" s="67" t="str">
        <f t="shared" si="41"/>
        <v/>
      </c>
      <c r="AX212" s="67" t="str">
        <f t="shared" si="42"/>
        <v/>
      </c>
      <c r="AY212" s="67" t="str">
        <f t="shared" si="43"/>
        <v/>
      </c>
      <c r="AZ212" s="67" t="str">
        <f t="shared" si="44"/>
        <v/>
      </c>
      <c r="BA212" s="67" t="str">
        <f t="shared" si="45"/>
        <v/>
      </c>
      <c r="BB212" s="67" t="str">
        <f t="shared" si="46"/>
        <v/>
      </c>
      <c r="BC212" s="67" t="str">
        <f t="shared" si="46"/>
        <v/>
      </c>
      <c r="BD212" s="67" t="str">
        <f t="shared" si="46"/>
        <v/>
      </c>
      <c r="BE212" s="67" t="str">
        <f t="shared" si="33"/>
        <v/>
      </c>
      <c r="IX212" s="7"/>
      <c r="IY212" s="7"/>
    </row>
    <row r="213" spans="1:259" ht="11.85" customHeight="1">
      <c r="A213" s="7" t="str">
        <f t="shared" si="34"/>
        <v/>
      </c>
      <c r="B213" s="7" t="str">
        <f t="shared" si="48"/>
        <v/>
      </c>
      <c r="C213" s="24" t="str">
        <v/>
      </c>
      <c r="D213" s="12" t="str">
        <v/>
      </c>
      <c r="E213" s="12" t="str">
        <v/>
      </c>
      <c r="F213" s="12" t="str">
        <v/>
      </c>
      <c r="G213" s="14" t="str">
        <v/>
      </c>
      <c r="H213" s="14" t="str">
        <v/>
      </c>
      <c r="I213" s="14" t="str">
        <v/>
      </c>
      <c r="J213" s="10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 t="str">
        <v/>
      </c>
      <c r="S213" s="10"/>
      <c r="T213" s="10"/>
      <c r="U213" s="7"/>
      <c r="V213" s="7"/>
      <c r="W213" s="7"/>
      <c r="X213" s="7"/>
      <c r="AH213" s="1"/>
      <c r="AI213" s="1"/>
      <c r="AQ213" s="7" t="str">
        <f t="shared" si="36"/>
        <v/>
      </c>
      <c r="AR213" s="67" t="str">
        <f t="shared" si="37"/>
        <v/>
      </c>
      <c r="AS213" s="67" t="str">
        <f t="shared" si="38"/>
        <v/>
      </c>
      <c r="AT213" s="67" t="str">
        <f t="shared" si="39"/>
        <v/>
      </c>
      <c r="AU213" s="67" t="str">
        <f t="shared" si="47"/>
        <v/>
      </c>
      <c r="AV213" s="67" t="str">
        <f t="shared" si="40"/>
        <v/>
      </c>
      <c r="AW213" s="67" t="str">
        <f t="shared" si="41"/>
        <v/>
      </c>
      <c r="AX213" s="67" t="str">
        <f t="shared" si="42"/>
        <v/>
      </c>
      <c r="AY213" s="67" t="str">
        <f t="shared" si="43"/>
        <v/>
      </c>
      <c r="AZ213" s="67" t="str">
        <f t="shared" si="44"/>
        <v/>
      </c>
      <c r="BA213" s="67" t="str">
        <f t="shared" si="45"/>
        <v/>
      </c>
      <c r="BB213" s="67" t="str">
        <f t="shared" si="46"/>
        <v/>
      </c>
      <c r="BC213" s="67" t="str">
        <f t="shared" si="46"/>
        <v/>
      </c>
      <c r="BD213" s="67" t="str">
        <f t="shared" si="46"/>
        <v/>
      </c>
      <c r="BE213" s="67" t="str">
        <f t="shared" si="33"/>
        <v/>
      </c>
      <c r="IX213" s="7"/>
      <c r="IY213" s="7"/>
    </row>
    <row r="214" spans="1:259" ht="11.85" customHeight="1">
      <c r="A214" s="7" t="str">
        <f t="shared" si="34"/>
        <v/>
      </c>
      <c r="B214" s="7" t="str">
        <f t="shared" si="48"/>
        <v/>
      </c>
      <c r="C214" s="24" t="str">
        <v/>
      </c>
      <c r="D214" s="12" t="str">
        <v/>
      </c>
      <c r="E214" s="12" t="str">
        <v/>
      </c>
      <c r="F214" s="12" t="str">
        <v/>
      </c>
      <c r="G214" s="14" t="str">
        <v/>
      </c>
      <c r="H214" s="14" t="str">
        <v/>
      </c>
      <c r="I214" s="14" t="str">
        <v/>
      </c>
      <c r="J214" s="10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 t="str">
        <v/>
      </c>
      <c r="S214" s="10"/>
      <c r="T214" s="10"/>
      <c r="U214" s="7"/>
      <c r="V214" s="7"/>
      <c r="W214" s="7"/>
      <c r="X214" s="7"/>
      <c r="AH214" s="1"/>
      <c r="AI214" s="1"/>
      <c r="AQ214" s="7" t="str">
        <f t="shared" si="36"/>
        <v/>
      </c>
      <c r="AR214" s="67" t="str">
        <f t="shared" si="37"/>
        <v/>
      </c>
      <c r="AS214" s="67" t="str">
        <f t="shared" si="38"/>
        <v/>
      </c>
      <c r="AT214" s="67" t="str">
        <f t="shared" si="39"/>
        <v/>
      </c>
      <c r="AU214" s="67" t="str">
        <f t="shared" si="47"/>
        <v/>
      </c>
      <c r="AV214" s="67" t="str">
        <f t="shared" si="40"/>
        <v/>
      </c>
      <c r="AW214" s="67" t="str">
        <f t="shared" si="41"/>
        <v/>
      </c>
      <c r="AX214" s="67" t="str">
        <f t="shared" si="42"/>
        <v/>
      </c>
      <c r="AY214" s="67" t="str">
        <f t="shared" si="43"/>
        <v/>
      </c>
      <c r="AZ214" s="67" t="str">
        <f t="shared" si="44"/>
        <v/>
      </c>
      <c r="BA214" s="67" t="str">
        <f t="shared" si="45"/>
        <v/>
      </c>
      <c r="BB214" s="67" t="str">
        <f t="shared" si="46"/>
        <v/>
      </c>
      <c r="BC214" s="67" t="str">
        <f t="shared" si="46"/>
        <v/>
      </c>
      <c r="BD214" s="67" t="str">
        <f t="shared" si="46"/>
        <v/>
      </c>
      <c r="BE214" s="67" t="str">
        <f t="shared" si="33"/>
        <v/>
      </c>
      <c r="IX214" s="7"/>
      <c r="IY214" s="7"/>
    </row>
    <row r="215" spans="1:259" ht="11.85" customHeight="1">
      <c r="A215" s="7" t="str">
        <f t="shared" si="34"/>
        <v/>
      </c>
      <c r="B215" s="7" t="str">
        <f t="shared" si="48"/>
        <v/>
      </c>
      <c r="C215" s="24" t="str">
        <v/>
      </c>
      <c r="D215" s="12" t="str">
        <v/>
      </c>
      <c r="E215" s="12" t="str">
        <v/>
      </c>
      <c r="F215" s="12" t="str">
        <v/>
      </c>
      <c r="G215" s="14" t="str">
        <v/>
      </c>
      <c r="H215" s="14" t="str">
        <v/>
      </c>
      <c r="I215" s="14" t="str">
        <v/>
      </c>
      <c r="J215" s="10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 t="str">
        <v/>
      </c>
      <c r="S215" s="10"/>
      <c r="T215" s="10"/>
      <c r="U215" s="7"/>
      <c r="V215" s="7"/>
      <c r="W215" s="7"/>
      <c r="X215" s="7"/>
      <c r="AH215" s="1"/>
      <c r="AI215" s="1"/>
      <c r="AQ215" s="7" t="str">
        <f t="shared" si="36"/>
        <v/>
      </c>
      <c r="AR215" s="67" t="str">
        <f t="shared" si="37"/>
        <v/>
      </c>
      <c r="AS215" s="67" t="str">
        <f t="shared" si="38"/>
        <v/>
      </c>
      <c r="AT215" s="67" t="str">
        <f t="shared" si="39"/>
        <v/>
      </c>
      <c r="AU215" s="67" t="str">
        <f t="shared" si="47"/>
        <v/>
      </c>
      <c r="AV215" s="67" t="str">
        <f t="shared" si="40"/>
        <v/>
      </c>
      <c r="AW215" s="67" t="str">
        <f t="shared" si="41"/>
        <v/>
      </c>
      <c r="AX215" s="67" t="str">
        <f t="shared" si="42"/>
        <v/>
      </c>
      <c r="AY215" s="67" t="str">
        <f t="shared" si="43"/>
        <v/>
      </c>
      <c r="AZ215" s="67" t="str">
        <f t="shared" si="44"/>
        <v/>
      </c>
      <c r="BA215" s="67" t="str">
        <f t="shared" si="45"/>
        <v/>
      </c>
      <c r="BB215" s="67" t="str">
        <f t="shared" si="46"/>
        <v/>
      </c>
      <c r="BC215" s="67" t="str">
        <f t="shared" si="46"/>
        <v/>
      </c>
      <c r="BD215" s="67" t="str">
        <f t="shared" si="46"/>
        <v/>
      </c>
      <c r="BE215" s="67" t="str">
        <f t="shared" si="33"/>
        <v/>
      </c>
      <c r="IX215" s="7"/>
      <c r="IY215" s="7"/>
    </row>
    <row r="216" spans="1:259" ht="11.85" customHeight="1">
      <c r="A216" s="7" t="str">
        <f t="shared" si="34"/>
        <v/>
      </c>
      <c r="B216" s="7" t="str">
        <f t="shared" si="48"/>
        <v/>
      </c>
      <c r="C216" s="24" t="str">
        <v/>
      </c>
      <c r="D216" s="12" t="str">
        <v/>
      </c>
      <c r="E216" s="12" t="str">
        <v/>
      </c>
      <c r="F216" s="12" t="str">
        <v/>
      </c>
      <c r="G216" s="14" t="str">
        <v/>
      </c>
      <c r="H216" s="14" t="str">
        <v/>
      </c>
      <c r="I216" s="14" t="str">
        <v/>
      </c>
      <c r="J216" s="10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 t="str">
        <v/>
      </c>
      <c r="S216" s="10"/>
      <c r="T216" s="10"/>
      <c r="U216" s="7"/>
      <c r="V216" s="7"/>
      <c r="W216" s="7"/>
      <c r="X216" s="7"/>
      <c r="AH216" s="1"/>
      <c r="AI216" s="1"/>
      <c r="AQ216" s="7" t="str">
        <f t="shared" si="36"/>
        <v/>
      </c>
      <c r="AR216" s="67" t="str">
        <f t="shared" si="37"/>
        <v/>
      </c>
      <c r="AS216" s="67" t="str">
        <f t="shared" si="38"/>
        <v/>
      </c>
      <c r="AT216" s="67" t="str">
        <f t="shared" si="39"/>
        <v/>
      </c>
      <c r="AU216" s="67" t="str">
        <f t="shared" si="47"/>
        <v/>
      </c>
      <c r="AV216" s="67" t="str">
        <f t="shared" si="40"/>
        <v/>
      </c>
      <c r="AW216" s="67" t="str">
        <f t="shared" si="41"/>
        <v/>
      </c>
      <c r="AX216" s="67" t="str">
        <f t="shared" si="42"/>
        <v/>
      </c>
      <c r="AY216" s="67" t="str">
        <f t="shared" si="43"/>
        <v/>
      </c>
      <c r="AZ216" s="67" t="str">
        <f t="shared" si="44"/>
        <v/>
      </c>
      <c r="BA216" s="67" t="str">
        <f t="shared" si="45"/>
        <v/>
      </c>
      <c r="BB216" s="67" t="str">
        <f t="shared" si="46"/>
        <v/>
      </c>
      <c r="BC216" s="67" t="str">
        <f t="shared" si="46"/>
        <v/>
      </c>
      <c r="BD216" s="67" t="str">
        <f t="shared" si="46"/>
        <v/>
      </c>
      <c r="BE216" s="67" t="str">
        <f t="shared" si="33"/>
        <v/>
      </c>
      <c r="IX216" s="7"/>
      <c r="IY216" s="7"/>
    </row>
    <row r="217" spans="1:259" ht="11.85" customHeight="1">
      <c r="A217" s="7" t="str">
        <f t="shared" si="34"/>
        <v/>
      </c>
      <c r="B217" s="7" t="str">
        <f t="shared" si="48"/>
        <v/>
      </c>
      <c r="C217" s="24" t="str">
        <v/>
      </c>
      <c r="D217" s="12" t="str">
        <v/>
      </c>
      <c r="E217" s="12" t="str">
        <v/>
      </c>
      <c r="F217" s="12" t="str">
        <v/>
      </c>
      <c r="G217" s="14" t="str">
        <v/>
      </c>
      <c r="H217" s="14" t="str">
        <v/>
      </c>
      <c r="I217" s="14" t="str">
        <v/>
      </c>
      <c r="J217" s="10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 t="str">
        <v/>
      </c>
      <c r="S217" s="10"/>
      <c r="T217" s="10"/>
      <c r="U217" s="7"/>
      <c r="V217" s="7"/>
      <c r="W217" s="7"/>
      <c r="X217" s="7"/>
      <c r="AH217" s="1"/>
      <c r="AI217" s="1"/>
      <c r="AQ217" s="7" t="str">
        <f t="shared" si="36"/>
        <v/>
      </c>
      <c r="AR217" s="67" t="str">
        <f t="shared" si="37"/>
        <v/>
      </c>
      <c r="AS217" s="67" t="str">
        <f t="shared" si="38"/>
        <v/>
      </c>
      <c r="AT217" s="67" t="str">
        <f t="shared" si="39"/>
        <v/>
      </c>
      <c r="AU217" s="67" t="str">
        <f t="shared" si="47"/>
        <v/>
      </c>
      <c r="AV217" s="67" t="str">
        <f t="shared" si="40"/>
        <v/>
      </c>
      <c r="AW217" s="67" t="str">
        <f t="shared" si="41"/>
        <v/>
      </c>
      <c r="AX217" s="67" t="str">
        <f t="shared" si="42"/>
        <v/>
      </c>
      <c r="AY217" s="67" t="str">
        <f t="shared" si="43"/>
        <v/>
      </c>
      <c r="AZ217" s="67" t="str">
        <f t="shared" si="44"/>
        <v/>
      </c>
      <c r="BA217" s="67" t="str">
        <f t="shared" si="45"/>
        <v/>
      </c>
      <c r="BB217" s="67" t="str">
        <f t="shared" si="46"/>
        <v/>
      </c>
      <c r="BC217" s="67" t="str">
        <f t="shared" si="46"/>
        <v/>
      </c>
      <c r="BD217" s="67" t="str">
        <f t="shared" si="46"/>
        <v/>
      </c>
      <c r="BE217" s="67" t="str">
        <f t="shared" si="33"/>
        <v/>
      </c>
      <c r="IX217" s="7"/>
      <c r="IY217" s="7"/>
    </row>
    <row r="218" spans="1:259" ht="11.85" customHeight="1">
      <c r="A218" s="7" t="str">
        <f t="shared" si="34"/>
        <v/>
      </c>
      <c r="B218" s="7" t="str">
        <f t="shared" si="48"/>
        <v/>
      </c>
      <c r="C218" s="24" t="str">
        <v/>
      </c>
      <c r="D218" s="12" t="str">
        <v/>
      </c>
      <c r="E218" s="12" t="str">
        <v/>
      </c>
      <c r="F218" s="12" t="str">
        <v/>
      </c>
      <c r="G218" s="14" t="str">
        <v/>
      </c>
      <c r="H218" s="14" t="str">
        <v/>
      </c>
      <c r="I218" s="14" t="str">
        <v/>
      </c>
      <c r="J218" s="10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 t="str">
        <v/>
      </c>
      <c r="S218" s="10"/>
      <c r="T218" s="10"/>
      <c r="U218" s="7"/>
      <c r="V218" s="7"/>
      <c r="W218" s="7"/>
      <c r="X218" s="7"/>
      <c r="AH218" s="1"/>
      <c r="AI218" s="1"/>
      <c r="AQ218" s="7" t="str">
        <f t="shared" si="36"/>
        <v/>
      </c>
      <c r="AR218" s="67" t="str">
        <f t="shared" si="37"/>
        <v/>
      </c>
      <c r="AS218" s="67" t="str">
        <f t="shared" si="38"/>
        <v/>
      </c>
      <c r="AT218" s="67" t="str">
        <f t="shared" si="39"/>
        <v/>
      </c>
      <c r="AU218" s="67" t="str">
        <f t="shared" si="47"/>
        <v/>
      </c>
      <c r="AV218" s="67" t="str">
        <f t="shared" si="40"/>
        <v/>
      </c>
      <c r="AW218" s="67" t="str">
        <f t="shared" si="41"/>
        <v/>
      </c>
      <c r="AX218" s="67" t="str">
        <f t="shared" si="42"/>
        <v/>
      </c>
      <c r="AY218" s="67" t="str">
        <f t="shared" si="43"/>
        <v/>
      </c>
      <c r="AZ218" s="67" t="str">
        <f t="shared" si="44"/>
        <v/>
      </c>
      <c r="BA218" s="67" t="str">
        <f t="shared" si="45"/>
        <v/>
      </c>
      <c r="BB218" s="67" t="str">
        <f t="shared" si="46"/>
        <v/>
      </c>
      <c r="BC218" s="67" t="str">
        <f t="shared" si="46"/>
        <v/>
      </c>
      <c r="BD218" s="67" t="str">
        <f t="shared" si="46"/>
        <v/>
      </c>
      <c r="BE218" s="67" t="str">
        <f t="shared" si="33"/>
        <v/>
      </c>
      <c r="IX218" s="7"/>
      <c r="IY218" s="7"/>
    </row>
    <row r="219" spans="1:259" ht="11.85" customHeight="1">
      <c r="A219" s="7" t="str">
        <f t="shared" si="34"/>
        <v/>
      </c>
      <c r="B219" s="7" t="str">
        <f t="shared" si="48"/>
        <v/>
      </c>
      <c r="C219" s="24" t="str">
        <v/>
      </c>
      <c r="D219" s="12" t="str">
        <v/>
      </c>
      <c r="E219" s="12" t="str">
        <v/>
      </c>
      <c r="F219" s="12" t="str">
        <v/>
      </c>
      <c r="G219" s="14" t="str">
        <v/>
      </c>
      <c r="H219" s="14" t="str">
        <v/>
      </c>
      <c r="I219" s="14" t="str">
        <v/>
      </c>
      <c r="J219" s="10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 t="str">
        <v/>
      </c>
      <c r="S219" s="10"/>
      <c r="T219" s="10"/>
      <c r="U219" s="7"/>
      <c r="V219" s="7"/>
      <c r="W219" s="7"/>
      <c r="X219" s="7"/>
      <c r="AH219" s="1"/>
      <c r="AI219" s="1"/>
      <c r="AQ219" s="7" t="str">
        <f t="shared" si="36"/>
        <v/>
      </c>
      <c r="AR219" s="67" t="str">
        <f t="shared" si="37"/>
        <v/>
      </c>
      <c r="AS219" s="67" t="str">
        <f t="shared" si="38"/>
        <v/>
      </c>
      <c r="AT219" s="67" t="str">
        <f t="shared" si="39"/>
        <v/>
      </c>
      <c r="AU219" s="67" t="str">
        <f t="shared" si="47"/>
        <v/>
      </c>
      <c r="AV219" s="67" t="str">
        <f t="shared" si="40"/>
        <v/>
      </c>
      <c r="AW219" s="67" t="str">
        <f t="shared" si="41"/>
        <v/>
      </c>
      <c r="AX219" s="67" t="str">
        <f t="shared" si="42"/>
        <v/>
      </c>
      <c r="AY219" s="67" t="str">
        <f t="shared" si="43"/>
        <v/>
      </c>
      <c r="AZ219" s="67" t="str">
        <f t="shared" si="44"/>
        <v/>
      </c>
      <c r="BA219" s="67" t="str">
        <f t="shared" si="45"/>
        <v/>
      </c>
      <c r="BB219" s="67" t="str">
        <f t="shared" si="46"/>
        <v/>
      </c>
      <c r="BC219" s="67" t="str">
        <f t="shared" si="46"/>
        <v/>
      </c>
      <c r="BD219" s="67" t="str">
        <f t="shared" si="46"/>
        <v/>
      </c>
      <c r="BE219" s="67" t="str">
        <f t="shared" si="33"/>
        <v/>
      </c>
      <c r="IX219" s="7"/>
      <c r="IY219" s="7"/>
    </row>
    <row r="220" spans="1:259" ht="11.85" customHeight="1">
      <c r="A220" s="7" t="str">
        <f t="shared" si="34"/>
        <v/>
      </c>
      <c r="B220" s="7" t="str">
        <f t="shared" si="48"/>
        <v/>
      </c>
      <c r="C220" s="24" t="str">
        <v/>
      </c>
      <c r="D220" s="12" t="str">
        <v/>
      </c>
      <c r="E220" s="12" t="str">
        <v/>
      </c>
      <c r="F220" s="12" t="str">
        <v/>
      </c>
      <c r="G220" s="14" t="str">
        <v/>
      </c>
      <c r="H220" s="14" t="str">
        <v/>
      </c>
      <c r="I220" s="14" t="str">
        <v/>
      </c>
      <c r="J220" s="10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 t="str">
        <v/>
      </c>
      <c r="S220" s="10"/>
      <c r="T220" s="10"/>
      <c r="U220" s="7"/>
      <c r="V220" s="7"/>
      <c r="W220" s="7"/>
      <c r="X220" s="7"/>
      <c r="AH220" s="1"/>
      <c r="AI220" s="1"/>
      <c r="AP220" s="7">
        <f>(ROW($A$45)-ROW(A220))*$E$30</f>
        <v>-17.5</v>
      </c>
      <c r="AQ220" s="7" t="str">
        <f t="shared" si="36"/>
        <v/>
      </c>
      <c r="AR220" s="67" t="str">
        <f t="shared" si="37"/>
        <v/>
      </c>
      <c r="AS220" s="67" t="str">
        <f t="shared" si="38"/>
        <v/>
      </c>
      <c r="AT220" s="67" t="str">
        <f t="shared" si="39"/>
        <v/>
      </c>
      <c r="AU220" s="67" t="str">
        <f t="shared" si="47"/>
        <v/>
      </c>
      <c r="AV220" s="67" t="str">
        <f t="shared" si="40"/>
        <v/>
      </c>
      <c r="AW220" s="67" t="str">
        <f t="shared" si="41"/>
        <v/>
      </c>
      <c r="AX220" s="67" t="str">
        <f t="shared" si="42"/>
        <v/>
      </c>
      <c r="AY220" s="67" t="str">
        <f t="shared" si="43"/>
        <v/>
      </c>
      <c r="AZ220" s="67" t="str">
        <f t="shared" si="44"/>
        <v/>
      </c>
      <c r="BA220" s="67" t="str">
        <f t="shared" si="45"/>
        <v/>
      </c>
      <c r="BB220" s="67" t="str">
        <f t="shared" si="46"/>
        <v/>
      </c>
      <c r="BC220" s="67" t="str">
        <f t="shared" si="46"/>
        <v/>
      </c>
      <c r="BD220" s="67" t="str">
        <f t="shared" si="46"/>
        <v/>
      </c>
      <c r="BE220" s="67" t="str">
        <f t="shared" si="33"/>
        <v/>
      </c>
      <c r="IX220" s="7"/>
      <c r="IY220" s="7"/>
    </row>
    <row r="221" spans="1:259" ht="11.85" customHeight="1">
      <c r="A221" s="7" t="str">
        <f t="shared" si="34"/>
        <v/>
      </c>
      <c r="B221" s="7" t="str">
        <f t="shared" si="48"/>
        <v/>
      </c>
      <c r="C221" s="24" t="str">
        <v/>
      </c>
      <c r="D221" s="12" t="str">
        <v/>
      </c>
      <c r="E221" s="12" t="str">
        <v/>
      </c>
      <c r="F221" s="12" t="str">
        <v/>
      </c>
      <c r="G221" s="14" t="str">
        <v/>
      </c>
      <c r="H221" s="14" t="str">
        <v/>
      </c>
      <c r="I221" s="14" t="str">
        <v/>
      </c>
      <c r="J221" s="10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 t="str">
        <v/>
      </c>
      <c r="S221" s="10"/>
      <c r="T221" s="10"/>
      <c r="U221" s="7"/>
      <c r="V221" s="7"/>
      <c r="W221" s="7"/>
      <c r="X221" s="7"/>
      <c r="AH221" s="1"/>
      <c r="AI221" s="1"/>
      <c r="AQ221" s="7" t="str">
        <f t="shared" si="36"/>
        <v/>
      </c>
      <c r="AR221" s="67" t="str">
        <f t="shared" si="37"/>
        <v/>
      </c>
      <c r="AS221" s="67" t="str">
        <f t="shared" si="38"/>
        <v/>
      </c>
      <c r="AT221" s="67" t="str">
        <f t="shared" si="39"/>
        <v/>
      </c>
      <c r="AU221" s="67" t="str">
        <f t="shared" si="47"/>
        <v/>
      </c>
      <c r="AV221" s="67" t="str">
        <f t="shared" si="40"/>
        <v/>
      </c>
      <c r="AW221" s="67" t="str">
        <f t="shared" si="41"/>
        <v/>
      </c>
      <c r="AX221" s="67" t="str">
        <f t="shared" si="42"/>
        <v/>
      </c>
      <c r="AY221" s="67" t="str">
        <f t="shared" si="43"/>
        <v/>
      </c>
      <c r="AZ221" s="67" t="str">
        <f t="shared" si="44"/>
        <v/>
      </c>
      <c r="BA221" s="67" t="str">
        <f t="shared" si="45"/>
        <v/>
      </c>
      <c r="BB221" s="67" t="str">
        <f t="shared" si="46"/>
        <v/>
      </c>
      <c r="BC221" s="67" t="str">
        <f t="shared" si="46"/>
        <v/>
      </c>
      <c r="BD221" s="67" t="str">
        <f t="shared" si="46"/>
        <v/>
      </c>
      <c r="BE221" s="67" t="str">
        <f t="shared" si="33"/>
        <v/>
      </c>
      <c r="IX221" s="7"/>
      <c r="IY221" s="7"/>
    </row>
    <row r="222" spans="1:259" ht="11.85" customHeight="1">
      <c r="A222" s="7" t="str">
        <f t="shared" si="34"/>
        <v/>
      </c>
      <c r="B222" s="7" t="str">
        <f t="shared" si="48"/>
        <v/>
      </c>
      <c r="C222" s="24" t="str">
        <v/>
      </c>
      <c r="D222" s="12" t="str">
        <v/>
      </c>
      <c r="E222" s="12" t="str">
        <v/>
      </c>
      <c r="F222" s="12" t="str">
        <v/>
      </c>
      <c r="G222" s="14" t="str">
        <v/>
      </c>
      <c r="H222" s="14" t="str">
        <v/>
      </c>
      <c r="I222" s="14" t="str">
        <v/>
      </c>
      <c r="J222" s="10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 t="str">
        <v/>
      </c>
      <c r="S222" s="10"/>
      <c r="T222" s="10"/>
      <c r="U222" s="7"/>
      <c r="V222" s="7"/>
      <c r="W222" s="7"/>
      <c r="X222" s="7"/>
      <c r="AH222" s="1"/>
      <c r="AI222" s="1"/>
      <c r="AQ222" s="7" t="str">
        <f t="shared" si="36"/>
        <v/>
      </c>
      <c r="AR222" s="67" t="str">
        <f t="shared" si="37"/>
        <v/>
      </c>
      <c r="AS222" s="67" t="str">
        <f t="shared" si="38"/>
        <v/>
      </c>
      <c r="AT222" s="67" t="str">
        <f t="shared" si="39"/>
        <v/>
      </c>
      <c r="AU222" s="67" t="str">
        <f t="shared" si="47"/>
        <v/>
      </c>
      <c r="AV222" s="67" t="str">
        <f t="shared" si="40"/>
        <v/>
      </c>
      <c r="AW222" s="67" t="str">
        <f t="shared" si="41"/>
        <v/>
      </c>
      <c r="AX222" s="67" t="str">
        <f t="shared" si="42"/>
        <v/>
      </c>
      <c r="AY222" s="67" t="str">
        <f t="shared" si="43"/>
        <v/>
      </c>
      <c r="AZ222" s="67" t="str">
        <f t="shared" si="44"/>
        <v/>
      </c>
      <c r="BA222" s="67" t="str">
        <f t="shared" si="45"/>
        <v/>
      </c>
      <c r="BB222" s="67" t="str">
        <f t="shared" si="46"/>
        <v/>
      </c>
      <c r="BC222" s="67" t="str">
        <f t="shared" si="46"/>
        <v/>
      </c>
      <c r="BD222" s="67" t="str">
        <f t="shared" si="46"/>
        <v/>
      </c>
      <c r="BE222" s="67" t="str">
        <f t="shared" si="33"/>
        <v/>
      </c>
      <c r="IX222" s="7"/>
      <c r="IY222" s="7"/>
    </row>
    <row r="223" spans="1:259" ht="11.85" customHeight="1">
      <c r="A223" s="7" t="str">
        <f t="shared" si="34"/>
        <v/>
      </c>
      <c r="B223" s="7" t="str">
        <f t="shared" si="48"/>
        <v/>
      </c>
      <c r="C223" s="24" t="str">
        <v/>
      </c>
      <c r="D223" s="12" t="str">
        <v/>
      </c>
      <c r="E223" s="12" t="str">
        <v/>
      </c>
      <c r="F223" s="12" t="str">
        <v/>
      </c>
      <c r="G223" s="14" t="str">
        <v/>
      </c>
      <c r="H223" s="14" t="str">
        <v/>
      </c>
      <c r="I223" s="14" t="str">
        <v/>
      </c>
      <c r="J223" s="10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 t="str">
        <v/>
      </c>
      <c r="S223" s="10"/>
      <c r="T223" s="10"/>
      <c r="U223" s="7"/>
      <c r="V223" s="7"/>
      <c r="W223" s="7"/>
      <c r="X223" s="7"/>
      <c r="AH223" s="1"/>
      <c r="AI223" s="1"/>
      <c r="AQ223" s="7" t="str">
        <f t="shared" si="36"/>
        <v/>
      </c>
      <c r="AR223" s="67" t="str">
        <f t="shared" si="37"/>
        <v/>
      </c>
      <c r="AS223" s="67" t="str">
        <f t="shared" si="38"/>
        <v/>
      </c>
      <c r="AT223" s="67" t="str">
        <f t="shared" si="39"/>
        <v/>
      </c>
      <c r="AU223" s="67" t="str">
        <f t="shared" si="47"/>
        <v/>
      </c>
      <c r="AV223" s="67" t="str">
        <f t="shared" si="40"/>
        <v/>
      </c>
      <c r="AW223" s="67" t="str">
        <f t="shared" si="41"/>
        <v/>
      </c>
      <c r="AX223" s="67" t="str">
        <f t="shared" si="42"/>
        <v/>
      </c>
      <c r="AY223" s="67" t="str">
        <f t="shared" si="43"/>
        <v/>
      </c>
      <c r="AZ223" s="67" t="str">
        <f t="shared" si="44"/>
        <v/>
      </c>
      <c r="BA223" s="67" t="str">
        <f t="shared" si="45"/>
        <v/>
      </c>
      <c r="BB223" s="67" t="str">
        <f t="shared" si="46"/>
        <v/>
      </c>
      <c r="BC223" s="67" t="str">
        <f t="shared" si="46"/>
        <v/>
      </c>
      <c r="BD223" s="67" t="str">
        <f t="shared" si="46"/>
        <v/>
      </c>
      <c r="BE223" s="67" t="str">
        <f t="shared" si="33"/>
        <v/>
      </c>
      <c r="IX223" s="7"/>
      <c r="IY223" s="7"/>
    </row>
    <row r="224" spans="1:259" ht="11.85" customHeight="1">
      <c r="A224" s="7" t="str">
        <f t="shared" si="34"/>
        <v/>
      </c>
      <c r="B224" s="7" t="str">
        <f t="shared" si="48"/>
        <v/>
      </c>
      <c r="C224" s="24" t="str">
        <v/>
      </c>
      <c r="D224" s="12" t="str">
        <v/>
      </c>
      <c r="E224" s="12" t="str">
        <v/>
      </c>
      <c r="F224" s="12" t="str">
        <v/>
      </c>
      <c r="G224" s="14" t="str">
        <v/>
      </c>
      <c r="H224" s="14" t="str">
        <v/>
      </c>
      <c r="I224" s="14" t="str">
        <v/>
      </c>
      <c r="J224" s="10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 t="str">
        <v/>
      </c>
      <c r="S224" s="10"/>
      <c r="T224" s="10"/>
      <c r="U224" s="7"/>
      <c r="V224" s="7"/>
      <c r="W224" s="7"/>
      <c r="X224" s="7"/>
      <c r="AH224" s="1"/>
      <c r="AI224" s="1"/>
      <c r="AQ224" s="7" t="str">
        <f t="shared" si="36"/>
        <v/>
      </c>
      <c r="AR224" s="67" t="str">
        <f t="shared" si="37"/>
        <v/>
      </c>
      <c r="AS224" s="67" t="str">
        <f t="shared" si="38"/>
        <v/>
      </c>
      <c r="AT224" s="67" t="str">
        <f t="shared" si="39"/>
        <v/>
      </c>
      <c r="AU224" s="67" t="str">
        <f t="shared" si="47"/>
        <v/>
      </c>
      <c r="AV224" s="67" t="str">
        <f t="shared" si="40"/>
        <v/>
      </c>
      <c r="AW224" s="67" t="str">
        <f t="shared" si="41"/>
        <v/>
      </c>
      <c r="AX224" s="67" t="str">
        <f t="shared" si="42"/>
        <v/>
      </c>
      <c r="AY224" s="67" t="str">
        <f t="shared" si="43"/>
        <v/>
      </c>
      <c r="AZ224" s="67" t="str">
        <f t="shared" si="44"/>
        <v/>
      </c>
      <c r="BA224" s="67" t="str">
        <f t="shared" si="45"/>
        <v/>
      </c>
      <c r="BB224" s="67" t="str">
        <f t="shared" si="46"/>
        <v/>
      </c>
      <c r="BC224" s="67" t="str">
        <f t="shared" si="46"/>
        <v/>
      </c>
      <c r="BD224" s="67" t="str">
        <f t="shared" si="46"/>
        <v/>
      </c>
      <c r="BE224" s="67" t="str">
        <f t="shared" si="33"/>
        <v/>
      </c>
      <c r="IX224" s="7"/>
      <c r="IY224" s="7"/>
    </row>
    <row r="225" spans="1:259" ht="11.85" customHeight="1">
      <c r="A225" s="7" t="str">
        <f t="shared" si="34"/>
        <v/>
      </c>
      <c r="B225" s="7" t="str">
        <f t="shared" si="48"/>
        <v/>
      </c>
      <c r="C225" s="24" t="str">
        <v/>
      </c>
      <c r="D225" s="12" t="str">
        <v/>
      </c>
      <c r="E225" s="12" t="str">
        <v/>
      </c>
      <c r="F225" s="12" t="str">
        <v/>
      </c>
      <c r="G225" s="14" t="str">
        <v/>
      </c>
      <c r="H225" s="14" t="str">
        <v/>
      </c>
      <c r="I225" s="14" t="str">
        <v/>
      </c>
      <c r="J225" s="10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 t="str">
        <v/>
      </c>
      <c r="S225" s="10"/>
      <c r="T225" s="10"/>
      <c r="U225" s="7"/>
      <c r="V225" s="7"/>
      <c r="W225" s="7"/>
      <c r="X225" s="7"/>
      <c r="AH225" s="1"/>
      <c r="AI225" s="1"/>
      <c r="AQ225" s="7" t="str">
        <f t="shared" si="36"/>
        <v/>
      </c>
      <c r="AR225" s="67" t="str">
        <f t="shared" si="37"/>
        <v/>
      </c>
      <c r="AS225" s="67" t="str">
        <f t="shared" si="38"/>
        <v/>
      </c>
      <c r="AT225" s="67" t="str">
        <f t="shared" si="39"/>
        <v/>
      </c>
      <c r="AU225" s="67" t="str">
        <f t="shared" si="47"/>
        <v/>
      </c>
      <c r="AV225" s="67" t="str">
        <f t="shared" si="40"/>
        <v/>
      </c>
      <c r="AW225" s="67" t="str">
        <f t="shared" si="41"/>
        <v/>
      </c>
      <c r="AX225" s="67" t="str">
        <f t="shared" si="42"/>
        <v/>
      </c>
      <c r="AY225" s="67" t="str">
        <f t="shared" si="43"/>
        <v/>
      </c>
      <c r="AZ225" s="67" t="str">
        <f t="shared" si="44"/>
        <v/>
      </c>
      <c r="BA225" s="67" t="str">
        <f t="shared" si="45"/>
        <v/>
      </c>
      <c r="BB225" s="67" t="str">
        <f t="shared" si="46"/>
        <v/>
      </c>
      <c r="BC225" s="67" t="str">
        <f t="shared" si="46"/>
        <v/>
      </c>
      <c r="BD225" s="67" t="str">
        <f t="shared" si="46"/>
        <v/>
      </c>
      <c r="BE225" s="67" t="str">
        <f t="shared" si="33"/>
        <v/>
      </c>
      <c r="IX225" s="7"/>
      <c r="IY225" s="7"/>
    </row>
    <row r="226" spans="1:259" ht="11.85" customHeight="1">
      <c r="A226" s="7" t="str">
        <f t="shared" si="34"/>
        <v/>
      </c>
      <c r="B226" s="7" t="str">
        <f t="shared" si="48"/>
        <v/>
      </c>
      <c r="C226" s="24" t="str">
        <v/>
      </c>
      <c r="D226" s="12" t="str">
        <v/>
      </c>
      <c r="E226" s="12" t="str">
        <v/>
      </c>
      <c r="F226" s="12" t="str">
        <v/>
      </c>
      <c r="G226" s="14" t="str">
        <v/>
      </c>
      <c r="H226" s="14" t="str">
        <v/>
      </c>
      <c r="I226" s="14" t="str">
        <v/>
      </c>
      <c r="J226" s="10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 t="str">
        <v/>
      </c>
      <c r="S226" s="10"/>
      <c r="T226" s="10"/>
      <c r="U226" s="7"/>
      <c r="V226" s="7"/>
      <c r="W226" s="7"/>
      <c r="X226" s="7"/>
      <c r="AH226" s="1"/>
      <c r="AI226" s="1"/>
      <c r="AQ226" s="7" t="str">
        <f t="shared" si="36"/>
        <v/>
      </c>
      <c r="AR226" s="67" t="str">
        <f t="shared" si="37"/>
        <v/>
      </c>
      <c r="AS226" s="67" t="str">
        <f t="shared" si="38"/>
        <v/>
      </c>
      <c r="AT226" s="67" t="str">
        <f t="shared" si="39"/>
        <v/>
      </c>
      <c r="AU226" s="67" t="str">
        <f t="shared" si="47"/>
        <v/>
      </c>
      <c r="AV226" s="67" t="str">
        <f t="shared" si="40"/>
        <v/>
      </c>
      <c r="AW226" s="67" t="str">
        <f t="shared" si="41"/>
        <v/>
      </c>
      <c r="AX226" s="67" t="str">
        <f t="shared" si="42"/>
        <v/>
      </c>
      <c r="AY226" s="67" t="str">
        <f t="shared" si="43"/>
        <v/>
      </c>
      <c r="AZ226" s="67" t="str">
        <f t="shared" si="44"/>
        <v/>
      </c>
      <c r="BA226" s="67" t="str">
        <f t="shared" si="45"/>
        <v/>
      </c>
      <c r="BB226" s="67" t="str">
        <f t="shared" si="46"/>
        <v/>
      </c>
      <c r="BC226" s="67" t="str">
        <f t="shared" si="46"/>
        <v/>
      </c>
      <c r="BD226" s="67" t="str">
        <f t="shared" si="46"/>
        <v/>
      </c>
      <c r="BE226" s="67" t="str">
        <f t="shared" si="33"/>
        <v/>
      </c>
      <c r="IX226" s="7"/>
      <c r="IY226" s="7"/>
    </row>
    <row r="227" spans="1:259" ht="11.85" customHeight="1">
      <c r="A227" s="7" t="str">
        <f t="shared" si="34"/>
        <v/>
      </c>
      <c r="B227" s="7" t="str">
        <f t="shared" si="48"/>
        <v/>
      </c>
      <c r="C227" s="24" t="str">
        <v/>
      </c>
      <c r="D227" s="12" t="str">
        <v/>
      </c>
      <c r="E227" s="12" t="str">
        <v/>
      </c>
      <c r="F227" s="12" t="str">
        <v/>
      </c>
      <c r="G227" s="14" t="str">
        <v/>
      </c>
      <c r="H227" s="14" t="str">
        <v/>
      </c>
      <c r="I227" s="14" t="str">
        <v/>
      </c>
      <c r="J227" s="10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 t="str">
        <v/>
      </c>
      <c r="S227" s="10"/>
      <c r="T227" s="10"/>
      <c r="U227" s="7"/>
      <c r="V227" s="7"/>
      <c r="W227" s="7"/>
      <c r="X227" s="7"/>
      <c r="AH227" s="1"/>
      <c r="AI227" s="1"/>
      <c r="AQ227" s="7" t="str">
        <f t="shared" si="36"/>
        <v/>
      </c>
      <c r="AR227" s="67" t="str">
        <f t="shared" si="37"/>
        <v/>
      </c>
      <c r="AS227" s="67" t="str">
        <f t="shared" si="38"/>
        <v/>
      </c>
      <c r="AT227" s="67" t="str">
        <f t="shared" si="39"/>
        <v/>
      </c>
      <c r="AU227" s="67" t="str">
        <f t="shared" si="47"/>
        <v/>
      </c>
      <c r="AV227" s="67" t="str">
        <f t="shared" si="40"/>
        <v/>
      </c>
      <c r="AW227" s="67" t="str">
        <f t="shared" si="41"/>
        <v/>
      </c>
      <c r="AX227" s="67" t="str">
        <f t="shared" si="42"/>
        <v/>
      </c>
      <c r="AY227" s="67" t="str">
        <f t="shared" si="43"/>
        <v/>
      </c>
      <c r="AZ227" s="67" t="str">
        <f t="shared" si="44"/>
        <v/>
      </c>
      <c r="BA227" s="67" t="str">
        <f t="shared" si="45"/>
        <v/>
      </c>
      <c r="BB227" s="67" t="str">
        <f t="shared" si="46"/>
        <v/>
      </c>
      <c r="BC227" s="67" t="str">
        <f t="shared" si="46"/>
        <v/>
      </c>
      <c r="BD227" s="67" t="str">
        <f t="shared" si="46"/>
        <v/>
      </c>
      <c r="BE227" s="67" t="str">
        <f t="shared" si="33"/>
        <v/>
      </c>
      <c r="IX227" s="7"/>
      <c r="IY227" s="7"/>
    </row>
    <row r="228" spans="1:259" ht="11.85" customHeight="1">
      <c r="A228" s="7" t="str">
        <f t="shared" si="34"/>
        <v/>
      </c>
      <c r="B228" s="7" t="str">
        <f t="shared" si="48"/>
        <v/>
      </c>
      <c r="C228" s="24" t="str">
        <v/>
      </c>
      <c r="D228" s="12" t="str">
        <v/>
      </c>
      <c r="E228" s="12" t="str">
        <v/>
      </c>
      <c r="F228" s="12" t="str">
        <v/>
      </c>
      <c r="G228" s="14" t="str">
        <v/>
      </c>
      <c r="H228" s="14" t="str">
        <v/>
      </c>
      <c r="I228" s="14" t="str">
        <v/>
      </c>
      <c r="J228" s="10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 t="str">
        <v/>
      </c>
      <c r="S228" s="10"/>
      <c r="T228" s="10"/>
      <c r="U228" s="7"/>
      <c r="V228" s="7"/>
      <c r="W228" s="7"/>
      <c r="X228" s="7"/>
      <c r="AH228" s="1"/>
      <c r="AI228" s="1"/>
      <c r="AQ228" s="7" t="str">
        <f t="shared" si="36"/>
        <v/>
      </c>
      <c r="AR228" s="67" t="str">
        <f t="shared" si="37"/>
        <v/>
      </c>
      <c r="AS228" s="67" t="str">
        <f t="shared" si="38"/>
        <v/>
      </c>
      <c r="AT228" s="67" t="str">
        <f t="shared" si="39"/>
        <v/>
      </c>
      <c r="AU228" s="67" t="str">
        <f t="shared" si="47"/>
        <v/>
      </c>
      <c r="AV228" s="67" t="str">
        <f t="shared" si="40"/>
        <v/>
      </c>
      <c r="AW228" s="67" t="str">
        <f t="shared" si="41"/>
        <v/>
      </c>
      <c r="AX228" s="67" t="str">
        <f t="shared" si="42"/>
        <v/>
      </c>
      <c r="AY228" s="67" t="str">
        <f t="shared" si="43"/>
        <v/>
      </c>
      <c r="AZ228" s="67" t="str">
        <f t="shared" si="44"/>
        <v/>
      </c>
      <c r="BA228" s="67" t="str">
        <f t="shared" si="45"/>
        <v/>
      </c>
      <c r="BB228" s="67" t="str">
        <f t="shared" si="46"/>
        <v/>
      </c>
      <c r="BC228" s="67" t="str">
        <f t="shared" si="46"/>
        <v/>
      </c>
      <c r="BD228" s="67" t="str">
        <f t="shared" si="46"/>
        <v/>
      </c>
      <c r="BE228" s="67" t="str">
        <f t="shared" si="33"/>
        <v/>
      </c>
      <c r="IX228" s="7"/>
      <c r="IY228" s="7"/>
    </row>
    <row r="229" spans="1:259" ht="11.85" customHeight="1">
      <c r="A229" s="7" t="str">
        <f t="shared" si="34"/>
        <v/>
      </c>
      <c r="B229" s="7" t="str">
        <f t="shared" si="48"/>
        <v/>
      </c>
      <c r="C229" s="24" t="str">
        <v/>
      </c>
      <c r="D229" s="12" t="str">
        <v/>
      </c>
      <c r="E229" s="12" t="str">
        <v/>
      </c>
      <c r="F229" s="12" t="str">
        <v/>
      </c>
      <c r="G229" s="14" t="str">
        <v/>
      </c>
      <c r="H229" s="14" t="str">
        <v/>
      </c>
      <c r="I229" s="14" t="str">
        <v/>
      </c>
      <c r="J229" s="10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 t="str">
        <v/>
      </c>
      <c r="S229" s="10"/>
      <c r="T229" s="10"/>
      <c r="U229" s="7"/>
      <c r="V229" s="7"/>
      <c r="W229" s="7"/>
      <c r="X229" s="7"/>
      <c r="AH229" s="1"/>
      <c r="AI229" s="1"/>
      <c r="AQ229" s="7" t="str">
        <f t="shared" si="36"/>
        <v/>
      </c>
      <c r="AR229" s="67" t="str">
        <f t="shared" si="37"/>
        <v/>
      </c>
      <c r="AS229" s="67" t="str">
        <f t="shared" si="38"/>
        <v/>
      </c>
      <c r="AT229" s="67" t="str">
        <f t="shared" si="39"/>
        <v/>
      </c>
      <c r="AU229" s="67" t="str">
        <f t="shared" si="47"/>
        <v/>
      </c>
      <c r="AV229" s="67" t="str">
        <f t="shared" si="40"/>
        <v/>
      </c>
      <c r="AW229" s="67" t="str">
        <f t="shared" si="41"/>
        <v/>
      </c>
      <c r="AX229" s="67" t="str">
        <f t="shared" si="42"/>
        <v/>
      </c>
      <c r="AY229" s="67" t="str">
        <f t="shared" si="43"/>
        <v/>
      </c>
      <c r="AZ229" s="67" t="str">
        <f t="shared" si="44"/>
        <v/>
      </c>
      <c r="BA229" s="67" t="str">
        <f t="shared" si="45"/>
        <v/>
      </c>
      <c r="BB229" s="67" t="str">
        <f t="shared" si="46"/>
        <v/>
      </c>
      <c r="BC229" s="67" t="str">
        <f t="shared" si="46"/>
        <v/>
      </c>
      <c r="BD229" s="67" t="str">
        <f t="shared" si="46"/>
        <v/>
      </c>
      <c r="BE229" s="67" t="str">
        <f t="shared" si="33"/>
        <v/>
      </c>
      <c r="IX229" s="7"/>
      <c r="IY229" s="7"/>
    </row>
    <row r="230" spans="1:259" ht="11.85" customHeight="1">
      <c r="A230" s="7" t="str">
        <f t="shared" si="34"/>
        <v/>
      </c>
      <c r="B230" s="7" t="str">
        <f t="shared" si="48"/>
        <v/>
      </c>
      <c r="C230" s="24" t="str">
        <v/>
      </c>
      <c r="D230" s="12" t="str">
        <v/>
      </c>
      <c r="E230" s="12" t="str">
        <v/>
      </c>
      <c r="F230" s="12" t="str">
        <v/>
      </c>
      <c r="G230" s="14" t="str">
        <v/>
      </c>
      <c r="H230" s="14" t="str">
        <v/>
      </c>
      <c r="I230" s="14" t="str">
        <v/>
      </c>
      <c r="J230" s="10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 t="str">
        <v/>
      </c>
      <c r="S230" s="10"/>
      <c r="T230" s="10"/>
      <c r="U230" s="7"/>
      <c r="V230" s="7"/>
      <c r="W230" s="7"/>
      <c r="X230" s="7"/>
      <c r="AH230" s="1"/>
      <c r="AI230" s="1"/>
      <c r="AQ230" s="7" t="str">
        <f t="shared" si="36"/>
        <v/>
      </c>
      <c r="AR230" s="67" t="str">
        <f t="shared" si="37"/>
        <v/>
      </c>
      <c r="AS230" s="67" t="str">
        <f t="shared" si="38"/>
        <v/>
      </c>
      <c r="AT230" s="67" t="str">
        <f t="shared" si="39"/>
        <v/>
      </c>
      <c r="AU230" s="67" t="str">
        <f t="shared" si="47"/>
        <v/>
      </c>
      <c r="AV230" s="67" t="str">
        <f t="shared" si="40"/>
        <v/>
      </c>
      <c r="AW230" s="67" t="str">
        <f t="shared" si="41"/>
        <v/>
      </c>
      <c r="AX230" s="67" t="str">
        <f t="shared" si="42"/>
        <v/>
      </c>
      <c r="AY230" s="67" t="str">
        <f t="shared" si="43"/>
        <v/>
      </c>
      <c r="AZ230" s="67" t="str">
        <f t="shared" si="44"/>
        <v/>
      </c>
      <c r="BA230" s="67" t="str">
        <f t="shared" si="45"/>
        <v/>
      </c>
      <c r="BB230" s="67" t="str">
        <f t="shared" si="46"/>
        <v/>
      </c>
      <c r="BC230" s="67" t="str">
        <f t="shared" si="46"/>
        <v/>
      </c>
      <c r="BD230" s="67" t="str">
        <f t="shared" si="46"/>
        <v/>
      </c>
      <c r="BE230" s="67" t="str">
        <f t="shared" si="33"/>
        <v/>
      </c>
      <c r="IX230" s="7"/>
      <c r="IY230" s="7"/>
    </row>
    <row r="231" spans="1:259" ht="11.85" customHeight="1">
      <c r="A231" s="7" t="str">
        <f t="shared" si="34"/>
        <v/>
      </c>
      <c r="B231" s="7" t="str">
        <f t="shared" si="48"/>
        <v/>
      </c>
      <c r="C231" s="24" t="str">
        <v/>
      </c>
      <c r="D231" s="12" t="str">
        <v/>
      </c>
      <c r="E231" s="12" t="str">
        <v/>
      </c>
      <c r="F231" s="12" t="str">
        <v/>
      </c>
      <c r="G231" s="14" t="str">
        <v/>
      </c>
      <c r="H231" s="14" t="str">
        <v/>
      </c>
      <c r="I231" s="14" t="str">
        <v/>
      </c>
      <c r="J231" s="10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 t="str">
        <v/>
      </c>
      <c r="S231" s="10"/>
      <c r="T231" s="10"/>
      <c r="U231" s="7"/>
      <c r="V231" s="7"/>
      <c r="W231" s="7"/>
      <c r="X231" s="7"/>
      <c r="AH231" s="1"/>
      <c r="AI231" s="1"/>
      <c r="AQ231" s="7" t="str">
        <f t="shared" si="36"/>
        <v/>
      </c>
      <c r="AR231" s="67" t="str">
        <f t="shared" si="37"/>
        <v/>
      </c>
      <c r="AS231" s="67" t="str">
        <f t="shared" si="38"/>
        <v/>
      </c>
      <c r="AT231" s="67" t="str">
        <f t="shared" si="39"/>
        <v/>
      </c>
      <c r="AU231" s="67" t="str">
        <f t="shared" si="47"/>
        <v/>
      </c>
      <c r="AV231" s="67" t="str">
        <f t="shared" si="40"/>
        <v/>
      </c>
      <c r="AW231" s="67" t="str">
        <f t="shared" si="41"/>
        <v/>
      </c>
      <c r="AX231" s="67" t="str">
        <f t="shared" si="42"/>
        <v/>
      </c>
      <c r="AY231" s="67" t="str">
        <f t="shared" si="43"/>
        <v/>
      </c>
      <c r="AZ231" s="67" t="str">
        <f t="shared" si="44"/>
        <v/>
      </c>
      <c r="BA231" s="67" t="str">
        <f t="shared" si="45"/>
        <v/>
      </c>
      <c r="BB231" s="67" t="str">
        <f t="shared" si="46"/>
        <v/>
      </c>
      <c r="BC231" s="67" t="str">
        <f t="shared" si="46"/>
        <v/>
      </c>
      <c r="BD231" s="67" t="str">
        <f t="shared" si="46"/>
        <v/>
      </c>
      <c r="BE231" s="67" t="str">
        <f t="shared" si="33"/>
        <v/>
      </c>
      <c r="IX231" s="7"/>
      <c r="IY231" s="7"/>
    </row>
    <row r="232" spans="1:259" ht="11.85" customHeight="1">
      <c r="A232" s="7" t="str">
        <f t="shared" si="34"/>
        <v/>
      </c>
      <c r="B232" s="7" t="str">
        <f t="shared" si="48"/>
        <v/>
      </c>
      <c r="C232" s="24" t="str">
        <v/>
      </c>
      <c r="D232" s="12" t="str">
        <v/>
      </c>
      <c r="E232" s="12" t="str">
        <v/>
      </c>
      <c r="F232" s="12" t="str">
        <v/>
      </c>
      <c r="G232" s="14" t="str">
        <v/>
      </c>
      <c r="H232" s="14" t="str">
        <v/>
      </c>
      <c r="I232" s="14" t="str">
        <v/>
      </c>
      <c r="J232" s="10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 t="str">
        <v/>
      </c>
      <c r="S232" s="10"/>
      <c r="T232" s="10"/>
      <c r="U232" s="7"/>
      <c r="V232" s="7"/>
      <c r="W232" s="7"/>
      <c r="X232" s="7"/>
      <c r="AH232" s="1"/>
      <c r="AI232" s="1"/>
      <c r="AQ232" s="7" t="str">
        <f t="shared" si="36"/>
        <v/>
      </c>
      <c r="AR232" s="67" t="str">
        <f t="shared" si="37"/>
        <v/>
      </c>
      <c r="AS232" s="67" t="str">
        <f t="shared" si="38"/>
        <v/>
      </c>
      <c r="AT232" s="67" t="str">
        <f t="shared" si="39"/>
        <v/>
      </c>
      <c r="AU232" s="67" t="str">
        <f t="shared" si="47"/>
        <v/>
      </c>
      <c r="AV232" s="67" t="str">
        <f t="shared" si="40"/>
        <v/>
      </c>
      <c r="AW232" s="67" t="str">
        <f t="shared" si="41"/>
        <v/>
      </c>
      <c r="AX232" s="67" t="str">
        <f t="shared" si="42"/>
        <v/>
      </c>
      <c r="AY232" s="67" t="str">
        <f t="shared" si="43"/>
        <v/>
      </c>
      <c r="AZ232" s="67" t="str">
        <f t="shared" si="44"/>
        <v/>
      </c>
      <c r="BA232" s="67" t="str">
        <f t="shared" si="45"/>
        <v/>
      </c>
      <c r="BB232" s="67" t="str">
        <f t="shared" si="46"/>
        <v/>
      </c>
      <c r="BC232" s="67" t="str">
        <f t="shared" si="46"/>
        <v/>
      </c>
      <c r="BD232" s="67" t="str">
        <f t="shared" si="46"/>
        <v/>
      </c>
      <c r="BE232" s="67" t="str">
        <f t="shared" si="33"/>
        <v/>
      </c>
      <c r="IX232" s="7"/>
      <c r="IY232" s="7"/>
    </row>
    <row r="233" spans="1:259" ht="11.85" customHeight="1">
      <c r="A233" s="7" t="str">
        <f t="shared" si="34"/>
        <v/>
      </c>
      <c r="B233" s="7" t="str">
        <f t="shared" si="48"/>
        <v/>
      </c>
      <c r="C233" s="24" t="str">
        <v/>
      </c>
      <c r="D233" s="12" t="str">
        <v/>
      </c>
      <c r="E233" s="12" t="str">
        <v/>
      </c>
      <c r="F233" s="12" t="str">
        <v/>
      </c>
      <c r="G233" s="14" t="str">
        <v/>
      </c>
      <c r="H233" s="14" t="str">
        <v/>
      </c>
      <c r="I233" s="14" t="str">
        <v/>
      </c>
      <c r="J233" s="10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 t="str">
        <v/>
      </c>
      <c r="S233" s="10"/>
      <c r="T233" s="10"/>
      <c r="U233" s="7"/>
      <c r="V233" s="7"/>
      <c r="W233" s="7"/>
      <c r="X233" s="7"/>
      <c r="AH233" s="1"/>
      <c r="AI233" s="1"/>
      <c r="AQ233" s="7" t="str">
        <f t="shared" si="36"/>
        <v/>
      </c>
      <c r="AR233" s="67" t="str">
        <f t="shared" si="37"/>
        <v/>
      </c>
      <c r="AS233" s="67" t="str">
        <f t="shared" si="38"/>
        <v/>
      </c>
      <c r="AT233" s="67" t="str">
        <f t="shared" si="39"/>
        <v/>
      </c>
      <c r="AU233" s="67" t="str">
        <f t="shared" si="47"/>
        <v/>
      </c>
      <c r="AV233" s="67" t="str">
        <f t="shared" si="40"/>
        <v/>
      </c>
      <c r="AW233" s="67" t="str">
        <f t="shared" si="41"/>
        <v/>
      </c>
      <c r="AX233" s="67" t="str">
        <f t="shared" si="42"/>
        <v/>
      </c>
      <c r="AY233" s="67" t="str">
        <f t="shared" si="43"/>
        <v/>
      </c>
      <c r="AZ233" s="67" t="str">
        <f t="shared" si="44"/>
        <v/>
      </c>
      <c r="BA233" s="67" t="str">
        <f t="shared" si="45"/>
        <v/>
      </c>
      <c r="BB233" s="67" t="str">
        <f t="shared" si="46"/>
        <v/>
      </c>
      <c r="BC233" s="67" t="str">
        <f t="shared" si="46"/>
        <v/>
      </c>
      <c r="BD233" s="67" t="str">
        <f t="shared" si="46"/>
        <v/>
      </c>
      <c r="BE233" s="67" t="str">
        <f t="shared" si="33"/>
        <v/>
      </c>
      <c r="IX233" s="7"/>
      <c r="IY233" s="7"/>
    </row>
    <row r="234" spans="1:259" ht="11.85" customHeight="1">
      <c r="A234" s="7" t="str">
        <f t="shared" si="34"/>
        <v/>
      </c>
      <c r="B234" s="7" t="str">
        <f t="shared" si="48"/>
        <v/>
      </c>
      <c r="C234" s="24" t="str">
        <v/>
      </c>
      <c r="D234" s="12" t="str">
        <v/>
      </c>
      <c r="E234" s="12" t="str">
        <v/>
      </c>
      <c r="F234" s="12" t="str">
        <v/>
      </c>
      <c r="G234" s="14" t="str">
        <v/>
      </c>
      <c r="H234" s="14" t="str">
        <v/>
      </c>
      <c r="I234" s="14" t="str">
        <v/>
      </c>
      <c r="J234" s="10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 t="str">
        <v/>
      </c>
      <c r="S234" s="10"/>
      <c r="T234" s="10"/>
      <c r="U234" s="7"/>
      <c r="V234" s="7"/>
      <c r="W234" s="7"/>
      <c r="X234" s="7"/>
      <c r="AH234" s="1"/>
      <c r="AI234" s="1"/>
      <c r="AQ234" s="7" t="str">
        <f t="shared" si="36"/>
        <v/>
      </c>
      <c r="AR234" s="67" t="str">
        <f t="shared" si="37"/>
        <v/>
      </c>
      <c r="AS234" s="67" t="str">
        <f t="shared" si="38"/>
        <v/>
      </c>
      <c r="AT234" s="67" t="str">
        <f t="shared" si="39"/>
        <v/>
      </c>
      <c r="AU234" s="67" t="str">
        <f t="shared" si="47"/>
        <v/>
      </c>
      <c r="AV234" s="67" t="str">
        <f t="shared" si="40"/>
        <v/>
      </c>
      <c r="AW234" s="67" t="str">
        <f t="shared" si="41"/>
        <v/>
      </c>
      <c r="AX234" s="67" t="str">
        <f t="shared" si="42"/>
        <v/>
      </c>
      <c r="AY234" s="67" t="str">
        <f t="shared" si="43"/>
        <v/>
      </c>
      <c r="AZ234" s="67" t="str">
        <f t="shared" si="44"/>
        <v/>
      </c>
      <c r="BA234" s="67" t="str">
        <f t="shared" si="45"/>
        <v/>
      </c>
      <c r="BB234" s="67" t="str">
        <f t="shared" si="46"/>
        <v/>
      </c>
      <c r="BC234" s="67" t="str">
        <f t="shared" si="46"/>
        <v/>
      </c>
      <c r="BD234" s="67" t="str">
        <f t="shared" si="46"/>
        <v/>
      </c>
      <c r="BE234" s="67" t="str">
        <f t="shared" si="33"/>
        <v/>
      </c>
      <c r="IX234" s="7"/>
      <c r="IY234" s="7"/>
    </row>
    <row r="235" spans="1:259" ht="11.85" customHeight="1">
      <c r="A235" s="7" t="str">
        <f t="shared" si="34"/>
        <v/>
      </c>
      <c r="B235" s="7" t="str">
        <f t="shared" si="48"/>
        <v/>
      </c>
      <c r="C235" s="24" t="str">
        <v/>
      </c>
      <c r="D235" s="12" t="str">
        <v/>
      </c>
      <c r="E235" s="12" t="str">
        <v/>
      </c>
      <c r="F235" s="12" t="str">
        <v/>
      </c>
      <c r="G235" s="14" t="str">
        <v/>
      </c>
      <c r="H235" s="14" t="str">
        <v/>
      </c>
      <c r="I235" s="14" t="str">
        <v/>
      </c>
      <c r="J235" s="10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 t="str">
        <v/>
      </c>
      <c r="S235" s="10"/>
      <c r="T235" s="10"/>
      <c r="U235" s="7"/>
      <c r="V235" s="7"/>
      <c r="W235" s="7"/>
      <c r="X235" s="7"/>
      <c r="AH235" s="1"/>
      <c r="AI235" s="1"/>
      <c r="AQ235" s="7" t="str">
        <f t="shared" si="36"/>
        <v/>
      </c>
      <c r="AR235" s="67" t="str">
        <f t="shared" si="37"/>
        <v/>
      </c>
      <c r="AS235" s="67" t="str">
        <f t="shared" si="38"/>
        <v/>
      </c>
      <c r="AT235" s="67" t="str">
        <f t="shared" si="39"/>
        <v/>
      </c>
      <c r="AU235" s="67" t="str">
        <f t="shared" si="47"/>
        <v/>
      </c>
      <c r="AV235" s="67" t="str">
        <f t="shared" si="40"/>
        <v/>
      </c>
      <c r="AW235" s="67" t="str">
        <f t="shared" si="41"/>
        <v/>
      </c>
      <c r="AX235" s="67" t="str">
        <f t="shared" si="42"/>
        <v/>
      </c>
      <c r="AY235" s="67" t="str">
        <f t="shared" si="43"/>
        <v/>
      </c>
      <c r="AZ235" s="67" t="str">
        <f t="shared" si="44"/>
        <v/>
      </c>
      <c r="BA235" s="67" t="str">
        <f t="shared" si="45"/>
        <v/>
      </c>
      <c r="BB235" s="67" t="str">
        <f t="shared" si="46"/>
        <v/>
      </c>
      <c r="BC235" s="67" t="str">
        <f t="shared" si="46"/>
        <v/>
      </c>
      <c r="BD235" s="67" t="str">
        <f t="shared" si="46"/>
        <v/>
      </c>
      <c r="BE235" s="67" t="str">
        <f t="shared" si="33"/>
        <v/>
      </c>
      <c r="IX235" s="7"/>
      <c r="IY235" s="7"/>
    </row>
    <row r="236" spans="1:259" ht="11.85" customHeight="1">
      <c r="A236" s="7" t="str">
        <f t="shared" si="34"/>
        <v/>
      </c>
      <c r="B236" s="7" t="str">
        <f t="shared" si="48"/>
        <v/>
      </c>
      <c r="C236" s="24" t="str">
        <v/>
      </c>
      <c r="D236" s="12" t="str">
        <v/>
      </c>
      <c r="E236" s="12" t="str">
        <v/>
      </c>
      <c r="F236" s="12" t="str">
        <v/>
      </c>
      <c r="G236" s="14" t="str">
        <v/>
      </c>
      <c r="H236" s="14" t="str">
        <v/>
      </c>
      <c r="I236" s="14" t="str">
        <v/>
      </c>
      <c r="J236" s="10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 t="str">
        <v/>
      </c>
      <c r="S236" s="10"/>
      <c r="T236" s="10"/>
      <c r="U236" s="7"/>
      <c r="V236" s="7"/>
      <c r="W236" s="7"/>
      <c r="X236" s="7"/>
      <c r="AH236" s="1"/>
      <c r="AI236" s="1"/>
      <c r="AQ236" s="7" t="str">
        <f t="shared" si="36"/>
        <v/>
      </c>
      <c r="AR236" s="67" t="str">
        <f t="shared" si="37"/>
        <v/>
      </c>
      <c r="AS236" s="67" t="str">
        <f t="shared" si="38"/>
        <v/>
      </c>
      <c r="AT236" s="67" t="str">
        <f t="shared" si="39"/>
        <v/>
      </c>
      <c r="AU236" s="67" t="str">
        <f t="shared" si="47"/>
        <v/>
      </c>
      <c r="AV236" s="67" t="str">
        <f t="shared" si="40"/>
        <v/>
      </c>
      <c r="AW236" s="67" t="str">
        <f t="shared" si="41"/>
        <v/>
      </c>
      <c r="AX236" s="67" t="str">
        <f t="shared" si="42"/>
        <v/>
      </c>
      <c r="AY236" s="67" t="str">
        <f t="shared" si="43"/>
        <v/>
      </c>
      <c r="AZ236" s="67" t="str">
        <f t="shared" si="44"/>
        <v/>
      </c>
      <c r="BA236" s="67" t="str">
        <f t="shared" si="45"/>
        <v/>
      </c>
      <c r="BB236" s="67" t="str">
        <f t="shared" si="46"/>
        <v/>
      </c>
      <c r="BC236" s="67" t="str">
        <f t="shared" si="46"/>
        <v/>
      </c>
      <c r="BD236" s="67" t="str">
        <f t="shared" si="46"/>
        <v/>
      </c>
      <c r="BE236" s="67" t="str">
        <f t="shared" si="46"/>
        <v/>
      </c>
      <c r="IX236" s="7"/>
      <c r="IY236" s="7"/>
    </row>
    <row r="237" spans="1:259" ht="11.85" customHeight="1">
      <c r="A237" s="7" t="str">
        <f t="shared" ref="A237:A300" si="49">IF(OR($D$37,$D$36,$D$35),IF(MOD((ROW(A237)-ROW($A$45))*$E$30,$E$32)&lt;0.0001,(ROW(A237)-ROW($A$45))*$E$30,""),"")</f>
        <v/>
      </c>
      <c r="B237" s="7" t="str">
        <f t="shared" ref="B237:B244" si="50">IF(IF(OR($D$37,$D$36,$D$35),(ROW(A237)-ROW($A$45))*$E$30,"")&lt;=$E$31,IF(OR($D$37,$D$36,$D$35),(ROW(A237)-ROW($A$45))*$E$30,""),"")</f>
        <v/>
      </c>
      <c r="C237" s="24" t="str">
        <v/>
      </c>
      <c r="D237" s="12" t="str">
        <v/>
      </c>
      <c r="E237" s="12" t="str">
        <v/>
      </c>
      <c r="F237" s="12" t="str">
        <v/>
      </c>
      <c r="G237" s="14" t="str">
        <v/>
      </c>
      <c r="H237" s="14" t="str">
        <v/>
      </c>
      <c r="I237" s="14" t="str">
        <v/>
      </c>
      <c r="J237" s="10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 t="str">
        <v/>
      </c>
      <c r="S237" s="10"/>
      <c r="T237" s="10"/>
      <c r="U237" s="7"/>
      <c r="V237" s="7"/>
      <c r="W237" s="7"/>
      <c r="X237" s="7"/>
      <c r="AH237" s="1"/>
      <c r="AI237" s="1"/>
      <c r="AQ237" s="7" t="str">
        <f t="shared" ref="AQ237:AQ300" si="51">IF((ROW(A237)-ROW($A$45))*$E$30&lt;=$E$31,A237,"")</f>
        <v/>
      </c>
      <c r="AR237" s="67" t="str">
        <f t="shared" ref="AR237:AR300" si="52">IF(ISNUMBER(C237),C237,"")</f>
        <v/>
      </c>
      <c r="AS237" s="67" t="str">
        <f t="shared" ref="AS237:AS300" si="53">IF(ISNUMBER(D237),D237,"")</f>
        <v/>
      </c>
      <c r="AT237" s="67" t="str">
        <f t="shared" ref="AT237:AT300" si="54">IF(ISNUMBER(E237),E237,"")</f>
        <v/>
      </c>
      <c r="AU237" s="67" t="str">
        <f t="shared" si="47"/>
        <v/>
      </c>
      <c r="AV237" s="67" t="str">
        <f t="shared" ref="AV237:AV300" si="55">IF(ISNUMBER(G237),G237,"")</f>
        <v/>
      </c>
      <c r="AW237" s="67" t="str">
        <f t="shared" ref="AW237:AW300" si="56">IF(ISNUMBER(H237),H237,"")</f>
        <v/>
      </c>
      <c r="AX237" s="67" t="str">
        <f t="shared" ref="AX237:AX300" si="57">IF(ISNUMBER(I237),I237,"")</f>
        <v/>
      </c>
      <c r="AY237" s="67" t="str">
        <f t="shared" ref="AY237:AY300" si="58">IF(ISNUMBER(J237),J237,"")</f>
        <v/>
      </c>
      <c r="AZ237" s="67" t="str">
        <f t="shared" ref="AZ237:AZ300" si="59">IF(ISNUMBER(K237),K237,"")</f>
        <v/>
      </c>
      <c r="BA237" s="67" t="str">
        <f t="shared" ref="BA237:BA300" si="60">IF(ISNUMBER(L237),L237,"")</f>
        <v/>
      </c>
      <c r="BB237" s="67" t="str">
        <f t="shared" ref="BB237:BE300" si="61">IF(ISNUMBER(M237),M237,"")</f>
        <v/>
      </c>
      <c r="BC237" s="67" t="str">
        <f t="shared" si="61"/>
        <v/>
      </c>
      <c r="BD237" s="67" t="str">
        <f t="shared" si="61"/>
        <v/>
      </c>
      <c r="BE237" s="67" t="str">
        <f t="shared" si="61"/>
        <v/>
      </c>
      <c r="IX237" s="7"/>
      <c r="IY237" s="7"/>
    </row>
    <row r="238" spans="1:259" ht="11.85" customHeight="1">
      <c r="A238" s="7" t="str">
        <f t="shared" si="49"/>
        <v/>
      </c>
      <c r="B238" s="7" t="str">
        <f t="shared" si="50"/>
        <v/>
      </c>
      <c r="C238" s="24" t="str">
        <v/>
      </c>
      <c r="D238" s="12" t="str">
        <v/>
      </c>
      <c r="E238" s="12" t="str">
        <v/>
      </c>
      <c r="F238" s="12" t="str">
        <v/>
      </c>
      <c r="G238" s="14" t="str">
        <v/>
      </c>
      <c r="H238" s="14" t="str">
        <v/>
      </c>
      <c r="I238" s="14" t="str">
        <v/>
      </c>
      <c r="J238" s="10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 t="str">
        <v/>
      </c>
      <c r="S238" s="10"/>
      <c r="T238" s="10"/>
      <c r="U238" s="7"/>
      <c r="V238" s="7"/>
      <c r="W238" s="7"/>
      <c r="X238" s="7"/>
      <c r="AH238" s="1"/>
      <c r="AI238" s="1"/>
      <c r="AQ238" s="7" t="str">
        <f t="shared" si="51"/>
        <v/>
      </c>
      <c r="AR238" s="67" t="str">
        <f t="shared" si="52"/>
        <v/>
      </c>
      <c r="AS238" s="67" t="str">
        <f t="shared" si="53"/>
        <v/>
      </c>
      <c r="AT238" s="67" t="str">
        <f t="shared" si="54"/>
        <v/>
      </c>
      <c r="AU238" s="67" t="str">
        <f t="shared" ref="AU238:AU301" si="62">IF(ISNUMBER(F238),F238,"")</f>
        <v/>
      </c>
      <c r="AV238" s="67" t="str">
        <f t="shared" si="55"/>
        <v/>
      </c>
      <c r="AW238" s="67" t="str">
        <f t="shared" si="56"/>
        <v/>
      </c>
      <c r="AX238" s="67" t="str">
        <f t="shared" si="57"/>
        <v/>
      </c>
      <c r="AY238" s="67" t="str">
        <f t="shared" si="58"/>
        <v/>
      </c>
      <c r="AZ238" s="67" t="str">
        <f t="shared" si="59"/>
        <v/>
      </c>
      <c r="BA238" s="67" t="str">
        <f t="shared" si="60"/>
        <v/>
      </c>
      <c r="BB238" s="67" t="str">
        <f t="shared" si="61"/>
        <v/>
      </c>
      <c r="BC238" s="67" t="str">
        <f t="shared" si="61"/>
        <v/>
      </c>
      <c r="BD238" s="67" t="str">
        <f t="shared" si="61"/>
        <v/>
      </c>
      <c r="BE238" s="67" t="str">
        <f t="shared" si="61"/>
        <v/>
      </c>
      <c r="IX238" s="7"/>
      <c r="IY238" s="7"/>
    </row>
    <row r="239" spans="1:259" ht="11.85" customHeight="1">
      <c r="A239" s="7" t="str">
        <f t="shared" si="49"/>
        <v/>
      </c>
      <c r="B239" s="7" t="str">
        <f t="shared" si="50"/>
        <v/>
      </c>
      <c r="C239" s="24" t="str">
        <v/>
      </c>
      <c r="D239" s="12" t="str">
        <v/>
      </c>
      <c r="E239" s="12" t="str">
        <v/>
      </c>
      <c r="F239" s="12" t="str">
        <v/>
      </c>
      <c r="G239" s="14" t="str">
        <v/>
      </c>
      <c r="H239" s="14" t="str">
        <v/>
      </c>
      <c r="I239" s="14" t="str">
        <v/>
      </c>
      <c r="J239" s="10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 t="str">
        <v/>
      </c>
      <c r="S239" s="10"/>
      <c r="T239" s="10"/>
      <c r="U239" s="7"/>
      <c r="V239" s="7"/>
      <c r="W239" s="7"/>
      <c r="X239" s="7"/>
      <c r="AH239" s="1"/>
      <c r="AI239" s="1"/>
      <c r="AQ239" s="7" t="str">
        <f t="shared" si="51"/>
        <v/>
      </c>
      <c r="AR239" s="67" t="str">
        <f t="shared" si="52"/>
        <v/>
      </c>
      <c r="AS239" s="67" t="str">
        <f t="shared" si="53"/>
        <v/>
      </c>
      <c r="AT239" s="67" t="str">
        <f t="shared" si="54"/>
        <v/>
      </c>
      <c r="AU239" s="67" t="str">
        <f t="shared" si="62"/>
        <v/>
      </c>
      <c r="AV239" s="67" t="str">
        <f t="shared" si="55"/>
        <v/>
      </c>
      <c r="AW239" s="67" t="str">
        <f t="shared" si="56"/>
        <v/>
      </c>
      <c r="AX239" s="67" t="str">
        <f t="shared" si="57"/>
        <v/>
      </c>
      <c r="AY239" s="67" t="str">
        <f t="shared" si="58"/>
        <v/>
      </c>
      <c r="AZ239" s="67" t="str">
        <f t="shared" si="59"/>
        <v/>
      </c>
      <c r="BA239" s="67" t="str">
        <f t="shared" si="60"/>
        <v/>
      </c>
      <c r="BB239" s="67" t="str">
        <f t="shared" si="61"/>
        <v/>
      </c>
      <c r="BC239" s="67" t="str">
        <f t="shared" si="61"/>
        <v/>
      </c>
      <c r="BD239" s="67" t="str">
        <f t="shared" si="61"/>
        <v/>
      </c>
      <c r="BE239" s="67" t="str">
        <f t="shared" si="61"/>
        <v/>
      </c>
      <c r="IX239" s="7"/>
      <c r="IY239" s="7"/>
    </row>
    <row r="240" spans="1:259" ht="11.85" customHeight="1">
      <c r="A240" s="7" t="str">
        <f t="shared" si="49"/>
        <v/>
      </c>
      <c r="B240" s="7" t="str">
        <f t="shared" si="50"/>
        <v/>
      </c>
      <c r="C240" s="24" t="str">
        <v/>
      </c>
      <c r="D240" s="12" t="str">
        <v/>
      </c>
      <c r="E240" s="12" t="str">
        <v/>
      </c>
      <c r="F240" s="12" t="str">
        <v/>
      </c>
      <c r="G240" s="14" t="str">
        <v/>
      </c>
      <c r="H240" s="14" t="str">
        <v/>
      </c>
      <c r="I240" s="14" t="str">
        <v/>
      </c>
      <c r="J240" s="10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 t="str">
        <v/>
      </c>
      <c r="S240" s="10"/>
      <c r="T240" s="10"/>
      <c r="U240" s="7"/>
      <c r="V240" s="7"/>
      <c r="W240" s="7"/>
      <c r="X240" s="7"/>
      <c r="AH240" s="1"/>
      <c r="AI240" s="1"/>
      <c r="AQ240" s="7" t="str">
        <f t="shared" si="51"/>
        <v/>
      </c>
      <c r="AR240" s="67" t="str">
        <f t="shared" si="52"/>
        <v/>
      </c>
      <c r="AS240" s="67" t="str">
        <f t="shared" si="53"/>
        <v/>
      </c>
      <c r="AT240" s="67" t="str">
        <f t="shared" si="54"/>
        <v/>
      </c>
      <c r="AU240" s="67" t="str">
        <f t="shared" si="62"/>
        <v/>
      </c>
      <c r="AV240" s="67" t="str">
        <f t="shared" si="55"/>
        <v/>
      </c>
      <c r="AW240" s="67" t="str">
        <f t="shared" si="56"/>
        <v/>
      </c>
      <c r="AX240" s="67" t="str">
        <f t="shared" si="57"/>
        <v/>
      </c>
      <c r="AY240" s="67" t="str">
        <f t="shared" si="58"/>
        <v/>
      </c>
      <c r="AZ240" s="67" t="str">
        <f t="shared" si="59"/>
        <v/>
      </c>
      <c r="BA240" s="67" t="str">
        <f t="shared" si="60"/>
        <v/>
      </c>
      <c r="BB240" s="67" t="str">
        <f t="shared" si="61"/>
        <v/>
      </c>
      <c r="BC240" s="67" t="str">
        <f t="shared" si="61"/>
        <v/>
      </c>
      <c r="BD240" s="67" t="str">
        <f t="shared" si="61"/>
        <v/>
      </c>
      <c r="BE240" s="67" t="str">
        <f t="shared" si="61"/>
        <v/>
      </c>
      <c r="IX240" s="7"/>
      <c r="IY240" s="7"/>
    </row>
    <row r="241" spans="1:259" ht="11.85" customHeight="1">
      <c r="A241" s="7" t="str">
        <f t="shared" si="49"/>
        <v/>
      </c>
      <c r="B241" s="7" t="str">
        <f t="shared" si="50"/>
        <v/>
      </c>
      <c r="C241" s="24" t="str">
        <v/>
      </c>
      <c r="D241" s="12" t="str">
        <v/>
      </c>
      <c r="E241" s="12" t="str">
        <v/>
      </c>
      <c r="F241" s="12" t="str">
        <v/>
      </c>
      <c r="G241" s="14" t="str">
        <v/>
      </c>
      <c r="H241" s="14" t="str">
        <v/>
      </c>
      <c r="I241" s="14" t="str">
        <v/>
      </c>
      <c r="J241" s="10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 t="str">
        <v/>
      </c>
      <c r="S241" s="10"/>
      <c r="T241" s="10"/>
      <c r="U241" s="7"/>
      <c r="V241" s="7"/>
      <c r="W241" s="7"/>
      <c r="X241" s="7"/>
      <c r="AH241" s="1"/>
      <c r="AI241" s="1"/>
      <c r="AQ241" s="7" t="str">
        <f t="shared" si="51"/>
        <v/>
      </c>
      <c r="AR241" s="67" t="str">
        <f t="shared" si="52"/>
        <v/>
      </c>
      <c r="AS241" s="67" t="str">
        <f t="shared" si="53"/>
        <v/>
      </c>
      <c r="AT241" s="67" t="str">
        <f t="shared" si="54"/>
        <v/>
      </c>
      <c r="AU241" s="67" t="str">
        <f t="shared" si="62"/>
        <v/>
      </c>
      <c r="AV241" s="67" t="str">
        <f t="shared" si="55"/>
        <v/>
      </c>
      <c r="AW241" s="67" t="str">
        <f t="shared" si="56"/>
        <v/>
      </c>
      <c r="AX241" s="67" t="str">
        <f t="shared" si="57"/>
        <v/>
      </c>
      <c r="AY241" s="67" t="str">
        <f t="shared" si="58"/>
        <v/>
      </c>
      <c r="AZ241" s="67" t="str">
        <f t="shared" si="59"/>
        <v/>
      </c>
      <c r="BA241" s="67" t="str">
        <f t="shared" si="60"/>
        <v/>
      </c>
      <c r="BB241" s="67" t="str">
        <f t="shared" si="61"/>
        <v/>
      </c>
      <c r="BC241" s="67" t="str">
        <f t="shared" si="61"/>
        <v/>
      </c>
      <c r="BD241" s="67" t="str">
        <f t="shared" si="61"/>
        <v/>
      </c>
      <c r="BE241" s="67" t="str">
        <f t="shared" si="61"/>
        <v/>
      </c>
      <c r="IX241" s="7"/>
      <c r="IY241" s="7"/>
    </row>
    <row r="242" spans="1:259" ht="11.85" customHeight="1">
      <c r="A242" s="7" t="str">
        <f t="shared" si="49"/>
        <v/>
      </c>
      <c r="B242" s="7" t="str">
        <f t="shared" si="50"/>
        <v/>
      </c>
      <c r="C242" s="24" t="str">
        <v/>
      </c>
      <c r="D242" s="12" t="str">
        <v/>
      </c>
      <c r="E242" s="12" t="str">
        <v/>
      </c>
      <c r="F242" s="12" t="str">
        <v/>
      </c>
      <c r="G242" s="14" t="str">
        <v/>
      </c>
      <c r="H242" s="14" t="str">
        <v/>
      </c>
      <c r="I242" s="14" t="str">
        <v/>
      </c>
      <c r="J242" s="10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 t="str">
        <v/>
      </c>
      <c r="S242" s="10"/>
      <c r="T242" s="10"/>
      <c r="U242" s="7"/>
      <c r="V242" s="7"/>
      <c r="W242" s="7"/>
      <c r="X242" s="7"/>
      <c r="AH242" s="1"/>
      <c r="AI242" s="1"/>
      <c r="AQ242" s="7" t="str">
        <f t="shared" si="51"/>
        <v/>
      </c>
      <c r="AR242" s="67" t="str">
        <f t="shared" si="52"/>
        <v/>
      </c>
      <c r="AS242" s="67" t="str">
        <f t="shared" si="53"/>
        <v/>
      </c>
      <c r="AT242" s="67" t="str">
        <f t="shared" si="54"/>
        <v/>
      </c>
      <c r="AU242" s="67" t="str">
        <f t="shared" si="62"/>
        <v/>
      </c>
      <c r="AV242" s="67" t="str">
        <f t="shared" si="55"/>
        <v/>
      </c>
      <c r="AW242" s="67" t="str">
        <f t="shared" si="56"/>
        <v/>
      </c>
      <c r="AX242" s="67" t="str">
        <f t="shared" si="57"/>
        <v/>
      </c>
      <c r="AY242" s="67" t="str">
        <f t="shared" si="58"/>
        <v/>
      </c>
      <c r="AZ242" s="67" t="str">
        <f t="shared" si="59"/>
        <v/>
      </c>
      <c r="BA242" s="67" t="str">
        <f t="shared" si="60"/>
        <v/>
      </c>
      <c r="BB242" s="67" t="str">
        <f t="shared" si="61"/>
        <v/>
      </c>
      <c r="BC242" s="67" t="str">
        <f t="shared" si="61"/>
        <v/>
      </c>
      <c r="BD242" s="67" t="str">
        <f t="shared" si="61"/>
        <v/>
      </c>
      <c r="BE242" s="67" t="str">
        <f t="shared" si="61"/>
        <v/>
      </c>
      <c r="IX242" s="7"/>
      <c r="IY242" s="7"/>
    </row>
    <row r="243" spans="1:259" ht="11.85" customHeight="1">
      <c r="A243" s="7" t="str">
        <f t="shared" si="49"/>
        <v/>
      </c>
      <c r="B243" s="7" t="str">
        <f t="shared" si="50"/>
        <v/>
      </c>
      <c r="C243" s="24" t="str">
        <v/>
      </c>
      <c r="D243" s="12" t="str">
        <v/>
      </c>
      <c r="E243" s="12" t="str">
        <v/>
      </c>
      <c r="F243" s="12" t="str">
        <v/>
      </c>
      <c r="G243" s="14" t="str">
        <v/>
      </c>
      <c r="H243" s="14" t="str">
        <v/>
      </c>
      <c r="I243" s="14" t="str">
        <v/>
      </c>
      <c r="J243" s="10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 t="str">
        <v/>
      </c>
      <c r="S243" s="10"/>
      <c r="T243" s="10"/>
      <c r="U243" s="7"/>
      <c r="V243" s="7"/>
      <c r="W243" s="7"/>
      <c r="X243" s="7"/>
      <c r="AH243" s="1"/>
      <c r="AI243" s="1"/>
      <c r="AQ243" s="7" t="str">
        <f t="shared" si="51"/>
        <v/>
      </c>
      <c r="AR243" s="67" t="str">
        <f t="shared" si="52"/>
        <v/>
      </c>
      <c r="AS243" s="67" t="str">
        <f t="shared" si="53"/>
        <v/>
      </c>
      <c r="AT243" s="67" t="str">
        <f t="shared" si="54"/>
        <v/>
      </c>
      <c r="AU243" s="67" t="str">
        <f t="shared" si="62"/>
        <v/>
      </c>
      <c r="AV243" s="67" t="str">
        <f t="shared" si="55"/>
        <v/>
      </c>
      <c r="AW243" s="67" t="str">
        <f t="shared" si="56"/>
        <v/>
      </c>
      <c r="AX243" s="67" t="str">
        <f t="shared" si="57"/>
        <v/>
      </c>
      <c r="AY243" s="67" t="str">
        <f t="shared" si="58"/>
        <v/>
      </c>
      <c r="AZ243" s="67" t="str">
        <f t="shared" si="59"/>
        <v/>
      </c>
      <c r="BA243" s="67" t="str">
        <f t="shared" si="60"/>
        <v/>
      </c>
      <c r="BB243" s="67" t="str">
        <f t="shared" si="61"/>
        <v/>
      </c>
      <c r="BC243" s="67" t="str">
        <f t="shared" si="61"/>
        <v/>
      </c>
      <c r="BD243" s="67" t="str">
        <f t="shared" si="61"/>
        <v/>
      </c>
      <c r="BE243" s="67" t="str">
        <f t="shared" si="61"/>
        <v/>
      </c>
      <c r="IX243" s="7"/>
      <c r="IY243" s="7"/>
    </row>
    <row r="244" spans="1:259" ht="11.85" customHeight="1">
      <c r="A244" s="7" t="str">
        <f t="shared" si="49"/>
        <v/>
      </c>
      <c r="B244" s="7" t="str">
        <f t="shared" si="50"/>
        <v/>
      </c>
      <c r="C244" s="24" t="str">
        <v/>
      </c>
      <c r="D244" s="12" t="str">
        <v/>
      </c>
      <c r="E244" s="12" t="str">
        <v/>
      </c>
      <c r="F244" s="12" t="str">
        <v/>
      </c>
      <c r="G244" s="14" t="str">
        <v/>
      </c>
      <c r="H244" s="14" t="str">
        <v/>
      </c>
      <c r="I244" s="14" t="str">
        <v/>
      </c>
      <c r="J244" s="10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 t="str">
        <v/>
      </c>
      <c r="S244" s="10"/>
      <c r="T244" s="10"/>
      <c r="U244" s="7"/>
      <c r="V244" s="7"/>
      <c r="W244" s="7"/>
      <c r="X244" s="7"/>
      <c r="AH244" s="1"/>
      <c r="AI244" s="1"/>
      <c r="AQ244" s="7" t="str">
        <f t="shared" si="51"/>
        <v/>
      </c>
      <c r="AR244" s="67" t="str">
        <f t="shared" si="52"/>
        <v/>
      </c>
      <c r="AS244" s="67" t="str">
        <f t="shared" si="53"/>
        <v/>
      </c>
      <c r="AT244" s="67" t="str">
        <f t="shared" si="54"/>
        <v/>
      </c>
      <c r="AU244" s="67" t="str">
        <f t="shared" si="62"/>
        <v/>
      </c>
      <c r="AV244" s="67" t="str">
        <f t="shared" si="55"/>
        <v/>
      </c>
      <c r="AW244" s="67" t="str">
        <f t="shared" si="56"/>
        <v/>
      </c>
      <c r="AX244" s="67" t="str">
        <f t="shared" si="57"/>
        <v/>
      </c>
      <c r="AY244" s="67" t="str">
        <f t="shared" si="58"/>
        <v/>
      </c>
      <c r="AZ244" s="67" t="str">
        <f t="shared" si="59"/>
        <v/>
      </c>
      <c r="BA244" s="67" t="str">
        <f t="shared" si="60"/>
        <v/>
      </c>
      <c r="BB244" s="67" t="str">
        <f t="shared" si="61"/>
        <v/>
      </c>
      <c r="BC244" s="67" t="str">
        <f t="shared" si="61"/>
        <v/>
      </c>
      <c r="BD244" s="67" t="str">
        <f t="shared" si="61"/>
        <v/>
      </c>
      <c r="BE244" s="67" t="str">
        <f t="shared" si="61"/>
        <v/>
      </c>
      <c r="IX244" s="7"/>
      <c r="IY244" s="7"/>
    </row>
    <row r="245" spans="1:259" ht="11.85" customHeight="1">
      <c r="A245" s="7" t="str">
        <f t="shared" si="49"/>
        <v/>
      </c>
      <c r="C245" s="24" t="str">
        <v/>
      </c>
      <c r="D245" s="12" t="str">
        <v/>
      </c>
      <c r="E245" s="12" t="str">
        <v/>
      </c>
      <c r="F245" s="12" t="str">
        <v/>
      </c>
      <c r="G245" s="14" t="str">
        <v/>
      </c>
      <c r="H245" s="14" t="str">
        <v/>
      </c>
      <c r="I245" s="14" t="str">
        <v/>
      </c>
      <c r="J245" s="10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 t="str">
        <v/>
      </c>
      <c r="S245" s="10"/>
      <c r="T245" s="10"/>
      <c r="U245" s="7"/>
      <c r="V245" s="7"/>
      <c r="W245" s="7"/>
      <c r="X245" s="7"/>
      <c r="AH245" s="1"/>
      <c r="AI245" s="1"/>
      <c r="AQ245" s="7" t="str">
        <f t="shared" si="51"/>
        <v/>
      </c>
      <c r="AR245" s="67" t="str">
        <f t="shared" si="52"/>
        <v/>
      </c>
      <c r="AS245" s="67" t="str">
        <f t="shared" si="53"/>
        <v/>
      </c>
      <c r="AT245" s="67" t="str">
        <f t="shared" si="54"/>
        <v/>
      </c>
      <c r="AU245" s="67" t="str">
        <f t="shared" si="62"/>
        <v/>
      </c>
      <c r="AV245" s="67" t="str">
        <f t="shared" si="55"/>
        <v/>
      </c>
      <c r="AW245" s="67" t="str">
        <f t="shared" si="56"/>
        <v/>
      </c>
      <c r="AX245" s="67" t="str">
        <f t="shared" si="57"/>
        <v/>
      </c>
      <c r="AY245" s="67" t="str">
        <f t="shared" si="58"/>
        <v/>
      </c>
      <c r="AZ245" s="67" t="str">
        <f t="shared" si="59"/>
        <v/>
      </c>
      <c r="BA245" s="67" t="str">
        <f t="shared" si="60"/>
        <v/>
      </c>
      <c r="BB245" s="67" t="str">
        <f t="shared" si="61"/>
        <v/>
      </c>
      <c r="BC245" s="67" t="str">
        <f t="shared" si="61"/>
        <v/>
      </c>
      <c r="BD245" s="67" t="str">
        <f t="shared" si="61"/>
        <v/>
      </c>
      <c r="BE245" s="67" t="str">
        <f t="shared" si="61"/>
        <v/>
      </c>
      <c r="IX245" s="7"/>
      <c r="IY245" s="7"/>
    </row>
    <row r="246" spans="1:259" ht="11.85" customHeight="1">
      <c r="A246" s="7" t="str">
        <f t="shared" si="49"/>
        <v/>
      </c>
      <c r="C246" s="24" t="str">
        <v/>
      </c>
      <c r="D246" s="12" t="str">
        <v/>
      </c>
      <c r="E246" s="12" t="str">
        <v/>
      </c>
      <c r="F246" s="12" t="str">
        <v/>
      </c>
      <c r="G246" s="14" t="str">
        <v/>
      </c>
      <c r="H246" s="14" t="str">
        <v/>
      </c>
      <c r="I246" s="14" t="str">
        <v/>
      </c>
      <c r="J246" s="10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 t="str">
        <v/>
      </c>
      <c r="S246" s="10"/>
      <c r="T246" s="10"/>
      <c r="U246" s="7"/>
      <c r="V246" s="7"/>
      <c r="W246" s="7"/>
      <c r="X246" s="7"/>
      <c r="AH246" s="1"/>
      <c r="AI246" s="1"/>
      <c r="AQ246" s="7" t="str">
        <f t="shared" si="51"/>
        <v/>
      </c>
      <c r="AR246" s="67" t="str">
        <f t="shared" si="52"/>
        <v/>
      </c>
      <c r="AS246" s="67" t="str">
        <f t="shared" si="53"/>
        <v/>
      </c>
      <c r="AT246" s="67" t="str">
        <f t="shared" si="54"/>
        <v/>
      </c>
      <c r="AU246" s="67" t="str">
        <f t="shared" si="62"/>
        <v/>
      </c>
      <c r="AV246" s="67" t="str">
        <f t="shared" si="55"/>
        <v/>
      </c>
      <c r="AW246" s="67" t="str">
        <f t="shared" si="56"/>
        <v/>
      </c>
      <c r="AX246" s="67" t="str">
        <f t="shared" si="57"/>
        <v/>
      </c>
      <c r="AY246" s="67" t="str">
        <f t="shared" si="58"/>
        <v/>
      </c>
      <c r="AZ246" s="67" t="str">
        <f t="shared" si="59"/>
        <v/>
      </c>
      <c r="BA246" s="67" t="str">
        <f t="shared" si="60"/>
        <v/>
      </c>
      <c r="BB246" s="67" t="str">
        <f t="shared" si="61"/>
        <v/>
      </c>
      <c r="BC246" s="67" t="str">
        <f t="shared" si="61"/>
        <v/>
      </c>
      <c r="BD246" s="67" t="str">
        <f t="shared" si="61"/>
        <v/>
      </c>
      <c r="BE246" s="67" t="str">
        <f t="shared" si="61"/>
        <v/>
      </c>
      <c r="IX246" s="7"/>
      <c r="IY246" s="7"/>
    </row>
    <row r="247" spans="1:259" ht="11.85" customHeight="1">
      <c r="A247" s="7" t="str">
        <f t="shared" si="49"/>
        <v/>
      </c>
      <c r="C247" s="24" t="str">
        <v/>
      </c>
      <c r="D247" s="12" t="str">
        <v/>
      </c>
      <c r="E247" s="12" t="str">
        <v/>
      </c>
      <c r="F247" s="12" t="str">
        <v/>
      </c>
      <c r="G247" s="14" t="str">
        <v/>
      </c>
      <c r="H247" s="14" t="str">
        <v/>
      </c>
      <c r="I247" s="14" t="str">
        <v/>
      </c>
      <c r="J247" s="10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 t="str">
        <v/>
      </c>
      <c r="S247" s="10"/>
      <c r="T247" s="10"/>
      <c r="U247" s="7"/>
      <c r="V247" s="7"/>
      <c r="W247" s="7"/>
      <c r="X247" s="7"/>
      <c r="AH247" s="1"/>
      <c r="AI247" s="1"/>
      <c r="AQ247" s="7" t="str">
        <f t="shared" si="51"/>
        <v/>
      </c>
      <c r="AR247" s="67" t="str">
        <f t="shared" si="52"/>
        <v/>
      </c>
      <c r="AS247" s="67" t="str">
        <f t="shared" si="53"/>
        <v/>
      </c>
      <c r="AT247" s="67" t="str">
        <f t="shared" si="54"/>
        <v/>
      </c>
      <c r="AU247" s="67" t="str">
        <f t="shared" si="62"/>
        <v/>
      </c>
      <c r="AV247" s="67" t="str">
        <f t="shared" si="55"/>
        <v/>
      </c>
      <c r="AW247" s="67" t="str">
        <f t="shared" si="56"/>
        <v/>
      </c>
      <c r="AX247" s="67" t="str">
        <f t="shared" si="57"/>
        <v/>
      </c>
      <c r="AY247" s="67" t="str">
        <f t="shared" si="58"/>
        <v/>
      </c>
      <c r="AZ247" s="67" t="str">
        <f t="shared" si="59"/>
        <v/>
      </c>
      <c r="BA247" s="67" t="str">
        <f t="shared" si="60"/>
        <v/>
      </c>
      <c r="BB247" s="67" t="str">
        <f t="shared" si="61"/>
        <v/>
      </c>
      <c r="BC247" s="67" t="str">
        <f t="shared" si="61"/>
        <v/>
      </c>
      <c r="BD247" s="67" t="str">
        <f t="shared" si="61"/>
        <v/>
      </c>
      <c r="BE247" s="67" t="str">
        <f t="shared" si="61"/>
        <v/>
      </c>
      <c r="IX247" s="7"/>
      <c r="IY247" s="7"/>
    </row>
    <row r="248" spans="1:259" ht="11.85" customHeight="1">
      <c r="A248" s="7" t="str">
        <f t="shared" si="49"/>
        <v/>
      </c>
      <c r="C248" s="24" t="str">
        <v/>
      </c>
      <c r="D248" s="12" t="str">
        <v/>
      </c>
      <c r="E248" s="12" t="str">
        <v/>
      </c>
      <c r="F248" s="12" t="str">
        <v/>
      </c>
      <c r="G248" s="14" t="str">
        <v/>
      </c>
      <c r="H248" s="14" t="str">
        <v/>
      </c>
      <c r="I248" s="14" t="str">
        <v/>
      </c>
      <c r="J248" s="10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 t="str">
        <v/>
      </c>
      <c r="S248" s="10"/>
      <c r="T248" s="10"/>
      <c r="U248" s="7"/>
      <c r="V248" s="7"/>
      <c r="W248" s="7"/>
      <c r="X248" s="7"/>
      <c r="AH248" s="1"/>
      <c r="AI248" s="1"/>
      <c r="AQ248" s="7" t="str">
        <f t="shared" si="51"/>
        <v/>
      </c>
      <c r="AR248" s="67" t="str">
        <f t="shared" si="52"/>
        <v/>
      </c>
      <c r="AS248" s="67" t="str">
        <f t="shared" si="53"/>
        <v/>
      </c>
      <c r="AT248" s="67" t="str">
        <f t="shared" si="54"/>
        <v/>
      </c>
      <c r="AU248" s="67" t="str">
        <f t="shared" si="62"/>
        <v/>
      </c>
      <c r="AV248" s="67" t="str">
        <f t="shared" si="55"/>
        <v/>
      </c>
      <c r="AW248" s="67" t="str">
        <f t="shared" si="56"/>
        <v/>
      </c>
      <c r="AX248" s="67" t="str">
        <f t="shared" si="57"/>
        <v/>
      </c>
      <c r="AY248" s="67" t="str">
        <f t="shared" si="58"/>
        <v/>
      </c>
      <c r="AZ248" s="67" t="str">
        <f t="shared" si="59"/>
        <v/>
      </c>
      <c r="BA248" s="67" t="str">
        <f t="shared" si="60"/>
        <v/>
      </c>
      <c r="BB248" s="67" t="str">
        <f t="shared" si="61"/>
        <v/>
      </c>
      <c r="BC248" s="67" t="str">
        <f t="shared" si="61"/>
        <v/>
      </c>
      <c r="BD248" s="67" t="str">
        <f t="shared" si="61"/>
        <v/>
      </c>
      <c r="BE248" s="67" t="str">
        <f t="shared" si="61"/>
        <v/>
      </c>
      <c r="IX248" s="7"/>
      <c r="IY248" s="7"/>
    </row>
    <row r="249" spans="1:259" ht="11.85" customHeight="1">
      <c r="A249" s="7" t="str">
        <f t="shared" si="49"/>
        <v/>
      </c>
      <c r="C249" s="24" t="str">
        <v/>
      </c>
      <c r="D249" s="12" t="str">
        <v/>
      </c>
      <c r="E249" s="12" t="str">
        <v/>
      </c>
      <c r="F249" s="12" t="str">
        <v/>
      </c>
      <c r="G249" s="14" t="str">
        <v/>
      </c>
      <c r="H249" s="14" t="str">
        <v/>
      </c>
      <c r="I249" s="14" t="str">
        <v/>
      </c>
      <c r="J249" s="10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 t="str">
        <v/>
      </c>
      <c r="S249" s="10"/>
      <c r="T249" s="10"/>
      <c r="U249" s="7"/>
      <c r="V249" s="7"/>
      <c r="W249" s="7"/>
      <c r="X249" s="7"/>
      <c r="AH249" s="1"/>
      <c r="AI249" s="1"/>
      <c r="AQ249" s="7" t="str">
        <f t="shared" si="51"/>
        <v/>
      </c>
      <c r="AR249" s="67" t="str">
        <f t="shared" si="52"/>
        <v/>
      </c>
      <c r="AS249" s="67" t="str">
        <f t="shared" si="53"/>
        <v/>
      </c>
      <c r="AT249" s="67" t="str">
        <f t="shared" si="54"/>
        <v/>
      </c>
      <c r="AU249" s="67" t="str">
        <f t="shared" si="62"/>
        <v/>
      </c>
      <c r="AV249" s="67" t="str">
        <f t="shared" si="55"/>
        <v/>
      </c>
      <c r="AW249" s="67" t="str">
        <f t="shared" si="56"/>
        <v/>
      </c>
      <c r="AX249" s="67" t="str">
        <f t="shared" si="57"/>
        <v/>
      </c>
      <c r="AY249" s="67" t="str">
        <f t="shared" si="58"/>
        <v/>
      </c>
      <c r="AZ249" s="67" t="str">
        <f t="shared" si="59"/>
        <v/>
      </c>
      <c r="BA249" s="67" t="str">
        <f t="shared" si="60"/>
        <v/>
      </c>
      <c r="BB249" s="67" t="str">
        <f t="shared" si="61"/>
        <v/>
      </c>
      <c r="BC249" s="67" t="str">
        <f t="shared" si="61"/>
        <v/>
      </c>
      <c r="BD249" s="67" t="str">
        <f t="shared" si="61"/>
        <v/>
      </c>
      <c r="BE249" s="67" t="str">
        <f t="shared" si="61"/>
        <v/>
      </c>
      <c r="IX249" s="7"/>
      <c r="IY249" s="7"/>
    </row>
    <row r="250" spans="1:259" ht="11.85" customHeight="1">
      <c r="A250" s="7" t="str">
        <f t="shared" si="49"/>
        <v/>
      </c>
      <c r="C250" s="24" t="str">
        <v/>
      </c>
      <c r="D250" s="12" t="str">
        <v/>
      </c>
      <c r="E250" s="12" t="str">
        <v/>
      </c>
      <c r="F250" s="12" t="str">
        <v/>
      </c>
      <c r="G250" s="14" t="str">
        <v/>
      </c>
      <c r="H250" s="14" t="str">
        <v/>
      </c>
      <c r="I250" s="14" t="str">
        <v/>
      </c>
      <c r="J250" s="10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 t="str">
        <v/>
      </c>
      <c r="S250" s="10"/>
      <c r="T250" s="10"/>
      <c r="U250" s="7"/>
      <c r="V250" s="7"/>
      <c r="W250" s="7"/>
      <c r="X250" s="7"/>
      <c r="AH250" s="1"/>
      <c r="AI250" s="1"/>
      <c r="AQ250" s="7" t="str">
        <f t="shared" si="51"/>
        <v/>
      </c>
      <c r="AR250" s="67" t="str">
        <f t="shared" si="52"/>
        <v/>
      </c>
      <c r="AS250" s="67" t="str">
        <f t="shared" si="53"/>
        <v/>
      </c>
      <c r="AT250" s="67" t="str">
        <f t="shared" si="54"/>
        <v/>
      </c>
      <c r="AU250" s="67" t="str">
        <f t="shared" si="62"/>
        <v/>
      </c>
      <c r="AV250" s="67" t="str">
        <f t="shared" si="55"/>
        <v/>
      </c>
      <c r="AW250" s="67" t="str">
        <f t="shared" si="56"/>
        <v/>
      </c>
      <c r="AX250" s="67" t="str">
        <f t="shared" si="57"/>
        <v/>
      </c>
      <c r="AY250" s="67" t="str">
        <f t="shared" si="58"/>
        <v/>
      </c>
      <c r="AZ250" s="67" t="str">
        <f t="shared" si="59"/>
        <v/>
      </c>
      <c r="BA250" s="67" t="str">
        <f t="shared" si="60"/>
        <v/>
      </c>
      <c r="BB250" s="67" t="str">
        <f t="shared" si="61"/>
        <v/>
      </c>
      <c r="BC250" s="67" t="str">
        <f t="shared" si="61"/>
        <v/>
      </c>
      <c r="BD250" s="67" t="str">
        <f t="shared" si="61"/>
        <v/>
      </c>
      <c r="BE250" s="67" t="str">
        <f t="shared" si="61"/>
        <v/>
      </c>
      <c r="IX250" s="7"/>
      <c r="IY250" s="7"/>
    </row>
    <row r="251" spans="1:259" ht="11.85" customHeight="1">
      <c r="A251" s="7" t="str">
        <f t="shared" si="49"/>
        <v/>
      </c>
      <c r="C251" s="24" t="str">
        <v/>
      </c>
      <c r="D251" s="12" t="str">
        <v/>
      </c>
      <c r="E251" s="12" t="str">
        <v/>
      </c>
      <c r="F251" s="12" t="str">
        <v/>
      </c>
      <c r="G251" s="14" t="str">
        <v/>
      </c>
      <c r="H251" s="14" t="str">
        <v/>
      </c>
      <c r="I251" s="14" t="str">
        <v/>
      </c>
      <c r="J251" s="10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 t="str">
        <v/>
      </c>
      <c r="S251" s="10"/>
      <c r="T251" s="10"/>
      <c r="U251" s="7"/>
      <c r="V251" s="7"/>
      <c r="W251" s="7"/>
      <c r="X251" s="7"/>
      <c r="AH251" s="1"/>
      <c r="AI251" s="1"/>
      <c r="AQ251" s="7" t="str">
        <f t="shared" si="51"/>
        <v/>
      </c>
      <c r="AR251" s="67" t="str">
        <f t="shared" si="52"/>
        <v/>
      </c>
      <c r="AS251" s="67" t="str">
        <f t="shared" si="53"/>
        <v/>
      </c>
      <c r="AT251" s="67" t="str">
        <f t="shared" si="54"/>
        <v/>
      </c>
      <c r="AU251" s="67" t="str">
        <f t="shared" si="62"/>
        <v/>
      </c>
      <c r="AV251" s="67" t="str">
        <f t="shared" si="55"/>
        <v/>
      </c>
      <c r="AW251" s="67" t="str">
        <f t="shared" si="56"/>
        <v/>
      </c>
      <c r="AX251" s="67" t="str">
        <f t="shared" si="57"/>
        <v/>
      </c>
      <c r="AY251" s="67" t="str">
        <f t="shared" si="58"/>
        <v/>
      </c>
      <c r="AZ251" s="67" t="str">
        <f t="shared" si="59"/>
        <v/>
      </c>
      <c r="BA251" s="67" t="str">
        <f t="shared" si="60"/>
        <v/>
      </c>
      <c r="BB251" s="67" t="str">
        <f t="shared" si="61"/>
        <v/>
      </c>
      <c r="BC251" s="67" t="str">
        <f t="shared" si="61"/>
        <v/>
      </c>
      <c r="BD251" s="67" t="str">
        <f t="shared" si="61"/>
        <v/>
      </c>
      <c r="BE251" s="67" t="str">
        <f t="shared" si="61"/>
        <v/>
      </c>
      <c r="IX251" s="7"/>
      <c r="IY251" s="7"/>
    </row>
    <row r="252" spans="1:259" ht="11.85" customHeight="1">
      <c r="A252" s="7" t="str">
        <f t="shared" si="49"/>
        <v/>
      </c>
      <c r="C252" s="24" t="str">
        <v/>
      </c>
      <c r="D252" s="12" t="str">
        <v/>
      </c>
      <c r="E252" s="12" t="str">
        <v/>
      </c>
      <c r="F252" s="12" t="str">
        <v/>
      </c>
      <c r="G252" s="14" t="str">
        <v/>
      </c>
      <c r="H252" s="14" t="str">
        <v/>
      </c>
      <c r="I252" s="14" t="str">
        <v/>
      </c>
      <c r="J252" s="10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 t="str">
        <v/>
      </c>
      <c r="S252" s="10"/>
      <c r="T252" s="10"/>
      <c r="U252" s="7"/>
      <c r="V252" s="7"/>
      <c r="W252" s="7"/>
      <c r="X252" s="7"/>
      <c r="AH252" s="1"/>
      <c r="AI252" s="1"/>
      <c r="AQ252" s="7" t="str">
        <f t="shared" si="51"/>
        <v/>
      </c>
      <c r="AR252" s="67" t="str">
        <f t="shared" si="52"/>
        <v/>
      </c>
      <c r="AS252" s="67" t="str">
        <f t="shared" si="53"/>
        <v/>
      </c>
      <c r="AT252" s="67" t="str">
        <f t="shared" si="54"/>
        <v/>
      </c>
      <c r="AU252" s="67" t="str">
        <f t="shared" si="62"/>
        <v/>
      </c>
      <c r="AV252" s="67" t="str">
        <f t="shared" si="55"/>
        <v/>
      </c>
      <c r="AW252" s="67" t="str">
        <f t="shared" si="56"/>
        <v/>
      </c>
      <c r="AX252" s="67" t="str">
        <f t="shared" si="57"/>
        <v/>
      </c>
      <c r="AY252" s="67" t="str">
        <f t="shared" si="58"/>
        <v/>
      </c>
      <c r="AZ252" s="67" t="str">
        <f t="shared" si="59"/>
        <v/>
      </c>
      <c r="BA252" s="67" t="str">
        <f t="shared" si="60"/>
        <v/>
      </c>
      <c r="BB252" s="67" t="str">
        <f t="shared" si="61"/>
        <v/>
      </c>
      <c r="BC252" s="67" t="str">
        <f t="shared" si="61"/>
        <v/>
      </c>
      <c r="BD252" s="67" t="str">
        <f t="shared" si="61"/>
        <v/>
      </c>
      <c r="BE252" s="67" t="str">
        <f t="shared" si="61"/>
        <v/>
      </c>
      <c r="IX252" s="7"/>
      <c r="IY252" s="7"/>
    </row>
    <row r="253" spans="1:259" ht="11.85" customHeight="1">
      <c r="A253" s="7" t="str">
        <f t="shared" si="49"/>
        <v/>
      </c>
      <c r="C253" s="24" t="str">
        <v/>
      </c>
      <c r="D253" s="12" t="str">
        <v/>
      </c>
      <c r="E253" s="12" t="str">
        <v/>
      </c>
      <c r="F253" s="12" t="str">
        <v/>
      </c>
      <c r="G253" s="14" t="str">
        <v/>
      </c>
      <c r="H253" s="14" t="str">
        <v/>
      </c>
      <c r="I253" s="14" t="str">
        <v/>
      </c>
      <c r="J253" s="10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 t="str">
        <v/>
      </c>
      <c r="S253" s="10"/>
      <c r="T253" s="10"/>
      <c r="U253" s="7"/>
      <c r="V253" s="7"/>
      <c r="W253" s="7"/>
      <c r="X253" s="7"/>
      <c r="AH253" s="1"/>
      <c r="AI253" s="1"/>
      <c r="AQ253" s="7" t="str">
        <f t="shared" si="51"/>
        <v/>
      </c>
      <c r="AR253" s="67" t="str">
        <f t="shared" si="52"/>
        <v/>
      </c>
      <c r="AS253" s="67" t="str">
        <f t="shared" si="53"/>
        <v/>
      </c>
      <c r="AT253" s="67" t="str">
        <f t="shared" si="54"/>
        <v/>
      </c>
      <c r="AU253" s="67" t="str">
        <f t="shared" si="62"/>
        <v/>
      </c>
      <c r="AV253" s="67" t="str">
        <f t="shared" si="55"/>
        <v/>
      </c>
      <c r="AW253" s="67" t="str">
        <f t="shared" si="56"/>
        <v/>
      </c>
      <c r="AX253" s="67" t="str">
        <f t="shared" si="57"/>
        <v/>
      </c>
      <c r="AY253" s="67" t="str">
        <f t="shared" si="58"/>
        <v/>
      </c>
      <c r="AZ253" s="67" t="str">
        <f t="shared" si="59"/>
        <v/>
      </c>
      <c r="BA253" s="67" t="str">
        <f t="shared" si="60"/>
        <v/>
      </c>
      <c r="BB253" s="67" t="str">
        <f t="shared" si="61"/>
        <v/>
      </c>
      <c r="BC253" s="67" t="str">
        <f t="shared" si="61"/>
        <v/>
      </c>
      <c r="BD253" s="67" t="str">
        <f t="shared" si="61"/>
        <v/>
      </c>
      <c r="BE253" s="67" t="str">
        <f t="shared" si="61"/>
        <v/>
      </c>
      <c r="IX253" s="7"/>
      <c r="IY253" s="7"/>
    </row>
    <row r="254" spans="1:259" ht="11.85" customHeight="1">
      <c r="A254" s="7" t="str">
        <f t="shared" si="49"/>
        <v/>
      </c>
      <c r="C254" s="24" t="str">
        <v/>
      </c>
      <c r="D254" s="12" t="str">
        <v/>
      </c>
      <c r="E254" s="12" t="str">
        <v/>
      </c>
      <c r="F254" s="12" t="str">
        <v/>
      </c>
      <c r="G254" s="14" t="str">
        <v/>
      </c>
      <c r="H254" s="14" t="str">
        <v/>
      </c>
      <c r="I254" s="14" t="str">
        <v/>
      </c>
      <c r="J254" s="10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 t="str">
        <v/>
      </c>
      <c r="S254" s="10"/>
      <c r="T254" s="10"/>
      <c r="U254" s="7"/>
      <c r="V254" s="7"/>
      <c r="W254" s="7"/>
      <c r="X254" s="7"/>
      <c r="AH254" s="1"/>
      <c r="AI254" s="1"/>
      <c r="AQ254" s="7" t="str">
        <f t="shared" si="51"/>
        <v/>
      </c>
      <c r="AR254" s="67" t="str">
        <f t="shared" si="52"/>
        <v/>
      </c>
      <c r="AS254" s="67" t="str">
        <f t="shared" si="53"/>
        <v/>
      </c>
      <c r="AT254" s="67" t="str">
        <f t="shared" si="54"/>
        <v/>
      </c>
      <c r="AU254" s="67" t="str">
        <f t="shared" si="62"/>
        <v/>
      </c>
      <c r="AV254" s="67" t="str">
        <f t="shared" si="55"/>
        <v/>
      </c>
      <c r="AW254" s="67" t="str">
        <f t="shared" si="56"/>
        <v/>
      </c>
      <c r="AX254" s="67" t="str">
        <f t="shared" si="57"/>
        <v/>
      </c>
      <c r="AY254" s="67" t="str">
        <f t="shared" si="58"/>
        <v/>
      </c>
      <c r="AZ254" s="67" t="str">
        <f t="shared" si="59"/>
        <v/>
      </c>
      <c r="BA254" s="67" t="str">
        <f t="shared" si="60"/>
        <v/>
      </c>
      <c r="BB254" s="67" t="str">
        <f t="shared" si="61"/>
        <v/>
      </c>
      <c r="BC254" s="67" t="str">
        <f t="shared" si="61"/>
        <v/>
      </c>
      <c r="BD254" s="67" t="str">
        <f t="shared" si="61"/>
        <v/>
      </c>
      <c r="BE254" s="67" t="str">
        <f t="shared" si="61"/>
        <v/>
      </c>
      <c r="IX254" s="7"/>
      <c r="IY254" s="7"/>
    </row>
    <row r="255" spans="1:259" ht="11.85" customHeight="1">
      <c r="A255" s="7" t="str">
        <f t="shared" si="49"/>
        <v/>
      </c>
      <c r="C255" s="24" t="str">
        <v/>
      </c>
      <c r="D255" s="12" t="str">
        <v/>
      </c>
      <c r="E255" s="12" t="str">
        <v/>
      </c>
      <c r="F255" s="12" t="str">
        <v/>
      </c>
      <c r="G255" s="14" t="str">
        <v/>
      </c>
      <c r="H255" s="14" t="str">
        <v/>
      </c>
      <c r="I255" s="14" t="str">
        <v/>
      </c>
      <c r="J255" s="10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 t="str">
        <v/>
      </c>
      <c r="S255" s="10"/>
      <c r="T255" s="10"/>
      <c r="U255" s="7"/>
      <c r="V255" s="7"/>
      <c r="W255" s="7"/>
      <c r="X255" s="7"/>
      <c r="AH255" s="1"/>
      <c r="AI255" s="1"/>
      <c r="AQ255" s="7" t="str">
        <f t="shared" si="51"/>
        <v/>
      </c>
      <c r="AR255" s="67" t="str">
        <f t="shared" si="52"/>
        <v/>
      </c>
      <c r="AS255" s="67" t="str">
        <f t="shared" si="53"/>
        <v/>
      </c>
      <c r="AT255" s="67" t="str">
        <f t="shared" si="54"/>
        <v/>
      </c>
      <c r="AU255" s="67" t="str">
        <f t="shared" si="62"/>
        <v/>
      </c>
      <c r="AV255" s="67" t="str">
        <f t="shared" si="55"/>
        <v/>
      </c>
      <c r="AW255" s="67" t="str">
        <f t="shared" si="56"/>
        <v/>
      </c>
      <c r="AX255" s="67" t="str">
        <f t="shared" si="57"/>
        <v/>
      </c>
      <c r="AY255" s="67" t="str">
        <f t="shared" si="58"/>
        <v/>
      </c>
      <c r="AZ255" s="67" t="str">
        <f t="shared" si="59"/>
        <v/>
      </c>
      <c r="BA255" s="67" t="str">
        <f t="shared" si="60"/>
        <v/>
      </c>
      <c r="BB255" s="67" t="str">
        <f t="shared" si="61"/>
        <v/>
      </c>
      <c r="BC255" s="67" t="str">
        <f t="shared" si="61"/>
        <v/>
      </c>
      <c r="BD255" s="67" t="str">
        <f t="shared" si="61"/>
        <v/>
      </c>
      <c r="BE255" s="67" t="str">
        <f t="shared" si="61"/>
        <v/>
      </c>
      <c r="IX255" s="7"/>
      <c r="IY255" s="7"/>
    </row>
    <row r="256" spans="1:259" ht="11.85" customHeight="1">
      <c r="A256" s="7" t="str">
        <f t="shared" si="49"/>
        <v/>
      </c>
      <c r="C256" s="24" t="str">
        <v/>
      </c>
      <c r="D256" s="12" t="str">
        <v/>
      </c>
      <c r="E256" s="12" t="str">
        <v/>
      </c>
      <c r="F256" s="12" t="str">
        <v/>
      </c>
      <c r="G256" s="14" t="str">
        <v/>
      </c>
      <c r="H256" s="14" t="str">
        <v/>
      </c>
      <c r="I256" s="14" t="str">
        <v/>
      </c>
      <c r="J256" s="10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 t="str">
        <v/>
      </c>
      <c r="S256" s="10"/>
      <c r="T256" s="10"/>
      <c r="U256" s="7"/>
      <c r="V256" s="7"/>
      <c r="W256" s="7"/>
      <c r="X256" s="7"/>
      <c r="AH256" s="1"/>
      <c r="AI256" s="1"/>
      <c r="AQ256" s="7" t="str">
        <f t="shared" si="51"/>
        <v/>
      </c>
      <c r="AR256" s="67" t="str">
        <f t="shared" si="52"/>
        <v/>
      </c>
      <c r="AS256" s="67" t="str">
        <f t="shared" si="53"/>
        <v/>
      </c>
      <c r="AT256" s="67" t="str">
        <f t="shared" si="54"/>
        <v/>
      </c>
      <c r="AU256" s="67" t="str">
        <f t="shared" si="62"/>
        <v/>
      </c>
      <c r="AV256" s="67" t="str">
        <f t="shared" si="55"/>
        <v/>
      </c>
      <c r="AW256" s="67" t="str">
        <f t="shared" si="56"/>
        <v/>
      </c>
      <c r="AX256" s="67" t="str">
        <f t="shared" si="57"/>
        <v/>
      </c>
      <c r="AY256" s="67" t="str">
        <f t="shared" si="58"/>
        <v/>
      </c>
      <c r="AZ256" s="67" t="str">
        <f t="shared" si="59"/>
        <v/>
      </c>
      <c r="BA256" s="67" t="str">
        <f t="shared" si="60"/>
        <v/>
      </c>
      <c r="BB256" s="67" t="str">
        <f t="shared" si="61"/>
        <v/>
      </c>
      <c r="BC256" s="67" t="str">
        <f t="shared" si="61"/>
        <v/>
      </c>
      <c r="BD256" s="67" t="str">
        <f t="shared" si="61"/>
        <v/>
      </c>
      <c r="BE256" s="67" t="str">
        <f t="shared" si="61"/>
        <v/>
      </c>
      <c r="IX256" s="7"/>
      <c r="IY256" s="7"/>
    </row>
    <row r="257" spans="1:259" ht="11.85" customHeight="1">
      <c r="A257" s="7" t="str">
        <f t="shared" si="49"/>
        <v/>
      </c>
      <c r="C257" s="24" t="str">
        <v/>
      </c>
      <c r="D257" s="12" t="str">
        <v/>
      </c>
      <c r="E257" s="12" t="str">
        <v/>
      </c>
      <c r="F257" s="12" t="str">
        <v/>
      </c>
      <c r="G257" s="14" t="str">
        <v/>
      </c>
      <c r="H257" s="14" t="str">
        <v/>
      </c>
      <c r="I257" s="14" t="str">
        <v/>
      </c>
      <c r="J257" s="10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 t="str">
        <v/>
      </c>
      <c r="S257" s="10"/>
      <c r="T257" s="10"/>
      <c r="U257" s="7"/>
      <c r="V257" s="7"/>
      <c r="W257" s="7"/>
      <c r="X257" s="7"/>
      <c r="AH257" s="1"/>
      <c r="AI257" s="1"/>
      <c r="AQ257" s="7" t="str">
        <f t="shared" si="51"/>
        <v/>
      </c>
      <c r="AR257" s="67" t="str">
        <f t="shared" si="52"/>
        <v/>
      </c>
      <c r="AS257" s="67" t="str">
        <f t="shared" si="53"/>
        <v/>
      </c>
      <c r="AT257" s="67" t="str">
        <f t="shared" si="54"/>
        <v/>
      </c>
      <c r="AU257" s="67" t="str">
        <f t="shared" si="62"/>
        <v/>
      </c>
      <c r="AV257" s="67" t="str">
        <f t="shared" si="55"/>
        <v/>
      </c>
      <c r="AW257" s="67" t="str">
        <f t="shared" si="56"/>
        <v/>
      </c>
      <c r="AX257" s="67" t="str">
        <f t="shared" si="57"/>
        <v/>
      </c>
      <c r="AY257" s="67" t="str">
        <f t="shared" si="58"/>
        <v/>
      </c>
      <c r="AZ257" s="67" t="str">
        <f t="shared" si="59"/>
        <v/>
      </c>
      <c r="BA257" s="67" t="str">
        <f t="shared" si="60"/>
        <v/>
      </c>
      <c r="BB257" s="67" t="str">
        <f t="shared" si="61"/>
        <v/>
      </c>
      <c r="BC257" s="67" t="str">
        <f t="shared" si="61"/>
        <v/>
      </c>
      <c r="BD257" s="67" t="str">
        <f t="shared" si="61"/>
        <v/>
      </c>
      <c r="BE257" s="67" t="str">
        <f t="shared" si="61"/>
        <v/>
      </c>
      <c r="IX257" s="7"/>
      <c r="IY257" s="7"/>
    </row>
    <row r="258" spans="1:259" ht="11.85" customHeight="1">
      <c r="A258" s="7" t="str">
        <f t="shared" si="49"/>
        <v/>
      </c>
      <c r="C258" s="24" t="str">
        <v/>
      </c>
      <c r="D258" s="12" t="str">
        <v/>
      </c>
      <c r="E258" s="12" t="str">
        <v/>
      </c>
      <c r="F258" s="12" t="str">
        <v/>
      </c>
      <c r="G258" s="14" t="str">
        <v/>
      </c>
      <c r="H258" s="14" t="str">
        <v/>
      </c>
      <c r="I258" s="14" t="str">
        <v/>
      </c>
      <c r="J258" s="10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 t="str">
        <v/>
      </c>
      <c r="S258" s="10"/>
      <c r="T258" s="10"/>
      <c r="U258" s="7"/>
      <c r="V258" s="7"/>
      <c r="W258" s="7"/>
      <c r="X258" s="7"/>
      <c r="AH258" s="1"/>
      <c r="AI258" s="1"/>
      <c r="AQ258" s="7" t="str">
        <f t="shared" si="51"/>
        <v/>
      </c>
      <c r="AR258" s="67" t="str">
        <f t="shared" si="52"/>
        <v/>
      </c>
      <c r="AS258" s="67" t="str">
        <f t="shared" si="53"/>
        <v/>
      </c>
      <c r="AT258" s="67" t="str">
        <f t="shared" si="54"/>
        <v/>
      </c>
      <c r="AU258" s="67" t="str">
        <f t="shared" si="62"/>
        <v/>
      </c>
      <c r="AV258" s="67" t="str">
        <f t="shared" si="55"/>
        <v/>
      </c>
      <c r="AW258" s="67" t="str">
        <f t="shared" si="56"/>
        <v/>
      </c>
      <c r="AX258" s="67" t="str">
        <f t="shared" si="57"/>
        <v/>
      </c>
      <c r="AY258" s="67" t="str">
        <f t="shared" si="58"/>
        <v/>
      </c>
      <c r="AZ258" s="67" t="str">
        <f t="shared" si="59"/>
        <v/>
      </c>
      <c r="BA258" s="67" t="str">
        <f t="shared" si="60"/>
        <v/>
      </c>
      <c r="BB258" s="67" t="str">
        <f t="shared" si="61"/>
        <v/>
      </c>
      <c r="BC258" s="67" t="str">
        <f t="shared" si="61"/>
        <v/>
      </c>
      <c r="BD258" s="67" t="str">
        <f t="shared" si="61"/>
        <v/>
      </c>
      <c r="BE258" s="67" t="str">
        <f t="shared" si="61"/>
        <v/>
      </c>
      <c r="IX258" s="7"/>
      <c r="IY258" s="7"/>
    </row>
    <row r="259" spans="1:259" ht="11.85" customHeight="1">
      <c r="A259" s="7" t="str">
        <f t="shared" si="49"/>
        <v/>
      </c>
      <c r="C259" s="24" t="str">
        <v/>
      </c>
      <c r="D259" s="12" t="str">
        <v/>
      </c>
      <c r="E259" s="12" t="str">
        <v/>
      </c>
      <c r="F259" s="12" t="str">
        <v/>
      </c>
      <c r="G259" s="14" t="str">
        <v/>
      </c>
      <c r="H259" s="14" t="str">
        <v/>
      </c>
      <c r="I259" s="14" t="str">
        <v/>
      </c>
      <c r="J259" s="10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 t="str">
        <v/>
      </c>
      <c r="S259" s="10"/>
      <c r="T259" s="10"/>
      <c r="U259" s="7"/>
      <c r="V259" s="7"/>
      <c r="W259" s="7"/>
      <c r="X259" s="7"/>
      <c r="AH259" s="1"/>
      <c r="AI259" s="1"/>
      <c r="AQ259" s="7" t="str">
        <f t="shared" si="51"/>
        <v/>
      </c>
      <c r="AR259" s="67" t="str">
        <f t="shared" si="52"/>
        <v/>
      </c>
      <c r="AS259" s="67" t="str">
        <f t="shared" si="53"/>
        <v/>
      </c>
      <c r="AT259" s="67" t="str">
        <f t="shared" si="54"/>
        <v/>
      </c>
      <c r="AU259" s="67" t="str">
        <f t="shared" si="62"/>
        <v/>
      </c>
      <c r="AV259" s="67" t="str">
        <f t="shared" si="55"/>
        <v/>
      </c>
      <c r="AW259" s="67" t="str">
        <f t="shared" si="56"/>
        <v/>
      </c>
      <c r="AX259" s="67" t="str">
        <f t="shared" si="57"/>
        <v/>
      </c>
      <c r="AY259" s="67" t="str">
        <f t="shared" si="58"/>
        <v/>
      </c>
      <c r="AZ259" s="67" t="str">
        <f t="shared" si="59"/>
        <v/>
      </c>
      <c r="BA259" s="67" t="str">
        <f t="shared" si="60"/>
        <v/>
      </c>
      <c r="BB259" s="67" t="str">
        <f t="shared" si="61"/>
        <v/>
      </c>
      <c r="BC259" s="67" t="str">
        <f t="shared" si="61"/>
        <v/>
      </c>
      <c r="BD259" s="67" t="str">
        <f t="shared" si="61"/>
        <v/>
      </c>
      <c r="BE259" s="67" t="str">
        <f t="shared" si="61"/>
        <v/>
      </c>
      <c r="IX259" s="7"/>
      <c r="IY259" s="7"/>
    </row>
    <row r="260" spans="1:259" ht="11.85" customHeight="1">
      <c r="A260" s="7" t="str">
        <f t="shared" si="49"/>
        <v/>
      </c>
      <c r="C260" s="24" t="str">
        <v/>
      </c>
      <c r="D260" s="12" t="str">
        <v/>
      </c>
      <c r="E260" s="12" t="str">
        <v/>
      </c>
      <c r="F260" s="12" t="str">
        <v/>
      </c>
      <c r="G260" s="14" t="str">
        <v/>
      </c>
      <c r="H260" s="14" t="str">
        <v/>
      </c>
      <c r="I260" s="14" t="str">
        <v/>
      </c>
      <c r="J260" s="10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 t="str">
        <v/>
      </c>
      <c r="S260" s="10"/>
      <c r="T260" s="10"/>
      <c r="U260" s="7"/>
      <c r="V260" s="7"/>
      <c r="W260" s="7"/>
      <c r="X260" s="7"/>
      <c r="AH260" s="1"/>
      <c r="AI260" s="1"/>
      <c r="AQ260" s="7" t="str">
        <f t="shared" si="51"/>
        <v/>
      </c>
      <c r="AR260" s="67" t="str">
        <f t="shared" si="52"/>
        <v/>
      </c>
      <c r="AS260" s="67" t="str">
        <f t="shared" si="53"/>
        <v/>
      </c>
      <c r="AT260" s="67" t="str">
        <f t="shared" si="54"/>
        <v/>
      </c>
      <c r="AU260" s="67" t="str">
        <f t="shared" si="62"/>
        <v/>
      </c>
      <c r="AV260" s="67" t="str">
        <f t="shared" si="55"/>
        <v/>
      </c>
      <c r="AW260" s="67" t="str">
        <f t="shared" si="56"/>
        <v/>
      </c>
      <c r="AX260" s="67" t="str">
        <f t="shared" si="57"/>
        <v/>
      </c>
      <c r="AY260" s="67" t="str">
        <f t="shared" si="58"/>
        <v/>
      </c>
      <c r="AZ260" s="67" t="str">
        <f t="shared" si="59"/>
        <v/>
      </c>
      <c r="BA260" s="67" t="str">
        <f t="shared" si="60"/>
        <v/>
      </c>
      <c r="BB260" s="67" t="str">
        <f t="shared" si="61"/>
        <v/>
      </c>
      <c r="BC260" s="67" t="str">
        <f t="shared" si="61"/>
        <v/>
      </c>
      <c r="BD260" s="67" t="str">
        <f t="shared" si="61"/>
        <v/>
      </c>
      <c r="BE260" s="67" t="str">
        <f t="shared" si="61"/>
        <v/>
      </c>
      <c r="IX260" s="7"/>
      <c r="IY260" s="7"/>
    </row>
    <row r="261" spans="1:259" ht="11.85" customHeight="1">
      <c r="A261" s="7" t="str">
        <f t="shared" si="49"/>
        <v/>
      </c>
      <c r="C261" s="24" t="str">
        <v/>
      </c>
      <c r="D261" s="12" t="str">
        <v/>
      </c>
      <c r="E261" s="12" t="str">
        <v/>
      </c>
      <c r="F261" s="12" t="str">
        <v/>
      </c>
      <c r="G261" s="14" t="str">
        <v/>
      </c>
      <c r="H261" s="14" t="str">
        <v/>
      </c>
      <c r="I261" s="14" t="str">
        <v/>
      </c>
      <c r="J261" s="10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 t="str">
        <v/>
      </c>
      <c r="S261" s="10"/>
      <c r="T261" s="10"/>
      <c r="U261" s="7"/>
      <c r="V261" s="7"/>
      <c r="W261" s="7"/>
      <c r="X261" s="7"/>
      <c r="AH261" s="1"/>
      <c r="AI261" s="1"/>
      <c r="AQ261" s="7" t="str">
        <f t="shared" si="51"/>
        <v/>
      </c>
      <c r="AR261" s="67" t="str">
        <f t="shared" si="52"/>
        <v/>
      </c>
      <c r="AS261" s="67" t="str">
        <f t="shared" si="53"/>
        <v/>
      </c>
      <c r="AT261" s="67" t="str">
        <f t="shared" si="54"/>
        <v/>
      </c>
      <c r="AU261" s="67" t="str">
        <f t="shared" si="62"/>
        <v/>
      </c>
      <c r="AV261" s="67" t="str">
        <f t="shared" si="55"/>
        <v/>
      </c>
      <c r="AW261" s="67" t="str">
        <f t="shared" si="56"/>
        <v/>
      </c>
      <c r="AX261" s="67" t="str">
        <f t="shared" si="57"/>
        <v/>
      </c>
      <c r="AY261" s="67" t="str">
        <f t="shared" si="58"/>
        <v/>
      </c>
      <c r="AZ261" s="67" t="str">
        <f t="shared" si="59"/>
        <v/>
      </c>
      <c r="BA261" s="67" t="str">
        <f t="shared" si="60"/>
        <v/>
      </c>
      <c r="BB261" s="67" t="str">
        <f t="shared" si="61"/>
        <v/>
      </c>
      <c r="BC261" s="67" t="str">
        <f t="shared" si="61"/>
        <v/>
      </c>
      <c r="BD261" s="67" t="str">
        <f t="shared" si="61"/>
        <v/>
      </c>
      <c r="BE261" s="67" t="str">
        <f t="shared" si="61"/>
        <v/>
      </c>
      <c r="IX261" s="7"/>
      <c r="IY261" s="7"/>
    </row>
    <row r="262" spans="1:259" ht="11.85" customHeight="1">
      <c r="A262" s="7" t="str">
        <f t="shared" si="49"/>
        <v/>
      </c>
      <c r="C262" s="24" t="str">
        <v/>
      </c>
      <c r="D262" s="12" t="str">
        <v/>
      </c>
      <c r="E262" s="12" t="str">
        <v/>
      </c>
      <c r="F262" s="12" t="str">
        <v/>
      </c>
      <c r="G262" s="14" t="str">
        <v/>
      </c>
      <c r="H262" s="14" t="str">
        <v/>
      </c>
      <c r="I262" s="14" t="str">
        <v/>
      </c>
      <c r="J262" s="10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 t="str">
        <v/>
      </c>
      <c r="S262" s="10"/>
      <c r="T262" s="10"/>
      <c r="U262" s="7"/>
      <c r="V262" s="7"/>
      <c r="W262" s="7"/>
      <c r="X262" s="7"/>
      <c r="AH262" s="1"/>
      <c r="AI262" s="1"/>
      <c r="AQ262" s="7" t="str">
        <f t="shared" si="51"/>
        <v/>
      </c>
      <c r="AR262" s="67" t="str">
        <f t="shared" si="52"/>
        <v/>
      </c>
      <c r="AS262" s="67" t="str">
        <f t="shared" si="53"/>
        <v/>
      </c>
      <c r="AT262" s="67" t="str">
        <f t="shared" si="54"/>
        <v/>
      </c>
      <c r="AU262" s="67" t="str">
        <f t="shared" si="62"/>
        <v/>
      </c>
      <c r="AV262" s="67" t="str">
        <f t="shared" si="55"/>
        <v/>
      </c>
      <c r="AW262" s="67" t="str">
        <f t="shared" si="56"/>
        <v/>
      </c>
      <c r="AX262" s="67" t="str">
        <f t="shared" si="57"/>
        <v/>
      </c>
      <c r="AY262" s="67" t="str">
        <f t="shared" si="58"/>
        <v/>
      </c>
      <c r="AZ262" s="67" t="str">
        <f t="shared" si="59"/>
        <v/>
      </c>
      <c r="BA262" s="67" t="str">
        <f t="shared" si="60"/>
        <v/>
      </c>
      <c r="BB262" s="67" t="str">
        <f t="shared" si="61"/>
        <v/>
      </c>
      <c r="BC262" s="67" t="str">
        <f t="shared" si="61"/>
        <v/>
      </c>
      <c r="BD262" s="67" t="str">
        <f t="shared" si="61"/>
        <v/>
      </c>
      <c r="BE262" s="67" t="str">
        <f t="shared" si="61"/>
        <v/>
      </c>
      <c r="IX262" s="7"/>
      <c r="IY262" s="7"/>
    </row>
    <row r="263" spans="1:259" ht="11.85" customHeight="1">
      <c r="A263" s="7" t="str">
        <f t="shared" si="49"/>
        <v/>
      </c>
      <c r="C263" s="24" t="str">
        <v/>
      </c>
      <c r="D263" s="12" t="str">
        <v/>
      </c>
      <c r="E263" s="12" t="str">
        <v/>
      </c>
      <c r="F263" s="12" t="str">
        <v/>
      </c>
      <c r="G263" s="14" t="str">
        <v/>
      </c>
      <c r="H263" s="14" t="str">
        <v/>
      </c>
      <c r="I263" s="14" t="str">
        <v/>
      </c>
      <c r="J263" s="10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 t="str">
        <v/>
      </c>
      <c r="S263" s="10"/>
      <c r="T263" s="10"/>
      <c r="U263" s="7"/>
      <c r="V263" s="7"/>
      <c r="W263" s="7"/>
      <c r="X263" s="7"/>
      <c r="AH263" s="1"/>
      <c r="AI263" s="1"/>
      <c r="AQ263" s="7" t="str">
        <f t="shared" si="51"/>
        <v/>
      </c>
      <c r="AR263" s="67" t="str">
        <f t="shared" si="52"/>
        <v/>
      </c>
      <c r="AS263" s="67" t="str">
        <f t="shared" si="53"/>
        <v/>
      </c>
      <c r="AT263" s="67" t="str">
        <f t="shared" si="54"/>
        <v/>
      </c>
      <c r="AU263" s="67" t="str">
        <f t="shared" si="62"/>
        <v/>
      </c>
      <c r="AV263" s="67" t="str">
        <f t="shared" si="55"/>
        <v/>
      </c>
      <c r="AW263" s="67" t="str">
        <f t="shared" si="56"/>
        <v/>
      </c>
      <c r="AX263" s="67" t="str">
        <f t="shared" si="57"/>
        <v/>
      </c>
      <c r="AY263" s="67" t="str">
        <f t="shared" si="58"/>
        <v/>
      </c>
      <c r="AZ263" s="67" t="str">
        <f t="shared" si="59"/>
        <v/>
      </c>
      <c r="BA263" s="67" t="str">
        <f t="shared" si="60"/>
        <v/>
      </c>
      <c r="BB263" s="67" t="str">
        <f t="shared" si="61"/>
        <v/>
      </c>
      <c r="BC263" s="67" t="str">
        <f t="shared" si="61"/>
        <v/>
      </c>
      <c r="BD263" s="67" t="str">
        <f t="shared" si="61"/>
        <v/>
      </c>
      <c r="BE263" s="67" t="str">
        <f t="shared" si="61"/>
        <v/>
      </c>
      <c r="IX263" s="7"/>
      <c r="IY263" s="7"/>
    </row>
    <row r="264" spans="1:259" ht="11.85" customHeight="1">
      <c r="A264" s="7" t="str">
        <f t="shared" si="49"/>
        <v/>
      </c>
      <c r="C264" s="24" t="str">
        <v/>
      </c>
      <c r="D264" s="12" t="str">
        <v/>
      </c>
      <c r="E264" s="12" t="str">
        <v/>
      </c>
      <c r="F264" s="12" t="str">
        <v/>
      </c>
      <c r="G264" s="14" t="str">
        <v/>
      </c>
      <c r="H264" s="14" t="str">
        <v/>
      </c>
      <c r="I264" s="14" t="str">
        <v/>
      </c>
      <c r="J264" s="10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 t="str">
        <v/>
      </c>
      <c r="S264" s="10"/>
      <c r="T264" s="10"/>
      <c r="U264" s="7"/>
      <c r="V264" s="7"/>
      <c r="W264" s="7"/>
      <c r="X264" s="7"/>
      <c r="AH264" s="1"/>
      <c r="AI264" s="1"/>
      <c r="AQ264" s="7" t="str">
        <f t="shared" si="51"/>
        <v/>
      </c>
      <c r="AR264" s="67" t="str">
        <f t="shared" si="52"/>
        <v/>
      </c>
      <c r="AS264" s="67" t="str">
        <f t="shared" si="53"/>
        <v/>
      </c>
      <c r="AT264" s="67" t="str">
        <f t="shared" si="54"/>
        <v/>
      </c>
      <c r="AU264" s="67" t="str">
        <f t="shared" si="62"/>
        <v/>
      </c>
      <c r="AV264" s="67" t="str">
        <f t="shared" si="55"/>
        <v/>
      </c>
      <c r="AW264" s="67" t="str">
        <f t="shared" si="56"/>
        <v/>
      </c>
      <c r="AX264" s="67" t="str">
        <f t="shared" si="57"/>
        <v/>
      </c>
      <c r="AY264" s="67" t="str">
        <f t="shared" si="58"/>
        <v/>
      </c>
      <c r="AZ264" s="67" t="str">
        <f t="shared" si="59"/>
        <v/>
      </c>
      <c r="BA264" s="67" t="str">
        <f t="shared" si="60"/>
        <v/>
      </c>
      <c r="BB264" s="67" t="str">
        <f t="shared" si="61"/>
        <v/>
      </c>
      <c r="BC264" s="67" t="str">
        <f t="shared" si="61"/>
        <v/>
      </c>
      <c r="BD264" s="67" t="str">
        <f t="shared" si="61"/>
        <v/>
      </c>
      <c r="BE264" s="67" t="str">
        <f t="shared" si="61"/>
        <v/>
      </c>
      <c r="IX264" s="7"/>
      <c r="IY264" s="7"/>
    </row>
    <row r="265" spans="1:259" ht="11.85" customHeight="1">
      <c r="A265" s="7" t="str">
        <f t="shared" si="49"/>
        <v/>
      </c>
      <c r="C265" s="24" t="str">
        <v/>
      </c>
      <c r="D265" s="12" t="str">
        <v/>
      </c>
      <c r="E265" s="12" t="str">
        <v/>
      </c>
      <c r="F265" s="12" t="str">
        <v/>
      </c>
      <c r="G265" s="14" t="str">
        <v/>
      </c>
      <c r="H265" s="14" t="str">
        <v/>
      </c>
      <c r="I265" s="14" t="str">
        <v/>
      </c>
      <c r="J265" s="10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 t="str">
        <v/>
      </c>
      <c r="S265" s="10"/>
      <c r="T265" s="10"/>
      <c r="U265" s="7"/>
      <c r="V265" s="7"/>
      <c r="W265" s="7"/>
      <c r="X265" s="7"/>
      <c r="AH265" s="1"/>
      <c r="AI265" s="1"/>
      <c r="AQ265" s="7" t="str">
        <f t="shared" si="51"/>
        <v/>
      </c>
      <c r="AR265" s="67" t="str">
        <f t="shared" si="52"/>
        <v/>
      </c>
      <c r="AS265" s="67" t="str">
        <f t="shared" si="53"/>
        <v/>
      </c>
      <c r="AT265" s="67" t="str">
        <f t="shared" si="54"/>
        <v/>
      </c>
      <c r="AU265" s="67" t="str">
        <f t="shared" si="62"/>
        <v/>
      </c>
      <c r="AV265" s="67" t="str">
        <f t="shared" si="55"/>
        <v/>
      </c>
      <c r="AW265" s="67" t="str">
        <f t="shared" si="56"/>
        <v/>
      </c>
      <c r="AX265" s="67" t="str">
        <f t="shared" si="57"/>
        <v/>
      </c>
      <c r="AY265" s="67" t="str">
        <f t="shared" si="58"/>
        <v/>
      </c>
      <c r="AZ265" s="67" t="str">
        <f t="shared" si="59"/>
        <v/>
      </c>
      <c r="BA265" s="67" t="str">
        <f t="shared" si="60"/>
        <v/>
      </c>
      <c r="BB265" s="67" t="str">
        <f t="shared" si="61"/>
        <v/>
      </c>
      <c r="BC265" s="67" t="str">
        <f t="shared" si="61"/>
        <v/>
      </c>
      <c r="BD265" s="67" t="str">
        <f t="shared" si="61"/>
        <v/>
      </c>
      <c r="BE265" s="67" t="str">
        <f t="shared" si="61"/>
        <v/>
      </c>
      <c r="IX265" s="7"/>
      <c r="IY265" s="7"/>
    </row>
    <row r="266" spans="1:259" ht="11.85" customHeight="1">
      <c r="A266" s="7" t="str">
        <f t="shared" si="49"/>
        <v/>
      </c>
      <c r="C266" s="24" t="str">
        <v/>
      </c>
      <c r="D266" s="12" t="str">
        <v/>
      </c>
      <c r="E266" s="12" t="str">
        <v/>
      </c>
      <c r="F266" s="12" t="str">
        <v/>
      </c>
      <c r="G266" s="14" t="str">
        <v/>
      </c>
      <c r="H266" s="14" t="str">
        <v/>
      </c>
      <c r="I266" s="14" t="str">
        <v/>
      </c>
      <c r="J266" s="10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 t="str">
        <v/>
      </c>
      <c r="S266" s="10"/>
      <c r="T266" s="10"/>
      <c r="U266" s="7"/>
      <c r="V266" s="7"/>
      <c r="W266" s="7"/>
      <c r="X266" s="7"/>
      <c r="AH266" s="1"/>
      <c r="AI266" s="1"/>
      <c r="AQ266" s="7" t="str">
        <f t="shared" si="51"/>
        <v/>
      </c>
      <c r="AR266" s="67" t="str">
        <f t="shared" si="52"/>
        <v/>
      </c>
      <c r="AS266" s="67" t="str">
        <f t="shared" si="53"/>
        <v/>
      </c>
      <c r="AT266" s="67" t="str">
        <f t="shared" si="54"/>
        <v/>
      </c>
      <c r="AU266" s="67" t="str">
        <f t="shared" si="62"/>
        <v/>
      </c>
      <c r="AV266" s="67" t="str">
        <f t="shared" si="55"/>
        <v/>
      </c>
      <c r="AW266" s="67" t="str">
        <f t="shared" si="56"/>
        <v/>
      </c>
      <c r="AX266" s="67" t="str">
        <f t="shared" si="57"/>
        <v/>
      </c>
      <c r="AY266" s="67" t="str">
        <f t="shared" si="58"/>
        <v/>
      </c>
      <c r="AZ266" s="67" t="str">
        <f t="shared" si="59"/>
        <v/>
      </c>
      <c r="BA266" s="67" t="str">
        <f t="shared" si="60"/>
        <v/>
      </c>
      <c r="BB266" s="67" t="str">
        <f t="shared" si="61"/>
        <v/>
      </c>
      <c r="BC266" s="67" t="str">
        <f t="shared" si="61"/>
        <v/>
      </c>
      <c r="BD266" s="67" t="str">
        <f t="shared" si="61"/>
        <v/>
      </c>
      <c r="BE266" s="67" t="str">
        <f t="shared" si="61"/>
        <v/>
      </c>
      <c r="IX266" s="7"/>
      <c r="IY266" s="7"/>
    </row>
    <row r="267" spans="1:259" ht="11.85" customHeight="1">
      <c r="A267" s="7" t="str">
        <f t="shared" si="49"/>
        <v/>
      </c>
      <c r="C267" s="24" t="str">
        <v/>
      </c>
      <c r="D267" s="12" t="str">
        <v/>
      </c>
      <c r="E267" s="12" t="str">
        <v/>
      </c>
      <c r="F267" s="12" t="str">
        <v/>
      </c>
      <c r="G267" s="14" t="str">
        <v/>
      </c>
      <c r="H267" s="14" t="str">
        <v/>
      </c>
      <c r="I267" s="14" t="str">
        <v/>
      </c>
      <c r="J267" s="10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 t="str">
        <v/>
      </c>
      <c r="S267" s="10"/>
      <c r="T267" s="10"/>
      <c r="U267" s="7"/>
      <c r="V267" s="7"/>
      <c r="W267" s="7"/>
      <c r="X267" s="7"/>
      <c r="AH267" s="1"/>
      <c r="AI267" s="1"/>
      <c r="AQ267" s="7" t="str">
        <f t="shared" si="51"/>
        <v/>
      </c>
      <c r="AR267" s="67" t="str">
        <f t="shared" si="52"/>
        <v/>
      </c>
      <c r="AS267" s="67" t="str">
        <f t="shared" si="53"/>
        <v/>
      </c>
      <c r="AT267" s="67" t="str">
        <f t="shared" si="54"/>
        <v/>
      </c>
      <c r="AU267" s="67" t="str">
        <f t="shared" si="62"/>
        <v/>
      </c>
      <c r="AV267" s="67" t="str">
        <f t="shared" si="55"/>
        <v/>
      </c>
      <c r="AW267" s="67" t="str">
        <f t="shared" si="56"/>
        <v/>
      </c>
      <c r="AX267" s="67" t="str">
        <f t="shared" si="57"/>
        <v/>
      </c>
      <c r="AY267" s="67" t="str">
        <f t="shared" si="58"/>
        <v/>
      </c>
      <c r="AZ267" s="67" t="str">
        <f t="shared" si="59"/>
        <v/>
      </c>
      <c r="BA267" s="67" t="str">
        <f t="shared" si="60"/>
        <v/>
      </c>
      <c r="BB267" s="67" t="str">
        <f t="shared" si="61"/>
        <v/>
      </c>
      <c r="BC267" s="67" t="str">
        <f t="shared" si="61"/>
        <v/>
      </c>
      <c r="BD267" s="67" t="str">
        <f t="shared" si="61"/>
        <v/>
      </c>
      <c r="BE267" s="67" t="str">
        <f t="shared" si="61"/>
        <v/>
      </c>
      <c r="IX267" s="7"/>
      <c r="IY267" s="7"/>
    </row>
    <row r="268" spans="1:259" ht="11.85" customHeight="1">
      <c r="A268" s="7" t="str">
        <f t="shared" si="49"/>
        <v/>
      </c>
      <c r="C268" s="24" t="str">
        <v/>
      </c>
      <c r="D268" s="12" t="str">
        <v/>
      </c>
      <c r="E268" s="12" t="str">
        <v/>
      </c>
      <c r="F268" s="12" t="str">
        <v/>
      </c>
      <c r="G268" s="14" t="str">
        <v/>
      </c>
      <c r="H268" s="14" t="str">
        <v/>
      </c>
      <c r="I268" s="14" t="str">
        <v/>
      </c>
      <c r="J268" s="10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 t="str">
        <v/>
      </c>
      <c r="S268" s="10"/>
      <c r="T268" s="10"/>
      <c r="U268" s="7"/>
      <c r="V268" s="7"/>
      <c r="W268" s="7"/>
      <c r="X268" s="7"/>
      <c r="AH268" s="1"/>
      <c r="AI268" s="1"/>
      <c r="AQ268" s="7" t="str">
        <f t="shared" si="51"/>
        <v/>
      </c>
      <c r="AR268" s="67" t="str">
        <f t="shared" si="52"/>
        <v/>
      </c>
      <c r="AS268" s="67" t="str">
        <f t="shared" si="53"/>
        <v/>
      </c>
      <c r="AT268" s="67" t="str">
        <f t="shared" si="54"/>
        <v/>
      </c>
      <c r="AU268" s="67" t="str">
        <f t="shared" si="62"/>
        <v/>
      </c>
      <c r="AV268" s="67" t="str">
        <f t="shared" si="55"/>
        <v/>
      </c>
      <c r="AW268" s="67" t="str">
        <f t="shared" si="56"/>
        <v/>
      </c>
      <c r="AX268" s="67" t="str">
        <f t="shared" si="57"/>
        <v/>
      </c>
      <c r="AY268" s="67" t="str">
        <f t="shared" si="58"/>
        <v/>
      </c>
      <c r="AZ268" s="67" t="str">
        <f t="shared" si="59"/>
        <v/>
      </c>
      <c r="BA268" s="67" t="str">
        <f t="shared" si="60"/>
        <v/>
      </c>
      <c r="BB268" s="67" t="str">
        <f t="shared" si="61"/>
        <v/>
      </c>
      <c r="BC268" s="67" t="str">
        <f t="shared" si="61"/>
        <v/>
      </c>
      <c r="BD268" s="67" t="str">
        <f t="shared" si="61"/>
        <v/>
      </c>
      <c r="BE268" s="67" t="str">
        <f t="shared" si="61"/>
        <v/>
      </c>
      <c r="IX268" s="7"/>
      <c r="IY268" s="7"/>
    </row>
    <row r="269" spans="1:259" ht="11.85" customHeight="1">
      <c r="A269" s="7" t="str">
        <f t="shared" si="49"/>
        <v/>
      </c>
      <c r="C269" s="24" t="str">
        <v/>
      </c>
      <c r="D269" s="12" t="str">
        <v/>
      </c>
      <c r="E269" s="12" t="str">
        <v/>
      </c>
      <c r="F269" s="12" t="str">
        <v/>
      </c>
      <c r="G269" s="14" t="str">
        <v/>
      </c>
      <c r="H269" s="14" t="str">
        <v/>
      </c>
      <c r="I269" s="14" t="str">
        <v/>
      </c>
      <c r="J269" s="10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 t="str">
        <v/>
      </c>
      <c r="S269" s="10"/>
      <c r="T269" s="10"/>
      <c r="U269" s="7"/>
      <c r="V269" s="7"/>
      <c r="W269" s="7"/>
      <c r="X269" s="7"/>
      <c r="AH269" s="1"/>
      <c r="AI269" s="1"/>
      <c r="AQ269" s="7" t="str">
        <f t="shared" si="51"/>
        <v/>
      </c>
      <c r="AR269" s="67" t="str">
        <f t="shared" si="52"/>
        <v/>
      </c>
      <c r="AS269" s="67" t="str">
        <f t="shared" si="53"/>
        <v/>
      </c>
      <c r="AT269" s="67" t="str">
        <f t="shared" si="54"/>
        <v/>
      </c>
      <c r="AU269" s="67" t="str">
        <f t="shared" si="62"/>
        <v/>
      </c>
      <c r="AV269" s="67" t="str">
        <f t="shared" si="55"/>
        <v/>
      </c>
      <c r="AW269" s="67" t="str">
        <f t="shared" si="56"/>
        <v/>
      </c>
      <c r="AX269" s="67" t="str">
        <f t="shared" si="57"/>
        <v/>
      </c>
      <c r="AY269" s="67" t="str">
        <f t="shared" si="58"/>
        <v/>
      </c>
      <c r="AZ269" s="67" t="str">
        <f t="shared" si="59"/>
        <v/>
      </c>
      <c r="BA269" s="67" t="str">
        <f t="shared" si="60"/>
        <v/>
      </c>
      <c r="BB269" s="67" t="str">
        <f t="shared" si="61"/>
        <v/>
      </c>
      <c r="BC269" s="67" t="str">
        <f t="shared" si="61"/>
        <v/>
      </c>
      <c r="BD269" s="67" t="str">
        <f t="shared" si="61"/>
        <v/>
      </c>
      <c r="BE269" s="67" t="str">
        <f t="shared" si="61"/>
        <v/>
      </c>
      <c r="IX269" s="7"/>
      <c r="IY269" s="7"/>
    </row>
    <row r="270" spans="1:259" ht="11.85" customHeight="1">
      <c r="A270" s="7" t="str">
        <f t="shared" si="49"/>
        <v/>
      </c>
      <c r="C270" s="24" t="str">
        <v/>
      </c>
      <c r="D270" s="12" t="str">
        <v/>
      </c>
      <c r="E270" s="12" t="str">
        <v/>
      </c>
      <c r="F270" s="12" t="str">
        <v/>
      </c>
      <c r="G270" s="14" t="str">
        <v/>
      </c>
      <c r="H270" s="14" t="str">
        <v/>
      </c>
      <c r="I270" s="14" t="str">
        <v/>
      </c>
      <c r="J270" s="10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 t="str">
        <v/>
      </c>
      <c r="S270" s="10"/>
      <c r="T270" s="10"/>
      <c r="U270" s="7"/>
      <c r="V270" s="7"/>
      <c r="W270" s="7"/>
      <c r="X270" s="7"/>
      <c r="AH270" s="1"/>
      <c r="AI270" s="1"/>
      <c r="AQ270" s="7" t="str">
        <f t="shared" si="51"/>
        <v/>
      </c>
      <c r="AR270" s="67" t="str">
        <f t="shared" si="52"/>
        <v/>
      </c>
      <c r="AS270" s="67" t="str">
        <f t="shared" si="53"/>
        <v/>
      </c>
      <c r="AT270" s="67" t="str">
        <f t="shared" si="54"/>
        <v/>
      </c>
      <c r="AU270" s="67" t="str">
        <f t="shared" si="62"/>
        <v/>
      </c>
      <c r="AV270" s="67" t="str">
        <f t="shared" si="55"/>
        <v/>
      </c>
      <c r="AW270" s="67" t="str">
        <f t="shared" si="56"/>
        <v/>
      </c>
      <c r="AX270" s="67" t="str">
        <f t="shared" si="57"/>
        <v/>
      </c>
      <c r="AY270" s="67" t="str">
        <f t="shared" si="58"/>
        <v/>
      </c>
      <c r="AZ270" s="67" t="str">
        <f t="shared" si="59"/>
        <v/>
      </c>
      <c r="BA270" s="67" t="str">
        <f t="shared" si="60"/>
        <v/>
      </c>
      <c r="BB270" s="67" t="str">
        <f t="shared" si="61"/>
        <v/>
      </c>
      <c r="BC270" s="67" t="str">
        <f t="shared" si="61"/>
        <v/>
      </c>
      <c r="BD270" s="67" t="str">
        <f t="shared" si="61"/>
        <v/>
      </c>
      <c r="BE270" s="67" t="str">
        <f t="shared" si="61"/>
        <v/>
      </c>
      <c r="IX270" s="7"/>
      <c r="IY270" s="7"/>
    </row>
    <row r="271" spans="1:259" ht="11.85" customHeight="1">
      <c r="A271" s="7" t="str">
        <f t="shared" si="49"/>
        <v/>
      </c>
      <c r="C271" s="24" t="str">
        <v/>
      </c>
      <c r="D271" s="12" t="str">
        <v/>
      </c>
      <c r="E271" s="12" t="str">
        <v/>
      </c>
      <c r="F271" s="12" t="str">
        <v/>
      </c>
      <c r="G271" s="14" t="str">
        <v/>
      </c>
      <c r="H271" s="14" t="str">
        <v/>
      </c>
      <c r="I271" s="14" t="str">
        <v/>
      </c>
      <c r="J271" s="10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 t="str">
        <v/>
      </c>
      <c r="S271" s="10"/>
      <c r="T271" s="10"/>
      <c r="U271" s="7"/>
      <c r="V271" s="7"/>
      <c r="W271" s="7"/>
      <c r="X271" s="7"/>
      <c r="AH271" s="1"/>
      <c r="AI271" s="1"/>
      <c r="AQ271" s="7" t="str">
        <f t="shared" si="51"/>
        <v/>
      </c>
      <c r="AR271" s="67" t="str">
        <f t="shared" si="52"/>
        <v/>
      </c>
      <c r="AS271" s="67" t="str">
        <f t="shared" si="53"/>
        <v/>
      </c>
      <c r="AT271" s="67" t="str">
        <f t="shared" si="54"/>
        <v/>
      </c>
      <c r="AU271" s="67" t="str">
        <f t="shared" si="62"/>
        <v/>
      </c>
      <c r="AV271" s="67" t="str">
        <f t="shared" si="55"/>
        <v/>
      </c>
      <c r="AW271" s="67" t="str">
        <f t="shared" si="56"/>
        <v/>
      </c>
      <c r="AX271" s="67" t="str">
        <f t="shared" si="57"/>
        <v/>
      </c>
      <c r="AY271" s="67" t="str">
        <f t="shared" si="58"/>
        <v/>
      </c>
      <c r="AZ271" s="67" t="str">
        <f t="shared" si="59"/>
        <v/>
      </c>
      <c r="BA271" s="67" t="str">
        <f t="shared" si="60"/>
        <v/>
      </c>
      <c r="BB271" s="67" t="str">
        <f t="shared" si="61"/>
        <v/>
      </c>
      <c r="BC271" s="67" t="str">
        <f t="shared" si="61"/>
        <v/>
      </c>
      <c r="BD271" s="67" t="str">
        <f t="shared" si="61"/>
        <v/>
      </c>
      <c r="BE271" s="67" t="str">
        <f t="shared" si="61"/>
        <v/>
      </c>
      <c r="IX271" s="7"/>
      <c r="IY271" s="7"/>
    </row>
    <row r="272" spans="1:259" ht="11.85" customHeight="1">
      <c r="A272" s="7" t="str">
        <f t="shared" si="49"/>
        <v/>
      </c>
      <c r="C272" s="24" t="str">
        <v/>
      </c>
      <c r="D272" s="12" t="str">
        <v/>
      </c>
      <c r="E272" s="12" t="str">
        <v/>
      </c>
      <c r="F272" s="12" t="str">
        <v/>
      </c>
      <c r="G272" s="14" t="str">
        <v/>
      </c>
      <c r="H272" s="14" t="str">
        <v/>
      </c>
      <c r="I272" s="14" t="str">
        <v/>
      </c>
      <c r="J272" s="10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 t="str">
        <v/>
      </c>
      <c r="S272" s="10"/>
      <c r="T272" s="10"/>
      <c r="U272" s="7"/>
      <c r="V272" s="7"/>
      <c r="W272" s="7"/>
      <c r="X272" s="7"/>
      <c r="AH272" s="1"/>
      <c r="AI272" s="1"/>
      <c r="AQ272" s="7" t="str">
        <f t="shared" si="51"/>
        <v/>
      </c>
      <c r="AR272" s="67" t="str">
        <f t="shared" si="52"/>
        <v/>
      </c>
      <c r="AS272" s="67" t="str">
        <f t="shared" si="53"/>
        <v/>
      </c>
      <c r="AT272" s="67" t="str">
        <f t="shared" si="54"/>
        <v/>
      </c>
      <c r="AU272" s="67" t="str">
        <f t="shared" si="62"/>
        <v/>
      </c>
      <c r="AV272" s="67" t="str">
        <f t="shared" si="55"/>
        <v/>
      </c>
      <c r="AW272" s="67" t="str">
        <f t="shared" si="56"/>
        <v/>
      </c>
      <c r="AX272" s="67" t="str">
        <f t="shared" si="57"/>
        <v/>
      </c>
      <c r="AY272" s="67" t="str">
        <f t="shared" si="58"/>
        <v/>
      </c>
      <c r="AZ272" s="67" t="str">
        <f t="shared" si="59"/>
        <v/>
      </c>
      <c r="BA272" s="67" t="str">
        <f t="shared" si="60"/>
        <v/>
      </c>
      <c r="BB272" s="67" t="str">
        <f t="shared" si="61"/>
        <v/>
      </c>
      <c r="BC272" s="67" t="str">
        <f t="shared" si="61"/>
        <v/>
      </c>
      <c r="BD272" s="67" t="str">
        <f t="shared" si="61"/>
        <v/>
      </c>
      <c r="BE272" s="67" t="str">
        <f t="shared" si="61"/>
        <v/>
      </c>
      <c r="IX272" s="7"/>
      <c r="IY272" s="7"/>
    </row>
    <row r="273" spans="1:259" ht="11.85" customHeight="1">
      <c r="A273" s="7" t="str">
        <f t="shared" si="49"/>
        <v/>
      </c>
      <c r="C273" s="24" t="str">
        <v/>
      </c>
      <c r="D273" s="12" t="str">
        <v/>
      </c>
      <c r="E273" s="12" t="str">
        <v/>
      </c>
      <c r="F273" s="12" t="str">
        <v/>
      </c>
      <c r="G273" s="14" t="str">
        <v/>
      </c>
      <c r="H273" s="14" t="str">
        <v/>
      </c>
      <c r="I273" s="14" t="str">
        <v/>
      </c>
      <c r="J273" s="10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 t="str">
        <v/>
      </c>
      <c r="S273" s="10"/>
      <c r="T273" s="10"/>
      <c r="U273" s="7"/>
      <c r="V273" s="7"/>
      <c r="W273" s="7"/>
      <c r="X273" s="7"/>
      <c r="AH273" s="1"/>
      <c r="AI273" s="1"/>
      <c r="AQ273" s="7" t="str">
        <f t="shared" si="51"/>
        <v/>
      </c>
      <c r="AR273" s="67" t="str">
        <f t="shared" si="52"/>
        <v/>
      </c>
      <c r="AS273" s="67" t="str">
        <f t="shared" si="53"/>
        <v/>
      </c>
      <c r="AT273" s="67" t="str">
        <f t="shared" si="54"/>
        <v/>
      </c>
      <c r="AU273" s="67" t="str">
        <f t="shared" si="62"/>
        <v/>
      </c>
      <c r="AV273" s="67" t="str">
        <f t="shared" si="55"/>
        <v/>
      </c>
      <c r="AW273" s="67" t="str">
        <f t="shared" si="56"/>
        <v/>
      </c>
      <c r="AX273" s="67" t="str">
        <f t="shared" si="57"/>
        <v/>
      </c>
      <c r="AY273" s="67" t="str">
        <f t="shared" si="58"/>
        <v/>
      </c>
      <c r="AZ273" s="67" t="str">
        <f t="shared" si="59"/>
        <v/>
      </c>
      <c r="BA273" s="67" t="str">
        <f t="shared" si="60"/>
        <v/>
      </c>
      <c r="BB273" s="67" t="str">
        <f t="shared" si="61"/>
        <v/>
      </c>
      <c r="BC273" s="67" t="str">
        <f t="shared" si="61"/>
        <v/>
      </c>
      <c r="BD273" s="67" t="str">
        <f t="shared" si="61"/>
        <v/>
      </c>
      <c r="BE273" s="67" t="str">
        <f t="shared" si="61"/>
        <v/>
      </c>
      <c r="IX273" s="7"/>
      <c r="IY273" s="7"/>
    </row>
    <row r="274" spans="1:259" ht="11.85" customHeight="1">
      <c r="A274" s="7" t="str">
        <f t="shared" si="49"/>
        <v/>
      </c>
      <c r="C274" s="24" t="str">
        <v/>
      </c>
      <c r="D274" s="12" t="str">
        <v/>
      </c>
      <c r="E274" s="12" t="str">
        <v/>
      </c>
      <c r="F274" s="12" t="str">
        <v/>
      </c>
      <c r="G274" s="14" t="str">
        <v/>
      </c>
      <c r="H274" s="14" t="str">
        <v/>
      </c>
      <c r="I274" s="14" t="str">
        <v/>
      </c>
      <c r="J274" s="10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 t="str">
        <v/>
      </c>
      <c r="S274" s="10"/>
      <c r="T274" s="10"/>
      <c r="U274" s="7"/>
      <c r="V274" s="7"/>
      <c r="W274" s="7"/>
      <c r="X274" s="7"/>
      <c r="AH274" s="1"/>
      <c r="AI274" s="1"/>
      <c r="AQ274" s="7" t="str">
        <f t="shared" si="51"/>
        <v/>
      </c>
      <c r="AR274" s="67" t="str">
        <f t="shared" si="52"/>
        <v/>
      </c>
      <c r="AS274" s="67" t="str">
        <f t="shared" si="53"/>
        <v/>
      </c>
      <c r="AT274" s="67" t="str">
        <f t="shared" si="54"/>
        <v/>
      </c>
      <c r="AU274" s="67" t="str">
        <f t="shared" si="62"/>
        <v/>
      </c>
      <c r="AV274" s="67" t="str">
        <f t="shared" si="55"/>
        <v/>
      </c>
      <c r="AW274" s="67" t="str">
        <f t="shared" si="56"/>
        <v/>
      </c>
      <c r="AX274" s="67" t="str">
        <f t="shared" si="57"/>
        <v/>
      </c>
      <c r="AY274" s="67" t="str">
        <f t="shared" si="58"/>
        <v/>
      </c>
      <c r="AZ274" s="67" t="str">
        <f t="shared" si="59"/>
        <v/>
      </c>
      <c r="BA274" s="67" t="str">
        <f t="shared" si="60"/>
        <v/>
      </c>
      <c r="BB274" s="67" t="str">
        <f t="shared" si="61"/>
        <v/>
      </c>
      <c r="BC274" s="67" t="str">
        <f t="shared" si="61"/>
        <v/>
      </c>
      <c r="BD274" s="67" t="str">
        <f t="shared" si="61"/>
        <v/>
      </c>
      <c r="BE274" s="67" t="str">
        <f t="shared" si="61"/>
        <v/>
      </c>
      <c r="IX274" s="7"/>
      <c r="IY274" s="7"/>
    </row>
    <row r="275" spans="1:259" ht="11.85" customHeight="1">
      <c r="A275" s="7" t="str">
        <f t="shared" si="49"/>
        <v/>
      </c>
      <c r="C275" s="24" t="str">
        <v/>
      </c>
      <c r="D275" s="12" t="str">
        <v/>
      </c>
      <c r="E275" s="12" t="str">
        <v/>
      </c>
      <c r="F275" s="12" t="str">
        <v/>
      </c>
      <c r="G275" s="14" t="str">
        <v/>
      </c>
      <c r="H275" s="14" t="str">
        <v/>
      </c>
      <c r="I275" s="14" t="str">
        <v/>
      </c>
      <c r="J275" s="10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 t="str">
        <v/>
      </c>
      <c r="S275" s="10"/>
      <c r="T275" s="10"/>
      <c r="U275" s="7"/>
      <c r="V275" s="7"/>
      <c r="W275" s="7"/>
      <c r="X275" s="7"/>
      <c r="AH275" s="1"/>
      <c r="AI275" s="1"/>
      <c r="AQ275" s="7" t="str">
        <f t="shared" si="51"/>
        <v/>
      </c>
      <c r="AR275" s="67" t="str">
        <f t="shared" si="52"/>
        <v/>
      </c>
      <c r="AS275" s="67" t="str">
        <f t="shared" si="53"/>
        <v/>
      </c>
      <c r="AT275" s="67" t="str">
        <f t="shared" si="54"/>
        <v/>
      </c>
      <c r="AU275" s="67" t="str">
        <f t="shared" si="62"/>
        <v/>
      </c>
      <c r="AV275" s="67" t="str">
        <f t="shared" si="55"/>
        <v/>
      </c>
      <c r="AW275" s="67" t="str">
        <f t="shared" si="56"/>
        <v/>
      </c>
      <c r="AX275" s="67" t="str">
        <f t="shared" si="57"/>
        <v/>
      </c>
      <c r="AY275" s="67" t="str">
        <f t="shared" si="58"/>
        <v/>
      </c>
      <c r="AZ275" s="67" t="str">
        <f t="shared" si="59"/>
        <v/>
      </c>
      <c r="BA275" s="67" t="str">
        <f t="shared" si="60"/>
        <v/>
      </c>
      <c r="BB275" s="67" t="str">
        <f t="shared" si="61"/>
        <v/>
      </c>
      <c r="BC275" s="67" t="str">
        <f t="shared" si="61"/>
        <v/>
      </c>
      <c r="BD275" s="67" t="str">
        <f t="shared" si="61"/>
        <v/>
      </c>
      <c r="BE275" s="67" t="str">
        <f t="shared" si="61"/>
        <v/>
      </c>
      <c r="IX275" s="7"/>
      <c r="IY275" s="7"/>
    </row>
    <row r="276" spans="1:259" ht="11.85" customHeight="1">
      <c r="A276" s="7" t="str">
        <f t="shared" si="49"/>
        <v/>
      </c>
      <c r="C276" s="24" t="str">
        <v/>
      </c>
      <c r="D276" s="12" t="str">
        <v/>
      </c>
      <c r="E276" s="12" t="str">
        <v/>
      </c>
      <c r="F276" s="12" t="str">
        <v/>
      </c>
      <c r="G276" s="14" t="str">
        <v/>
      </c>
      <c r="H276" s="14" t="str">
        <v/>
      </c>
      <c r="I276" s="14" t="str">
        <v/>
      </c>
      <c r="J276" s="10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 t="str">
        <v/>
      </c>
      <c r="S276" s="10"/>
      <c r="T276" s="10"/>
      <c r="U276" s="7"/>
      <c r="V276" s="7"/>
      <c r="W276" s="7"/>
      <c r="X276" s="7"/>
      <c r="AH276" s="1"/>
      <c r="AI276" s="1"/>
      <c r="AQ276" s="7" t="str">
        <f t="shared" si="51"/>
        <v/>
      </c>
      <c r="AR276" s="67" t="str">
        <f t="shared" si="52"/>
        <v/>
      </c>
      <c r="AS276" s="67" t="str">
        <f t="shared" si="53"/>
        <v/>
      </c>
      <c r="AT276" s="67" t="str">
        <f t="shared" si="54"/>
        <v/>
      </c>
      <c r="AU276" s="67" t="str">
        <f t="shared" si="62"/>
        <v/>
      </c>
      <c r="AV276" s="67" t="str">
        <f t="shared" si="55"/>
        <v/>
      </c>
      <c r="AW276" s="67" t="str">
        <f t="shared" si="56"/>
        <v/>
      </c>
      <c r="AX276" s="67" t="str">
        <f t="shared" si="57"/>
        <v/>
      </c>
      <c r="AY276" s="67" t="str">
        <f t="shared" si="58"/>
        <v/>
      </c>
      <c r="AZ276" s="67" t="str">
        <f t="shared" si="59"/>
        <v/>
      </c>
      <c r="BA276" s="67" t="str">
        <f t="shared" si="60"/>
        <v/>
      </c>
      <c r="BB276" s="67" t="str">
        <f t="shared" si="61"/>
        <v/>
      </c>
      <c r="BC276" s="67" t="str">
        <f t="shared" si="61"/>
        <v/>
      </c>
      <c r="BD276" s="67" t="str">
        <f t="shared" si="61"/>
        <v/>
      </c>
      <c r="BE276" s="67" t="str">
        <f t="shared" si="61"/>
        <v/>
      </c>
      <c r="IX276" s="7"/>
      <c r="IY276" s="7"/>
    </row>
    <row r="277" spans="1:259" ht="11.85" customHeight="1">
      <c r="A277" s="7" t="str">
        <f t="shared" si="49"/>
        <v/>
      </c>
      <c r="C277" s="24" t="str">
        <v/>
      </c>
      <c r="D277" s="12" t="str">
        <v/>
      </c>
      <c r="E277" s="12" t="str">
        <v/>
      </c>
      <c r="F277" s="12" t="str">
        <v/>
      </c>
      <c r="G277" s="14" t="str">
        <v/>
      </c>
      <c r="H277" s="14" t="str">
        <v/>
      </c>
      <c r="I277" s="14" t="str">
        <v/>
      </c>
      <c r="J277" s="10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 t="str">
        <v/>
      </c>
      <c r="S277" s="10"/>
      <c r="T277" s="10"/>
      <c r="U277" s="7"/>
      <c r="V277" s="7"/>
      <c r="W277" s="7"/>
      <c r="X277" s="7"/>
      <c r="AH277" s="1"/>
      <c r="AI277" s="1"/>
      <c r="AQ277" s="7" t="str">
        <f t="shared" si="51"/>
        <v/>
      </c>
      <c r="AR277" s="67" t="str">
        <f t="shared" si="52"/>
        <v/>
      </c>
      <c r="AS277" s="67" t="str">
        <f t="shared" si="53"/>
        <v/>
      </c>
      <c r="AT277" s="67" t="str">
        <f t="shared" si="54"/>
        <v/>
      </c>
      <c r="AU277" s="67" t="str">
        <f t="shared" si="62"/>
        <v/>
      </c>
      <c r="AV277" s="67" t="str">
        <f t="shared" si="55"/>
        <v/>
      </c>
      <c r="AW277" s="67" t="str">
        <f t="shared" si="56"/>
        <v/>
      </c>
      <c r="AX277" s="67" t="str">
        <f t="shared" si="57"/>
        <v/>
      </c>
      <c r="AY277" s="67" t="str">
        <f t="shared" si="58"/>
        <v/>
      </c>
      <c r="AZ277" s="67" t="str">
        <f t="shared" si="59"/>
        <v/>
      </c>
      <c r="BA277" s="67" t="str">
        <f t="shared" si="60"/>
        <v/>
      </c>
      <c r="BB277" s="67" t="str">
        <f t="shared" si="61"/>
        <v/>
      </c>
      <c r="BC277" s="67" t="str">
        <f t="shared" si="61"/>
        <v/>
      </c>
      <c r="BD277" s="67" t="str">
        <f t="shared" si="61"/>
        <v/>
      </c>
      <c r="BE277" s="67" t="str">
        <f t="shared" si="61"/>
        <v/>
      </c>
      <c r="IX277" s="7"/>
      <c r="IY277" s="7"/>
    </row>
    <row r="278" spans="1:259" ht="11.85" customHeight="1">
      <c r="A278" s="7" t="str">
        <f t="shared" si="49"/>
        <v/>
      </c>
      <c r="C278" s="24" t="str">
        <v/>
      </c>
      <c r="D278" s="12" t="str">
        <v/>
      </c>
      <c r="E278" s="12" t="str">
        <v/>
      </c>
      <c r="F278" s="12" t="str">
        <v/>
      </c>
      <c r="G278" s="14" t="str">
        <v/>
      </c>
      <c r="H278" s="14" t="str">
        <v/>
      </c>
      <c r="I278" s="14" t="str">
        <v/>
      </c>
      <c r="J278" s="10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 t="str">
        <v/>
      </c>
      <c r="S278" s="10"/>
      <c r="T278" s="10"/>
      <c r="U278" s="7"/>
      <c r="V278" s="7"/>
      <c r="W278" s="7"/>
      <c r="X278" s="7"/>
      <c r="AH278" s="1"/>
      <c r="AI278" s="1"/>
      <c r="AQ278" s="7" t="str">
        <f t="shared" si="51"/>
        <v/>
      </c>
      <c r="AR278" s="67" t="str">
        <f t="shared" si="52"/>
        <v/>
      </c>
      <c r="AS278" s="67" t="str">
        <f t="shared" si="53"/>
        <v/>
      </c>
      <c r="AT278" s="67" t="str">
        <f t="shared" si="54"/>
        <v/>
      </c>
      <c r="AU278" s="67" t="str">
        <f t="shared" si="62"/>
        <v/>
      </c>
      <c r="AV278" s="67" t="str">
        <f t="shared" si="55"/>
        <v/>
      </c>
      <c r="AW278" s="67" t="str">
        <f t="shared" si="56"/>
        <v/>
      </c>
      <c r="AX278" s="67" t="str">
        <f t="shared" si="57"/>
        <v/>
      </c>
      <c r="AY278" s="67" t="str">
        <f t="shared" si="58"/>
        <v/>
      </c>
      <c r="AZ278" s="67" t="str">
        <f t="shared" si="59"/>
        <v/>
      </c>
      <c r="BA278" s="67" t="str">
        <f t="shared" si="60"/>
        <v/>
      </c>
      <c r="BB278" s="67" t="str">
        <f t="shared" si="61"/>
        <v/>
      </c>
      <c r="BC278" s="67" t="str">
        <f t="shared" si="61"/>
        <v/>
      </c>
      <c r="BD278" s="67" t="str">
        <f t="shared" si="61"/>
        <v/>
      </c>
      <c r="BE278" s="67" t="str">
        <f t="shared" si="61"/>
        <v/>
      </c>
      <c r="IX278" s="7"/>
      <c r="IY278" s="7"/>
    </row>
    <row r="279" spans="1:259" ht="11.85" customHeight="1">
      <c r="A279" s="7" t="str">
        <f t="shared" si="49"/>
        <v/>
      </c>
      <c r="C279" s="24" t="str">
        <v/>
      </c>
      <c r="D279" s="12" t="str">
        <v/>
      </c>
      <c r="E279" s="12" t="str">
        <v/>
      </c>
      <c r="F279" s="12" t="str">
        <v/>
      </c>
      <c r="G279" s="14" t="str">
        <v/>
      </c>
      <c r="H279" s="14" t="str">
        <v/>
      </c>
      <c r="I279" s="14" t="str">
        <v/>
      </c>
      <c r="J279" s="10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 t="str">
        <v/>
      </c>
      <c r="S279" s="10"/>
      <c r="T279" s="10"/>
      <c r="U279" s="7"/>
      <c r="V279" s="7"/>
      <c r="W279" s="7"/>
      <c r="X279" s="7"/>
      <c r="AH279" s="1"/>
      <c r="AI279" s="1"/>
      <c r="AQ279" s="7" t="str">
        <f t="shared" si="51"/>
        <v/>
      </c>
      <c r="AR279" s="67" t="str">
        <f t="shared" si="52"/>
        <v/>
      </c>
      <c r="AS279" s="67" t="str">
        <f t="shared" si="53"/>
        <v/>
      </c>
      <c r="AT279" s="67" t="str">
        <f t="shared" si="54"/>
        <v/>
      </c>
      <c r="AU279" s="67" t="str">
        <f t="shared" si="62"/>
        <v/>
      </c>
      <c r="AV279" s="67" t="str">
        <f t="shared" si="55"/>
        <v/>
      </c>
      <c r="AW279" s="67" t="str">
        <f t="shared" si="56"/>
        <v/>
      </c>
      <c r="AX279" s="67" t="str">
        <f t="shared" si="57"/>
        <v/>
      </c>
      <c r="AY279" s="67" t="str">
        <f t="shared" si="58"/>
        <v/>
      </c>
      <c r="AZ279" s="67" t="str">
        <f t="shared" si="59"/>
        <v/>
      </c>
      <c r="BA279" s="67" t="str">
        <f t="shared" si="60"/>
        <v/>
      </c>
      <c r="BB279" s="67" t="str">
        <f t="shared" si="61"/>
        <v/>
      </c>
      <c r="BC279" s="67" t="str">
        <f t="shared" si="61"/>
        <v/>
      </c>
      <c r="BD279" s="67" t="str">
        <f t="shared" si="61"/>
        <v/>
      </c>
      <c r="BE279" s="67" t="str">
        <f t="shared" si="61"/>
        <v/>
      </c>
      <c r="IX279" s="7"/>
      <c r="IY279" s="7"/>
    </row>
    <row r="280" spans="1:259" ht="11.85" customHeight="1">
      <c r="A280" s="7" t="str">
        <f t="shared" si="49"/>
        <v/>
      </c>
      <c r="C280" s="24" t="str">
        <v/>
      </c>
      <c r="D280" s="12" t="str">
        <v/>
      </c>
      <c r="E280" s="12" t="str">
        <v/>
      </c>
      <c r="F280" s="12" t="str">
        <v/>
      </c>
      <c r="G280" s="14" t="str">
        <v/>
      </c>
      <c r="H280" s="14" t="str">
        <v/>
      </c>
      <c r="I280" s="14" t="str">
        <v/>
      </c>
      <c r="J280" s="10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 t="str">
        <v/>
      </c>
      <c r="S280" s="10"/>
      <c r="T280" s="10"/>
      <c r="U280" s="7"/>
      <c r="V280" s="7"/>
      <c r="W280" s="7"/>
      <c r="X280" s="7"/>
      <c r="AH280" s="1"/>
      <c r="AI280" s="1"/>
      <c r="AQ280" s="7" t="str">
        <f t="shared" si="51"/>
        <v/>
      </c>
      <c r="AR280" s="67" t="str">
        <f t="shared" si="52"/>
        <v/>
      </c>
      <c r="AS280" s="67" t="str">
        <f t="shared" si="53"/>
        <v/>
      </c>
      <c r="AT280" s="67" t="str">
        <f t="shared" si="54"/>
        <v/>
      </c>
      <c r="AU280" s="67" t="str">
        <f t="shared" si="62"/>
        <v/>
      </c>
      <c r="AV280" s="67" t="str">
        <f t="shared" si="55"/>
        <v/>
      </c>
      <c r="AW280" s="67" t="str">
        <f t="shared" si="56"/>
        <v/>
      </c>
      <c r="AX280" s="67" t="str">
        <f t="shared" si="57"/>
        <v/>
      </c>
      <c r="AY280" s="67" t="str">
        <f t="shared" si="58"/>
        <v/>
      </c>
      <c r="AZ280" s="67" t="str">
        <f t="shared" si="59"/>
        <v/>
      </c>
      <c r="BA280" s="67" t="str">
        <f t="shared" si="60"/>
        <v/>
      </c>
      <c r="BB280" s="67" t="str">
        <f t="shared" si="61"/>
        <v/>
      </c>
      <c r="BC280" s="67" t="str">
        <f t="shared" si="61"/>
        <v/>
      </c>
      <c r="BD280" s="67" t="str">
        <f t="shared" si="61"/>
        <v/>
      </c>
      <c r="BE280" s="67" t="str">
        <f t="shared" si="61"/>
        <v/>
      </c>
      <c r="IX280" s="7"/>
      <c r="IY280" s="7"/>
    </row>
    <row r="281" spans="1:259" ht="11.85" customHeight="1">
      <c r="A281" s="7" t="str">
        <f t="shared" si="49"/>
        <v/>
      </c>
      <c r="C281" s="24" t="str">
        <v/>
      </c>
      <c r="D281" s="12" t="str">
        <v/>
      </c>
      <c r="E281" s="12" t="str">
        <v/>
      </c>
      <c r="F281" s="12" t="str">
        <v/>
      </c>
      <c r="G281" s="14" t="str">
        <v/>
      </c>
      <c r="H281" s="14" t="str">
        <v/>
      </c>
      <c r="I281" s="14" t="str">
        <v/>
      </c>
      <c r="J281" s="10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 t="str">
        <v/>
      </c>
      <c r="S281" s="10"/>
      <c r="T281" s="10"/>
      <c r="U281" s="7"/>
      <c r="V281" s="7"/>
      <c r="W281" s="7"/>
      <c r="X281" s="7"/>
      <c r="AH281" s="1"/>
      <c r="AI281" s="1"/>
      <c r="AQ281" s="7" t="str">
        <f t="shared" si="51"/>
        <v/>
      </c>
      <c r="AR281" s="67" t="str">
        <f t="shared" si="52"/>
        <v/>
      </c>
      <c r="AS281" s="67" t="str">
        <f t="shared" si="53"/>
        <v/>
      </c>
      <c r="AT281" s="67" t="str">
        <f t="shared" si="54"/>
        <v/>
      </c>
      <c r="AU281" s="67" t="str">
        <f t="shared" si="62"/>
        <v/>
      </c>
      <c r="AV281" s="67" t="str">
        <f t="shared" si="55"/>
        <v/>
      </c>
      <c r="AW281" s="67" t="str">
        <f t="shared" si="56"/>
        <v/>
      </c>
      <c r="AX281" s="67" t="str">
        <f t="shared" si="57"/>
        <v/>
      </c>
      <c r="AY281" s="67" t="str">
        <f t="shared" si="58"/>
        <v/>
      </c>
      <c r="AZ281" s="67" t="str">
        <f t="shared" si="59"/>
        <v/>
      </c>
      <c r="BA281" s="67" t="str">
        <f t="shared" si="60"/>
        <v/>
      </c>
      <c r="BB281" s="67" t="str">
        <f t="shared" si="61"/>
        <v/>
      </c>
      <c r="BC281" s="67" t="str">
        <f t="shared" si="61"/>
        <v/>
      </c>
      <c r="BD281" s="67" t="str">
        <f t="shared" si="61"/>
        <v/>
      </c>
      <c r="BE281" s="67" t="str">
        <f t="shared" si="61"/>
        <v/>
      </c>
      <c r="IX281" s="7"/>
      <c r="IY281" s="7"/>
    </row>
    <row r="282" spans="1:259" ht="11.85" customHeight="1">
      <c r="A282" s="7" t="str">
        <f t="shared" si="49"/>
        <v/>
      </c>
      <c r="C282" s="24" t="str">
        <v/>
      </c>
      <c r="D282" s="12" t="str">
        <v/>
      </c>
      <c r="E282" s="12" t="str">
        <v/>
      </c>
      <c r="F282" s="12" t="str">
        <v/>
      </c>
      <c r="G282" s="14" t="str">
        <v/>
      </c>
      <c r="H282" s="14" t="str">
        <v/>
      </c>
      <c r="I282" s="14" t="str">
        <v/>
      </c>
      <c r="J282" s="10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 t="str">
        <v/>
      </c>
      <c r="S282" s="10"/>
      <c r="T282" s="10"/>
      <c r="U282" s="7"/>
      <c r="V282" s="7"/>
      <c r="W282" s="7"/>
      <c r="X282" s="7"/>
      <c r="AH282" s="1"/>
      <c r="AI282" s="1"/>
      <c r="AQ282" s="7" t="str">
        <f t="shared" si="51"/>
        <v/>
      </c>
      <c r="AR282" s="67" t="str">
        <f t="shared" si="52"/>
        <v/>
      </c>
      <c r="AS282" s="67" t="str">
        <f t="shared" si="53"/>
        <v/>
      </c>
      <c r="AT282" s="67" t="str">
        <f t="shared" si="54"/>
        <v/>
      </c>
      <c r="AU282" s="67" t="str">
        <f t="shared" si="62"/>
        <v/>
      </c>
      <c r="AV282" s="67" t="str">
        <f t="shared" si="55"/>
        <v/>
      </c>
      <c r="AW282" s="67" t="str">
        <f t="shared" si="56"/>
        <v/>
      </c>
      <c r="AX282" s="67" t="str">
        <f t="shared" si="57"/>
        <v/>
      </c>
      <c r="AY282" s="67" t="str">
        <f t="shared" si="58"/>
        <v/>
      </c>
      <c r="AZ282" s="67" t="str">
        <f t="shared" si="59"/>
        <v/>
      </c>
      <c r="BA282" s="67" t="str">
        <f t="shared" si="60"/>
        <v/>
      </c>
      <c r="BB282" s="67" t="str">
        <f t="shared" si="61"/>
        <v/>
      </c>
      <c r="BC282" s="67" t="str">
        <f t="shared" si="61"/>
        <v/>
      </c>
      <c r="BD282" s="67" t="str">
        <f t="shared" si="61"/>
        <v/>
      </c>
      <c r="BE282" s="67" t="str">
        <f t="shared" si="61"/>
        <v/>
      </c>
      <c r="IX282" s="7"/>
      <c r="IY282" s="7"/>
    </row>
    <row r="283" spans="1:259" ht="11.85" customHeight="1">
      <c r="A283" s="7" t="str">
        <f t="shared" si="49"/>
        <v/>
      </c>
      <c r="C283" s="24" t="str">
        <v/>
      </c>
      <c r="D283" s="12" t="str">
        <v/>
      </c>
      <c r="E283" s="12" t="str">
        <v/>
      </c>
      <c r="F283" s="12" t="str">
        <v/>
      </c>
      <c r="G283" s="14" t="str">
        <v/>
      </c>
      <c r="H283" s="14" t="str">
        <v/>
      </c>
      <c r="I283" s="14" t="str">
        <v/>
      </c>
      <c r="J283" s="10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 t="str">
        <v/>
      </c>
      <c r="S283" s="10"/>
      <c r="T283" s="10"/>
      <c r="U283" s="7"/>
      <c r="V283" s="7"/>
      <c r="W283" s="7"/>
      <c r="X283" s="7"/>
      <c r="AH283" s="1"/>
      <c r="AI283" s="1"/>
      <c r="AQ283" s="7" t="str">
        <f t="shared" si="51"/>
        <v/>
      </c>
      <c r="AR283" s="67" t="str">
        <f t="shared" si="52"/>
        <v/>
      </c>
      <c r="AS283" s="67" t="str">
        <f t="shared" si="53"/>
        <v/>
      </c>
      <c r="AT283" s="67" t="str">
        <f t="shared" si="54"/>
        <v/>
      </c>
      <c r="AU283" s="67" t="str">
        <f t="shared" si="62"/>
        <v/>
      </c>
      <c r="AV283" s="67" t="str">
        <f t="shared" si="55"/>
        <v/>
      </c>
      <c r="AW283" s="67" t="str">
        <f t="shared" si="56"/>
        <v/>
      </c>
      <c r="AX283" s="67" t="str">
        <f t="shared" si="57"/>
        <v/>
      </c>
      <c r="AY283" s="67" t="str">
        <f t="shared" si="58"/>
        <v/>
      </c>
      <c r="AZ283" s="67" t="str">
        <f t="shared" si="59"/>
        <v/>
      </c>
      <c r="BA283" s="67" t="str">
        <f t="shared" si="60"/>
        <v/>
      </c>
      <c r="BB283" s="67" t="str">
        <f t="shared" si="61"/>
        <v/>
      </c>
      <c r="BC283" s="67" t="str">
        <f t="shared" si="61"/>
        <v/>
      </c>
      <c r="BD283" s="67" t="str">
        <f t="shared" si="61"/>
        <v/>
      </c>
      <c r="BE283" s="67" t="str">
        <f t="shared" si="61"/>
        <v/>
      </c>
      <c r="IX283" s="7"/>
      <c r="IY283" s="7"/>
    </row>
    <row r="284" spans="1:259" ht="11.85" customHeight="1">
      <c r="A284" s="7" t="str">
        <f t="shared" si="49"/>
        <v/>
      </c>
      <c r="C284" s="24" t="str">
        <v/>
      </c>
      <c r="D284" s="12" t="str">
        <v/>
      </c>
      <c r="E284" s="12" t="str">
        <v/>
      </c>
      <c r="F284" s="12" t="str">
        <v/>
      </c>
      <c r="G284" s="14" t="str">
        <v/>
      </c>
      <c r="H284" s="14" t="str">
        <v/>
      </c>
      <c r="I284" s="14" t="str">
        <v/>
      </c>
      <c r="J284" s="10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 t="str">
        <v/>
      </c>
      <c r="S284" s="10"/>
      <c r="T284" s="10"/>
      <c r="U284" s="7"/>
      <c r="V284" s="7"/>
      <c r="W284" s="7"/>
      <c r="X284" s="7"/>
      <c r="AH284" s="1"/>
      <c r="AI284" s="1"/>
      <c r="AQ284" s="7" t="str">
        <f t="shared" si="51"/>
        <v/>
      </c>
      <c r="AR284" s="67" t="str">
        <f t="shared" si="52"/>
        <v/>
      </c>
      <c r="AS284" s="67" t="str">
        <f t="shared" si="53"/>
        <v/>
      </c>
      <c r="AT284" s="67" t="str">
        <f t="shared" si="54"/>
        <v/>
      </c>
      <c r="AU284" s="67" t="str">
        <f t="shared" si="62"/>
        <v/>
      </c>
      <c r="AV284" s="67" t="str">
        <f t="shared" si="55"/>
        <v/>
      </c>
      <c r="AW284" s="67" t="str">
        <f t="shared" si="56"/>
        <v/>
      </c>
      <c r="AX284" s="67" t="str">
        <f t="shared" si="57"/>
        <v/>
      </c>
      <c r="AY284" s="67" t="str">
        <f t="shared" si="58"/>
        <v/>
      </c>
      <c r="AZ284" s="67" t="str">
        <f t="shared" si="59"/>
        <v/>
      </c>
      <c r="BA284" s="67" t="str">
        <f t="shared" si="60"/>
        <v/>
      </c>
      <c r="BB284" s="67" t="str">
        <f t="shared" si="61"/>
        <v/>
      </c>
      <c r="BC284" s="67" t="str">
        <f t="shared" si="61"/>
        <v/>
      </c>
      <c r="BD284" s="67" t="str">
        <f t="shared" si="61"/>
        <v/>
      </c>
      <c r="BE284" s="67" t="str">
        <f t="shared" si="61"/>
        <v/>
      </c>
      <c r="IX284" s="7"/>
      <c r="IY284" s="7"/>
    </row>
    <row r="285" spans="1:259" ht="11.85" customHeight="1">
      <c r="A285" s="7" t="str">
        <f t="shared" si="49"/>
        <v/>
      </c>
      <c r="C285" s="24" t="str">
        <v/>
      </c>
      <c r="D285" s="12" t="str">
        <v/>
      </c>
      <c r="E285" s="12" t="str">
        <v/>
      </c>
      <c r="F285" s="12" t="str">
        <v/>
      </c>
      <c r="G285" s="14" t="str">
        <v/>
      </c>
      <c r="H285" s="14" t="str">
        <v/>
      </c>
      <c r="I285" s="14" t="str">
        <v/>
      </c>
      <c r="J285" s="10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 t="str">
        <v/>
      </c>
      <c r="S285" s="10"/>
      <c r="T285" s="10"/>
      <c r="U285" s="7"/>
      <c r="V285" s="7"/>
      <c r="W285" s="7"/>
      <c r="X285" s="7"/>
      <c r="AH285" s="1"/>
      <c r="AI285" s="1"/>
      <c r="AQ285" s="7" t="str">
        <f t="shared" si="51"/>
        <v/>
      </c>
      <c r="AR285" s="67" t="str">
        <f t="shared" si="52"/>
        <v/>
      </c>
      <c r="AS285" s="67" t="str">
        <f t="shared" si="53"/>
        <v/>
      </c>
      <c r="AT285" s="67" t="str">
        <f t="shared" si="54"/>
        <v/>
      </c>
      <c r="AU285" s="67" t="str">
        <f t="shared" si="62"/>
        <v/>
      </c>
      <c r="AV285" s="67" t="str">
        <f t="shared" si="55"/>
        <v/>
      </c>
      <c r="AW285" s="67" t="str">
        <f t="shared" si="56"/>
        <v/>
      </c>
      <c r="AX285" s="67" t="str">
        <f t="shared" si="57"/>
        <v/>
      </c>
      <c r="AY285" s="67" t="str">
        <f t="shared" si="58"/>
        <v/>
      </c>
      <c r="AZ285" s="67" t="str">
        <f t="shared" si="59"/>
        <v/>
      </c>
      <c r="BA285" s="67" t="str">
        <f t="shared" si="60"/>
        <v/>
      </c>
      <c r="BB285" s="67" t="str">
        <f t="shared" si="61"/>
        <v/>
      </c>
      <c r="BC285" s="67" t="str">
        <f t="shared" si="61"/>
        <v/>
      </c>
      <c r="BD285" s="67" t="str">
        <f t="shared" si="61"/>
        <v/>
      </c>
      <c r="BE285" s="67" t="str">
        <f t="shared" si="61"/>
        <v/>
      </c>
      <c r="IX285" s="7"/>
      <c r="IY285" s="7"/>
    </row>
    <row r="286" spans="1:259" ht="11.85" customHeight="1">
      <c r="A286" s="7" t="str">
        <f t="shared" si="49"/>
        <v/>
      </c>
      <c r="C286" s="24" t="str">
        <v/>
      </c>
      <c r="D286" s="12" t="str">
        <v/>
      </c>
      <c r="E286" s="12" t="str">
        <v/>
      </c>
      <c r="F286" s="12" t="str">
        <v/>
      </c>
      <c r="G286" s="14" t="str">
        <v/>
      </c>
      <c r="H286" s="14" t="str">
        <v/>
      </c>
      <c r="I286" s="14" t="str">
        <v/>
      </c>
      <c r="J286" s="10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 t="str">
        <v/>
      </c>
      <c r="S286" s="10"/>
      <c r="T286" s="10"/>
      <c r="U286" s="7"/>
      <c r="V286" s="7"/>
      <c r="W286" s="7"/>
      <c r="X286" s="7"/>
      <c r="AH286" s="1"/>
      <c r="AI286" s="1"/>
      <c r="AQ286" s="7" t="str">
        <f t="shared" si="51"/>
        <v/>
      </c>
      <c r="AR286" s="67" t="str">
        <f t="shared" si="52"/>
        <v/>
      </c>
      <c r="AS286" s="67" t="str">
        <f t="shared" si="53"/>
        <v/>
      </c>
      <c r="AT286" s="67" t="str">
        <f t="shared" si="54"/>
        <v/>
      </c>
      <c r="AU286" s="67" t="str">
        <f t="shared" si="62"/>
        <v/>
      </c>
      <c r="AV286" s="67" t="str">
        <f t="shared" si="55"/>
        <v/>
      </c>
      <c r="AW286" s="67" t="str">
        <f t="shared" si="56"/>
        <v/>
      </c>
      <c r="AX286" s="67" t="str">
        <f t="shared" si="57"/>
        <v/>
      </c>
      <c r="AY286" s="67" t="str">
        <f t="shared" si="58"/>
        <v/>
      </c>
      <c r="AZ286" s="67" t="str">
        <f t="shared" si="59"/>
        <v/>
      </c>
      <c r="BA286" s="67" t="str">
        <f t="shared" si="60"/>
        <v/>
      </c>
      <c r="BB286" s="67" t="str">
        <f t="shared" si="61"/>
        <v/>
      </c>
      <c r="BC286" s="67" t="str">
        <f t="shared" si="61"/>
        <v/>
      </c>
      <c r="BD286" s="67" t="str">
        <f t="shared" si="61"/>
        <v/>
      </c>
      <c r="BE286" s="67" t="str">
        <f t="shared" si="61"/>
        <v/>
      </c>
      <c r="IX286" s="7"/>
      <c r="IY286" s="7"/>
    </row>
    <row r="287" spans="1:259" ht="11.85" customHeight="1">
      <c r="A287" s="7" t="str">
        <f t="shared" si="49"/>
        <v/>
      </c>
      <c r="C287" s="24" t="str">
        <v/>
      </c>
      <c r="D287" s="12" t="str">
        <v/>
      </c>
      <c r="E287" s="12" t="str">
        <v/>
      </c>
      <c r="F287" s="12" t="str">
        <v/>
      </c>
      <c r="G287" s="14" t="str">
        <v/>
      </c>
      <c r="H287" s="14" t="str">
        <v/>
      </c>
      <c r="I287" s="14" t="str">
        <v/>
      </c>
      <c r="J287" s="10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 t="str">
        <v/>
      </c>
      <c r="S287" s="10"/>
      <c r="T287" s="10"/>
      <c r="U287" s="7"/>
      <c r="V287" s="7"/>
      <c r="W287" s="7"/>
      <c r="X287" s="7"/>
      <c r="AH287" s="1"/>
      <c r="AI287" s="1"/>
      <c r="AQ287" s="7" t="str">
        <f t="shared" si="51"/>
        <v/>
      </c>
      <c r="AR287" s="67" t="str">
        <f t="shared" si="52"/>
        <v/>
      </c>
      <c r="AS287" s="67" t="str">
        <f t="shared" si="53"/>
        <v/>
      </c>
      <c r="AT287" s="67" t="str">
        <f t="shared" si="54"/>
        <v/>
      </c>
      <c r="AU287" s="67" t="str">
        <f t="shared" si="62"/>
        <v/>
      </c>
      <c r="AV287" s="67" t="str">
        <f t="shared" si="55"/>
        <v/>
      </c>
      <c r="AW287" s="67" t="str">
        <f t="shared" si="56"/>
        <v/>
      </c>
      <c r="AX287" s="67" t="str">
        <f t="shared" si="57"/>
        <v/>
      </c>
      <c r="AY287" s="67" t="str">
        <f t="shared" si="58"/>
        <v/>
      </c>
      <c r="AZ287" s="67" t="str">
        <f t="shared" si="59"/>
        <v/>
      </c>
      <c r="BA287" s="67" t="str">
        <f t="shared" si="60"/>
        <v/>
      </c>
      <c r="BB287" s="67" t="str">
        <f t="shared" si="61"/>
        <v/>
      </c>
      <c r="BC287" s="67" t="str">
        <f t="shared" si="61"/>
        <v/>
      </c>
      <c r="BD287" s="67" t="str">
        <f t="shared" si="61"/>
        <v/>
      </c>
      <c r="BE287" s="67" t="str">
        <f t="shared" si="61"/>
        <v/>
      </c>
      <c r="IX287" s="7"/>
      <c r="IY287" s="7"/>
    </row>
    <row r="288" spans="1:259" ht="11.85" customHeight="1">
      <c r="A288" s="7" t="str">
        <f t="shared" si="49"/>
        <v/>
      </c>
      <c r="C288" s="24" t="str">
        <v/>
      </c>
      <c r="D288" s="12" t="str">
        <v/>
      </c>
      <c r="E288" s="12" t="str">
        <v/>
      </c>
      <c r="F288" s="12" t="str">
        <v/>
      </c>
      <c r="G288" s="14" t="str">
        <v/>
      </c>
      <c r="H288" s="14" t="str">
        <v/>
      </c>
      <c r="I288" s="14" t="str">
        <v/>
      </c>
      <c r="J288" s="10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 t="str">
        <v/>
      </c>
      <c r="S288" s="10"/>
      <c r="T288" s="10"/>
      <c r="U288" s="7"/>
      <c r="V288" s="7"/>
      <c r="W288" s="7"/>
      <c r="X288" s="7"/>
      <c r="AH288" s="1"/>
      <c r="AI288" s="1"/>
      <c r="AQ288" s="7" t="str">
        <f t="shared" si="51"/>
        <v/>
      </c>
      <c r="AR288" s="67" t="str">
        <f t="shared" si="52"/>
        <v/>
      </c>
      <c r="AS288" s="67" t="str">
        <f t="shared" si="53"/>
        <v/>
      </c>
      <c r="AT288" s="67" t="str">
        <f t="shared" si="54"/>
        <v/>
      </c>
      <c r="AU288" s="67" t="str">
        <f t="shared" si="62"/>
        <v/>
      </c>
      <c r="AV288" s="67" t="str">
        <f t="shared" si="55"/>
        <v/>
      </c>
      <c r="AW288" s="67" t="str">
        <f t="shared" si="56"/>
        <v/>
      </c>
      <c r="AX288" s="67" t="str">
        <f t="shared" si="57"/>
        <v/>
      </c>
      <c r="AY288" s="67" t="str">
        <f t="shared" si="58"/>
        <v/>
      </c>
      <c r="AZ288" s="67" t="str">
        <f t="shared" si="59"/>
        <v/>
      </c>
      <c r="BA288" s="67" t="str">
        <f t="shared" si="60"/>
        <v/>
      </c>
      <c r="BB288" s="67" t="str">
        <f t="shared" si="61"/>
        <v/>
      </c>
      <c r="BC288" s="67" t="str">
        <f t="shared" si="61"/>
        <v/>
      </c>
      <c r="BD288" s="67" t="str">
        <f t="shared" si="61"/>
        <v/>
      </c>
      <c r="BE288" s="67" t="str">
        <f t="shared" si="61"/>
        <v/>
      </c>
      <c r="IX288" s="7"/>
      <c r="IY288" s="7"/>
    </row>
    <row r="289" spans="1:259" ht="11.85" customHeight="1">
      <c r="A289" s="7" t="str">
        <f t="shared" si="49"/>
        <v/>
      </c>
      <c r="C289" s="24" t="str">
        <v/>
      </c>
      <c r="D289" s="12" t="str">
        <v/>
      </c>
      <c r="E289" s="12" t="str">
        <v/>
      </c>
      <c r="F289" s="12" t="str">
        <v/>
      </c>
      <c r="G289" s="14" t="str">
        <v/>
      </c>
      <c r="H289" s="14" t="str">
        <v/>
      </c>
      <c r="I289" s="14" t="str">
        <v/>
      </c>
      <c r="J289" s="10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 t="str">
        <v/>
      </c>
      <c r="S289" s="10"/>
      <c r="T289" s="10"/>
      <c r="U289" s="7"/>
      <c r="V289" s="7"/>
      <c r="W289" s="7"/>
      <c r="X289" s="7"/>
      <c r="AH289" s="1"/>
      <c r="AI289" s="1"/>
      <c r="AQ289" s="7" t="str">
        <f t="shared" si="51"/>
        <v/>
      </c>
      <c r="AR289" s="67" t="str">
        <f t="shared" si="52"/>
        <v/>
      </c>
      <c r="AS289" s="67" t="str">
        <f t="shared" si="53"/>
        <v/>
      </c>
      <c r="AT289" s="67" t="str">
        <f t="shared" si="54"/>
        <v/>
      </c>
      <c r="AU289" s="67" t="str">
        <f t="shared" si="62"/>
        <v/>
      </c>
      <c r="AV289" s="67" t="str">
        <f t="shared" si="55"/>
        <v/>
      </c>
      <c r="AW289" s="67" t="str">
        <f t="shared" si="56"/>
        <v/>
      </c>
      <c r="AX289" s="67" t="str">
        <f t="shared" si="57"/>
        <v/>
      </c>
      <c r="AY289" s="67" t="str">
        <f t="shared" si="58"/>
        <v/>
      </c>
      <c r="AZ289" s="67" t="str">
        <f t="shared" si="59"/>
        <v/>
      </c>
      <c r="BA289" s="67" t="str">
        <f t="shared" si="60"/>
        <v/>
      </c>
      <c r="BB289" s="67" t="str">
        <f t="shared" si="61"/>
        <v/>
      </c>
      <c r="BC289" s="67" t="str">
        <f t="shared" si="61"/>
        <v/>
      </c>
      <c r="BD289" s="67" t="str">
        <f t="shared" si="61"/>
        <v/>
      </c>
      <c r="BE289" s="67" t="str">
        <f t="shared" si="61"/>
        <v/>
      </c>
      <c r="IX289" s="7"/>
      <c r="IY289" s="7"/>
    </row>
    <row r="290" spans="1:259" ht="11.85" customHeight="1">
      <c r="A290" s="7" t="str">
        <f t="shared" si="49"/>
        <v/>
      </c>
      <c r="C290" s="24" t="str">
        <v/>
      </c>
      <c r="D290" s="12" t="str">
        <v/>
      </c>
      <c r="E290" s="12" t="str">
        <v/>
      </c>
      <c r="F290" s="12" t="str">
        <v/>
      </c>
      <c r="G290" s="14" t="str">
        <v/>
      </c>
      <c r="H290" s="14" t="str">
        <v/>
      </c>
      <c r="I290" s="14" t="str">
        <v/>
      </c>
      <c r="J290" s="10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 t="str">
        <v/>
      </c>
      <c r="S290" s="10"/>
      <c r="T290" s="10"/>
      <c r="U290" s="7"/>
      <c r="V290" s="7"/>
      <c r="W290" s="7"/>
      <c r="X290" s="7"/>
      <c r="AH290" s="1"/>
      <c r="AI290" s="1"/>
      <c r="AQ290" s="7" t="str">
        <f t="shared" si="51"/>
        <v/>
      </c>
      <c r="AR290" s="67" t="str">
        <f t="shared" si="52"/>
        <v/>
      </c>
      <c r="AS290" s="67" t="str">
        <f t="shared" si="53"/>
        <v/>
      </c>
      <c r="AT290" s="67" t="str">
        <f t="shared" si="54"/>
        <v/>
      </c>
      <c r="AU290" s="67" t="str">
        <f t="shared" si="62"/>
        <v/>
      </c>
      <c r="AV290" s="67" t="str">
        <f t="shared" si="55"/>
        <v/>
      </c>
      <c r="AW290" s="67" t="str">
        <f t="shared" si="56"/>
        <v/>
      </c>
      <c r="AX290" s="67" t="str">
        <f t="shared" si="57"/>
        <v/>
      </c>
      <c r="AY290" s="67" t="str">
        <f t="shared" si="58"/>
        <v/>
      </c>
      <c r="AZ290" s="67" t="str">
        <f t="shared" si="59"/>
        <v/>
      </c>
      <c r="BA290" s="67" t="str">
        <f t="shared" si="60"/>
        <v/>
      </c>
      <c r="BB290" s="67" t="str">
        <f t="shared" si="61"/>
        <v/>
      </c>
      <c r="BC290" s="67" t="str">
        <f t="shared" si="61"/>
        <v/>
      </c>
      <c r="BD290" s="67" t="str">
        <f t="shared" si="61"/>
        <v/>
      </c>
      <c r="BE290" s="67" t="str">
        <f t="shared" si="61"/>
        <v/>
      </c>
      <c r="IX290" s="7"/>
      <c r="IY290" s="7"/>
    </row>
    <row r="291" spans="1:259" ht="11.85" customHeight="1">
      <c r="A291" s="7" t="str">
        <f t="shared" si="49"/>
        <v/>
      </c>
      <c r="C291" s="24" t="str">
        <v/>
      </c>
      <c r="D291" s="12" t="str">
        <v/>
      </c>
      <c r="E291" s="12" t="str">
        <v/>
      </c>
      <c r="F291" s="12" t="str">
        <v/>
      </c>
      <c r="G291" s="14" t="str">
        <v/>
      </c>
      <c r="H291" s="14" t="str">
        <v/>
      </c>
      <c r="I291" s="14" t="str">
        <v/>
      </c>
      <c r="J291" s="10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 t="str">
        <v/>
      </c>
      <c r="S291" s="10"/>
      <c r="T291" s="10"/>
      <c r="U291" s="7"/>
      <c r="V291" s="7"/>
      <c r="W291" s="7"/>
      <c r="X291" s="7"/>
      <c r="AH291" s="1"/>
      <c r="AI291" s="1"/>
      <c r="AQ291" s="7" t="str">
        <f t="shared" si="51"/>
        <v/>
      </c>
      <c r="AR291" s="67" t="str">
        <f t="shared" si="52"/>
        <v/>
      </c>
      <c r="AS291" s="67" t="str">
        <f t="shared" si="53"/>
        <v/>
      </c>
      <c r="AT291" s="67" t="str">
        <f t="shared" si="54"/>
        <v/>
      </c>
      <c r="AU291" s="67" t="str">
        <f t="shared" si="62"/>
        <v/>
      </c>
      <c r="AV291" s="67" t="str">
        <f t="shared" si="55"/>
        <v/>
      </c>
      <c r="AW291" s="67" t="str">
        <f t="shared" si="56"/>
        <v/>
      </c>
      <c r="AX291" s="67" t="str">
        <f t="shared" si="57"/>
        <v/>
      </c>
      <c r="AY291" s="67" t="str">
        <f t="shared" si="58"/>
        <v/>
      </c>
      <c r="AZ291" s="67" t="str">
        <f t="shared" si="59"/>
        <v/>
      </c>
      <c r="BA291" s="67" t="str">
        <f t="shared" si="60"/>
        <v/>
      </c>
      <c r="BB291" s="67" t="str">
        <f t="shared" si="61"/>
        <v/>
      </c>
      <c r="BC291" s="67" t="str">
        <f t="shared" si="61"/>
        <v/>
      </c>
      <c r="BD291" s="67" t="str">
        <f t="shared" si="61"/>
        <v/>
      </c>
      <c r="BE291" s="67" t="str">
        <f t="shared" si="61"/>
        <v/>
      </c>
      <c r="IX291" s="7"/>
      <c r="IY291" s="7"/>
    </row>
    <row r="292" spans="1:259" ht="11.85" customHeight="1">
      <c r="A292" s="7" t="str">
        <f t="shared" si="49"/>
        <v/>
      </c>
      <c r="C292" s="24" t="str">
        <v/>
      </c>
      <c r="D292" s="12" t="str">
        <v/>
      </c>
      <c r="E292" s="12" t="str">
        <v/>
      </c>
      <c r="F292" s="12" t="str">
        <v/>
      </c>
      <c r="G292" s="14" t="str">
        <v/>
      </c>
      <c r="H292" s="14" t="str">
        <v/>
      </c>
      <c r="I292" s="14" t="str">
        <v/>
      </c>
      <c r="J292" s="10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 t="str">
        <v/>
      </c>
      <c r="S292" s="10"/>
      <c r="T292" s="10"/>
      <c r="U292" s="7"/>
      <c r="V292" s="7"/>
      <c r="W292" s="7"/>
      <c r="X292" s="7"/>
      <c r="AH292" s="1"/>
      <c r="AI292" s="1"/>
      <c r="AQ292" s="7" t="str">
        <f t="shared" si="51"/>
        <v/>
      </c>
      <c r="AR292" s="67" t="str">
        <f t="shared" si="52"/>
        <v/>
      </c>
      <c r="AS292" s="67" t="str">
        <f t="shared" si="53"/>
        <v/>
      </c>
      <c r="AT292" s="67" t="str">
        <f t="shared" si="54"/>
        <v/>
      </c>
      <c r="AU292" s="67" t="str">
        <f t="shared" si="62"/>
        <v/>
      </c>
      <c r="AV292" s="67" t="str">
        <f t="shared" si="55"/>
        <v/>
      </c>
      <c r="AW292" s="67" t="str">
        <f t="shared" si="56"/>
        <v/>
      </c>
      <c r="AX292" s="67" t="str">
        <f t="shared" si="57"/>
        <v/>
      </c>
      <c r="AY292" s="67" t="str">
        <f t="shared" si="58"/>
        <v/>
      </c>
      <c r="AZ292" s="67" t="str">
        <f t="shared" si="59"/>
        <v/>
      </c>
      <c r="BA292" s="67" t="str">
        <f t="shared" si="60"/>
        <v/>
      </c>
      <c r="BB292" s="67" t="str">
        <f t="shared" si="61"/>
        <v/>
      </c>
      <c r="BC292" s="67" t="str">
        <f t="shared" si="61"/>
        <v/>
      </c>
      <c r="BD292" s="67" t="str">
        <f t="shared" si="61"/>
        <v/>
      </c>
      <c r="BE292" s="67" t="str">
        <f t="shared" si="61"/>
        <v/>
      </c>
      <c r="IX292" s="7"/>
      <c r="IY292" s="7"/>
    </row>
    <row r="293" spans="1:259" ht="11.85" customHeight="1">
      <c r="A293" s="7" t="str">
        <f t="shared" si="49"/>
        <v/>
      </c>
      <c r="C293" s="24" t="str">
        <v/>
      </c>
      <c r="D293" s="12" t="str">
        <v/>
      </c>
      <c r="E293" s="12" t="str">
        <v/>
      </c>
      <c r="F293" s="12" t="str">
        <v/>
      </c>
      <c r="G293" s="14" t="str">
        <v/>
      </c>
      <c r="H293" s="14" t="str">
        <v/>
      </c>
      <c r="I293" s="14" t="str">
        <v/>
      </c>
      <c r="J293" s="10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 t="str">
        <v/>
      </c>
      <c r="S293" s="10"/>
      <c r="T293" s="10"/>
      <c r="U293" s="7"/>
      <c r="V293" s="7"/>
      <c r="W293" s="7"/>
      <c r="X293" s="7"/>
      <c r="AH293" s="1"/>
      <c r="AI293" s="1"/>
      <c r="AQ293" s="7" t="str">
        <f t="shared" si="51"/>
        <v/>
      </c>
      <c r="AR293" s="67" t="str">
        <f t="shared" si="52"/>
        <v/>
      </c>
      <c r="AS293" s="67" t="str">
        <f t="shared" si="53"/>
        <v/>
      </c>
      <c r="AT293" s="67" t="str">
        <f t="shared" si="54"/>
        <v/>
      </c>
      <c r="AU293" s="67" t="str">
        <f t="shared" si="62"/>
        <v/>
      </c>
      <c r="AV293" s="67" t="str">
        <f t="shared" si="55"/>
        <v/>
      </c>
      <c r="AW293" s="67" t="str">
        <f t="shared" si="56"/>
        <v/>
      </c>
      <c r="AX293" s="67" t="str">
        <f t="shared" si="57"/>
        <v/>
      </c>
      <c r="AY293" s="67" t="str">
        <f t="shared" si="58"/>
        <v/>
      </c>
      <c r="AZ293" s="67" t="str">
        <f t="shared" si="59"/>
        <v/>
      </c>
      <c r="BA293" s="67" t="str">
        <f t="shared" si="60"/>
        <v/>
      </c>
      <c r="BB293" s="67" t="str">
        <f t="shared" si="61"/>
        <v/>
      </c>
      <c r="BC293" s="67" t="str">
        <f t="shared" si="61"/>
        <v/>
      </c>
      <c r="BD293" s="67" t="str">
        <f t="shared" si="61"/>
        <v/>
      </c>
      <c r="BE293" s="67" t="str">
        <f t="shared" si="61"/>
        <v/>
      </c>
      <c r="IX293" s="7"/>
      <c r="IY293" s="7"/>
    </row>
    <row r="294" spans="1:259" ht="11.85" customHeight="1">
      <c r="A294" s="7" t="str">
        <f t="shared" si="49"/>
        <v/>
      </c>
      <c r="C294" s="24" t="str">
        <v/>
      </c>
      <c r="D294" s="12" t="str">
        <v/>
      </c>
      <c r="E294" s="12" t="str">
        <v/>
      </c>
      <c r="F294" s="12" t="str">
        <v/>
      </c>
      <c r="G294" s="14" t="str">
        <v/>
      </c>
      <c r="H294" s="14" t="str">
        <v/>
      </c>
      <c r="I294" s="14" t="str">
        <v/>
      </c>
      <c r="J294" s="10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 t="str">
        <v/>
      </c>
      <c r="S294" s="10"/>
      <c r="T294" s="10"/>
      <c r="U294" s="7"/>
      <c r="V294" s="7"/>
      <c r="W294" s="7"/>
      <c r="X294" s="7"/>
      <c r="AH294" s="1"/>
      <c r="AI294" s="1"/>
      <c r="AQ294" s="7" t="str">
        <f t="shared" si="51"/>
        <v/>
      </c>
      <c r="AR294" s="67" t="str">
        <f t="shared" si="52"/>
        <v/>
      </c>
      <c r="AS294" s="67" t="str">
        <f t="shared" si="53"/>
        <v/>
      </c>
      <c r="AT294" s="67" t="str">
        <f t="shared" si="54"/>
        <v/>
      </c>
      <c r="AU294" s="67" t="str">
        <f t="shared" si="62"/>
        <v/>
      </c>
      <c r="AV294" s="67" t="str">
        <f t="shared" si="55"/>
        <v/>
      </c>
      <c r="AW294" s="67" t="str">
        <f t="shared" si="56"/>
        <v/>
      </c>
      <c r="AX294" s="67" t="str">
        <f t="shared" si="57"/>
        <v/>
      </c>
      <c r="AY294" s="67" t="str">
        <f t="shared" si="58"/>
        <v/>
      </c>
      <c r="AZ294" s="67" t="str">
        <f t="shared" si="59"/>
        <v/>
      </c>
      <c r="BA294" s="67" t="str">
        <f t="shared" si="60"/>
        <v/>
      </c>
      <c r="BB294" s="67" t="str">
        <f t="shared" si="61"/>
        <v/>
      </c>
      <c r="BC294" s="67" t="str">
        <f t="shared" si="61"/>
        <v/>
      </c>
      <c r="BD294" s="67" t="str">
        <f t="shared" si="61"/>
        <v/>
      </c>
      <c r="BE294" s="67" t="str">
        <f t="shared" si="61"/>
        <v/>
      </c>
      <c r="IX294" s="7"/>
      <c r="IY294" s="7"/>
    </row>
    <row r="295" spans="1:259" ht="11.85" customHeight="1">
      <c r="A295" s="7" t="str">
        <f t="shared" si="49"/>
        <v/>
      </c>
      <c r="C295" s="24" t="str">
        <v/>
      </c>
      <c r="D295" s="12" t="str">
        <v/>
      </c>
      <c r="E295" s="12" t="str">
        <v/>
      </c>
      <c r="F295" s="12" t="str">
        <v/>
      </c>
      <c r="G295" s="14" t="str">
        <v/>
      </c>
      <c r="H295" s="14" t="str">
        <v/>
      </c>
      <c r="I295" s="14" t="str">
        <v/>
      </c>
      <c r="J295" s="10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 t="str">
        <v/>
      </c>
      <c r="S295" s="10"/>
      <c r="T295" s="10"/>
      <c r="U295" s="7"/>
      <c r="V295" s="7"/>
      <c r="W295" s="7"/>
      <c r="X295" s="7"/>
      <c r="AH295" s="1"/>
      <c r="AI295" s="1"/>
      <c r="AQ295" s="7" t="str">
        <f t="shared" si="51"/>
        <v/>
      </c>
      <c r="AR295" s="67" t="str">
        <f t="shared" si="52"/>
        <v/>
      </c>
      <c r="AS295" s="67" t="str">
        <f t="shared" si="53"/>
        <v/>
      </c>
      <c r="AT295" s="67" t="str">
        <f t="shared" si="54"/>
        <v/>
      </c>
      <c r="AU295" s="67" t="str">
        <f t="shared" si="62"/>
        <v/>
      </c>
      <c r="AV295" s="67" t="str">
        <f t="shared" si="55"/>
        <v/>
      </c>
      <c r="AW295" s="67" t="str">
        <f t="shared" si="56"/>
        <v/>
      </c>
      <c r="AX295" s="67" t="str">
        <f t="shared" si="57"/>
        <v/>
      </c>
      <c r="AY295" s="67" t="str">
        <f t="shared" si="58"/>
        <v/>
      </c>
      <c r="AZ295" s="67" t="str">
        <f t="shared" si="59"/>
        <v/>
      </c>
      <c r="BA295" s="67" t="str">
        <f t="shared" si="60"/>
        <v/>
      </c>
      <c r="BB295" s="67" t="str">
        <f t="shared" si="61"/>
        <v/>
      </c>
      <c r="BC295" s="67" t="str">
        <f t="shared" si="61"/>
        <v/>
      </c>
      <c r="BD295" s="67" t="str">
        <f t="shared" si="61"/>
        <v/>
      </c>
      <c r="BE295" s="67" t="str">
        <f t="shared" si="61"/>
        <v/>
      </c>
      <c r="IX295" s="7"/>
      <c r="IY295" s="7"/>
    </row>
    <row r="296" spans="1:259" ht="11.85" customHeight="1">
      <c r="A296" s="7" t="str">
        <f t="shared" si="49"/>
        <v/>
      </c>
      <c r="C296" s="24" t="str">
        <v/>
      </c>
      <c r="D296" s="12" t="str">
        <v/>
      </c>
      <c r="E296" s="12" t="str">
        <v/>
      </c>
      <c r="F296" s="12" t="str">
        <v/>
      </c>
      <c r="G296" s="14" t="str">
        <v/>
      </c>
      <c r="H296" s="14" t="str">
        <v/>
      </c>
      <c r="I296" s="14" t="str">
        <v/>
      </c>
      <c r="J296" s="10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 t="str">
        <v/>
      </c>
      <c r="S296" s="10"/>
      <c r="T296" s="10"/>
      <c r="U296" s="7"/>
      <c r="V296" s="7"/>
      <c r="W296" s="7"/>
      <c r="X296" s="7"/>
      <c r="AH296" s="1"/>
      <c r="AI296" s="1"/>
      <c r="AQ296" s="7" t="str">
        <f t="shared" si="51"/>
        <v/>
      </c>
      <c r="AR296" s="67" t="str">
        <f t="shared" si="52"/>
        <v/>
      </c>
      <c r="AS296" s="67" t="str">
        <f t="shared" si="53"/>
        <v/>
      </c>
      <c r="AT296" s="67" t="str">
        <f t="shared" si="54"/>
        <v/>
      </c>
      <c r="AU296" s="67" t="str">
        <f t="shared" si="62"/>
        <v/>
      </c>
      <c r="AV296" s="67" t="str">
        <f t="shared" si="55"/>
        <v/>
      </c>
      <c r="AW296" s="67" t="str">
        <f t="shared" si="56"/>
        <v/>
      </c>
      <c r="AX296" s="67" t="str">
        <f t="shared" si="57"/>
        <v/>
      </c>
      <c r="AY296" s="67" t="str">
        <f t="shared" si="58"/>
        <v/>
      </c>
      <c r="AZ296" s="67" t="str">
        <f t="shared" si="59"/>
        <v/>
      </c>
      <c r="BA296" s="67" t="str">
        <f t="shared" si="60"/>
        <v/>
      </c>
      <c r="BB296" s="67" t="str">
        <f t="shared" si="61"/>
        <v/>
      </c>
      <c r="BC296" s="67" t="str">
        <f t="shared" si="61"/>
        <v/>
      </c>
      <c r="BD296" s="67" t="str">
        <f t="shared" si="61"/>
        <v/>
      </c>
      <c r="BE296" s="67" t="str">
        <f t="shared" si="61"/>
        <v/>
      </c>
      <c r="IX296" s="7"/>
      <c r="IY296" s="7"/>
    </row>
    <row r="297" spans="1:259" ht="11.85" customHeight="1">
      <c r="A297" s="7" t="str">
        <f t="shared" si="49"/>
        <v/>
      </c>
      <c r="C297" s="24" t="str">
        <v/>
      </c>
      <c r="D297" s="12" t="str">
        <v/>
      </c>
      <c r="E297" s="12" t="str">
        <v/>
      </c>
      <c r="F297" s="12" t="str">
        <v/>
      </c>
      <c r="G297" s="14" t="str">
        <v/>
      </c>
      <c r="H297" s="14" t="str">
        <v/>
      </c>
      <c r="I297" s="14" t="str">
        <v/>
      </c>
      <c r="J297" s="10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 t="str">
        <v/>
      </c>
      <c r="S297" s="10"/>
      <c r="T297" s="10"/>
      <c r="U297" s="7"/>
      <c r="V297" s="7"/>
      <c r="W297" s="7"/>
      <c r="X297" s="7"/>
      <c r="AH297" s="1"/>
      <c r="AI297" s="1"/>
      <c r="AQ297" s="7" t="str">
        <f t="shared" si="51"/>
        <v/>
      </c>
      <c r="AR297" s="67" t="str">
        <f t="shared" si="52"/>
        <v/>
      </c>
      <c r="AS297" s="67" t="str">
        <f t="shared" si="53"/>
        <v/>
      </c>
      <c r="AT297" s="67" t="str">
        <f t="shared" si="54"/>
        <v/>
      </c>
      <c r="AU297" s="67" t="str">
        <f t="shared" si="62"/>
        <v/>
      </c>
      <c r="AV297" s="67" t="str">
        <f t="shared" si="55"/>
        <v/>
      </c>
      <c r="AW297" s="67" t="str">
        <f t="shared" si="56"/>
        <v/>
      </c>
      <c r="AX297" s="67" t="str">
        <f t="shared" si="57"/>
        <v/>
      </c>
      <c r="AY297" s="67" t="str">
        <f t="shared" si="58"/>
        <v/>
      </c>
      <c r="AZ297" s="67" t="str">
        <f t="shared" si="59"/>
        <v/>
      </c>
      <c r="BA297" s="67" t="str">
        <f t="shared" si="60"/>
        <v/>
      </c>
      <c r="BB297" s="67" t="str">
        <f t="shared" si="61"/>
        <v/>
      </c>
      <c r="BC297" s="67" t="str">
        <f t="shared" si="61"/>
        <v/>
      </c>
      <c r="BD297" s="67" t="str">
        <f t="shared" si="61"/>
        <v/>
      </c>
      <c r="BE297" s="67" t="str">
        <f t="shared" si="61"/>
        <v/>
      </c>
      <c r="IX297" s="7"/>
      <c r="IY297" s="7"/>
    </row>
    <row r="298" spans="1:259" ht="11.85" customHeight="1">
      <c r="A298" s="7" t="str">
        <f t="shared" si="49"/>
        <v/>
      </c>
      <c r="B298" s="26"/>
      <c r="C298" s="24" t="str">
        <v/>
      </c>
      <c r="D298" s="12" t="str">
        <v/>
      </c>
      <c r="E298" s="12" t="str">
        <v/>
      </c>
      <c r="F298" s="12" t="str">
        <v/>
      </c>
      <c r="G298" s="14" t="str">
        <v/>
      </c>
      <c r="H298" s="14" t="str">
        <v/>
      </c>
      <c r="I298" s="14" t="str">
        <v/>
      </c>
      <c r="J298" s="10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 t="str">
        <v/>
      </c>
      <c r="S298" s="10"/>
      <c r="T298" s="10"/>
      <c r="U298" s="7"/>
      <c r="V298" s="7"/>
      <c r="W298" s="7"/>
      <c r="X298" s="7"/>
      <c r="AH298" s="1"/>
      <c r="AI298" s="1"/>
      <c r="AQ298" s="7" t="str">
        <f t="shared" si="51"/>
        <v/>
      </c>
      <c r="AR298" s="67" t="str">
        <f t="shared" si="52"/>
        <v/>
      </c>
      <c r="AS298" s="67" t="str">
        <f t="shared" si="53"/>
        <v/>
      </c>
      <c r="AT298" s="67" t="str">
        <f t="shared" si="54"/>
        <v/>
      </c>
      <c r="AU298" s="67" t="str">
        <f t="shared" si="62"/>
        <v/>
      </c>
      <c r="AV298" s="67" t="str">
        <f t="shared" si="55"/>
        <v/>
      </c>
      <c r="AW298" s="67" t="str">
        <f t="shared" si="56"/>
        <v/>
      </c>
      <c r="AX298" s="67" t="str">
        <f t="shared" si="57"/>
        <v/>
      </c>
      <c r="AY298" s="67" t="str">
        <f t="shared" si="58"/>
        <v/>
      </c>
      <c r="AZ298" s="67" t="str">
        <f t="shared" si="59"/>
        <v/>
      </c>
      <c r="BA298" s="67" t="str">
        <f t="shared" si="60"/>
        <v/>
      </c>
      <c r="BB298" s="67" t="str">
        <f t="shared" si="61"/>
        <v/>
      </c>
      <c r="BC298" s="67" t="str">
        <f t="shared" si="61"/>
        <v/>
      </c>
      <c r="BD298" s="67" t="str">
        <f t="shared" si="61"/>
        <v/>
      </c>
      <c r="BE298" s="67" t="str">
        <f t="shared" si="61"/>
        <v/>
      </c>
      <c r="IX298" s="7"/>
      <c r="IY298" s="7"/>
    </row>
    <row r="299" spans="1:259" ht="11.85" customHeight="1">
      <c r="A299" s="7" t="str">
        <f t="shared" si="49"/>
        <v/>
      </c>
      <c r="B299" s="26"/>
      <c r="C299" s="24" t="str">
        <v/>
      </c>
      <c r="D299" s="12" t="str">
        <v/>
      </c>
      <c r="E299" s="12" t="str">
        <v/>
      </c>
      <c r="F299" s="12" t="str">
        <v/>
      </c>
      <c r="G299" s="14" t="str">
        <v/>
      </c>
      <c r="H299" s="14" t="str">
        <v/>
      </c>
      <c r="I299" s="14" t="str">
        <v/>
      </c>
      <c r="J299" s="10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 t="str">
        <v/>
      </c>
      <c r="S299" s="10"/>
      <c r="T299" s="10"/>
      <c r="U299" s="7"/>
      <c r="V299" s="7"/>
      <c r="W299" s="7"/>
      <c r="X299" s="7"/>
      <c r="AH299" s="1"/>
      <c r="AI299" s="1"/>
      <c r="AQ299" s="7" t="str">
        <f t="shared" si="51"/>
        <v/>
      </c>
      <c r="AR299" s="67" t="str">
        <f t="shared" si="52"/>
        <v/>
      </c>
      <c r="AS299" s="67" t="str">
        <f t="shared" si="53"/>
        <v/>
      </c>
      <c r="AT299" s="67" t="str">
        <f t="shared" si="54"/>
        <v/>
      </c>
      <c r="AU299" s="67" t="str">
        <f t="shared" si="62"/>
        <v/>
      </c>
      <c r="AV299" s="67" t="str">
        <f t="shared" si="55"/>
        <v/>
      </c>
      <c r="AW299" s="67" t="str">
        <f t="shared" si="56"/>
        <v/>
      </c>
      <c r="AX299" s="67" t="str">
        <f t="shared" si="57"/>
        <v/>
      </c>
      <c r="AY299" s="67" t="str">
        <f t="shared" si="58"/>
        <v/>
      </c>
      <c r="AZ299" s="67" t="str">
        <f t="shared" si="59"/>
        <v/>
      </c>
      <c r="BA299" s="67" t="str">
        <f t="shared" si="60"/>
        <v/>
      </c>
      <c r="BB299" s="67" t="str">
        <f t="shared" si="61"/>
        <v/>
      </c>
      <c r="BC299" s="67" t="str">
        <f t="shared" si="61"/>
        <v/>
      </c>
      <c r="BD299" s="67" t="str">
        <f t="shared" si="61"/>
        <v/>
      </c>
      <c r="BE299" s="67" t="str">
        <f t="shared" si="61"/>
        <v/>
      </c>
      <c r="IX299" s="7"/>
      <c r="IY299" s="7"/>
    </row>
    <row r="300" spans="1:259" ht="11.85" customHeight="1">
      <c r="A300" s="7" t="str">
        <f t="shared" si="49"/>
        <v/>
      </c>
      <c r="B300" s="26"/>
      <c r="C300" s="24" t="str">
        <v/>
      </c>
      <c r="D300" s="12" t="str">
        <v/>
      </c>
      <c r="E300" s="12" t="str">
        <v/>
      </c>
      <c r="F300" s="12" t="str">
        <v/>
      </c>
      <c r="G300" s="14" t="str">
        <v/>
      </c>
      <c r="H300" s="14" t="str">
        <v/>
      </c>
      <c r="I300" s="14" t="str">
        <v/>
      </c>
      <c r="J300" s="10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 t="str">
        <v/>
      </c>
      <c r="S300" s="10"/>
      <c r="T300" s="10"/>
      <c r="U300" s="7"/>
      <c r="V300" s="7"/>
      <c r="W300" s="7"/>
      <c r="X300" s="7"/>
      <c r="AH300" s="1"/>
      <c r="AI300" s="1"/>
      <c r="AQ300" s="7" t="str">
        <f t="shared" si="51"/>
        <v/>
      </c>
      <c r="AR300" s="67" t="str">
        <f t="shared" si="52"/>
        <v/>
      </c>
      <c r="AS300" s="67" t="str">
        <f t="shared" si="53"/>
        <v/>
      </c>
      <c r="AT300" s="67" t="str">
        <f t="shared" si="54"/>
        <v/>
      </c>
      <c r="AU300" s="67" t="str">
        <f t="shared" si="62"/>
        <v/>
      </c>
      <c r="AV300" s="67" t="str">
        <f t="shared" si="55"/>
        <v/>
      </c>
      <c r="AW300" s="67" t="str">
        <f t="shared" si="56"/>
        <v/>
      </c>
      <c r="AX300" s="67" t="str">
        <f t="shared" si="57"/>
        <v/>
      </c>
      <c r="AY300" s="67" t="str">
        <f t="shared" si="58"/>
        <v/>
      </c>
      <c r="AZ300" s="67" t="str">
        <f t="shared" si="59"/>
        <v/>
      </c>
      <c r="BA300" s="67" t="str">
        <f t="shared" si="60"/>
        <v/>
      </c>
      <c r="BB300" s="67" t="str">
        <f t="shared" si="61"/>
        <v/>
      </c>
      <c r="BC300" s="67" t="str">
        <f t="shared" si="61"/>
        <v/>
      </c>
      <c r="BD300" s="67" t="str">
        <f t="shared" si="61"/>
        <v/>
      </c>
      <c r="BE300" s="67" t="str">
        <f t="shared" ref="BE300:BE363" si="63">IF(ISNUMBER(P300),P300,"")</f>
        <v/>
      </c>
      <c r="IX300" s="7"/>
      <c r="IY300" s="7"/>
    </row>
    <row r="301" spans="1:259" ht="11.85" customHeight="1">
      <c r="A301" s="7" t="str">
        <f t="shared" ref="A301:A345" si="64">IF(OR($D$37,$D$36,$D$35),IF(MOD((ROW(A301)-ROW($A$45))*$E$30,$E$32)&lt;0.0001,(ROW(A301)-ROW($A$45))*$E$30,""),"")</f>
        <v/>
      </c>
      <c r="B301" s="26"/>
      <c r="C301" s="24" t="str">
        <v/>
      </c>
      <c r="D301" s="12" t="str">
        <v/>
      </c>
      <c r="E301" s="12" t="str">
        <v/>
      </c>
      <c r="F301" s="12" t="str">
        <v/>
      </c>
      <c r="G301" s="14" t="str">
        <v/>
      </c>
      <c r="H301" s="14" t="str">
        <v/>
      </c>
      <c r="I301" s="14" t="str">
        <v/>
      </c>
      <c r="J301" s="10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 t="str">
        <v/>
      </c>
      <c r="S301" s="10"/>
      <c r="T301" s="10"/>
      <c r="U301" s="7"/>
      <c r="V301" s="7"/>
      <c r="W301" s="7"/>
      <c r="X301" s="7"/>
      <c r="AH301" s="1"/>
      <c r="AI301" s="1"/>
      <c r="AQ301" s="7" t="str">
        <f t="shared" ref="AQ301:AQ364" si="65">IF((ROW(A301)-ROW($A$45))*$E$30&lt;=$E$31,A301,"")</f>
        <v/>
      </c>
      <c r="AR301" s="67" t="str">
        <f t="shared" ref="AR301:AR364" si="66">IF(ISNUMBER(C301),C301,"")</f>
        <v/>
      </c>
      <c r="AS301" s="67" t="str">
        <f t="shared" ref="AS301:AS364" si="67">IF(ISNUMBER(D301),D301,"")</f>
        <v/>
      </c>
      <c r="AT301" s="67" t="str">
        <f t="shared" ref="AT301:AT364" si="68">IF(ISNUMBER(E301),E301,"")</f>
        <v/>
      </c>
      <c r="AU301" s="67" t="str">
        <f t="shared" si="62"/>
        <v/>
      </c>
      <c r="AV301" s="67" t="str">
        <f t="shared" ref="AV301:AV364" si="69">IF(ISNUMBER(G301),G301,"")</f>
        <v/>
      </c>
      <c r="AW301" s="67" t="str">
        <f t="shared" ref="AW301:AW364" si="70">IF(ISNUMBER(H301),H301,"")</f>
        <v/>
      </c>
      <c r="AX301" s="67" t="str">
        <f t="shared" ref="AX301:AX364" si="71">IF(ISNUMBER(I301),I301,"")</f>
        <v/>
      </c>
      <c r="AY301" s="67" t="str">
        <f t="shared" ref="AY301:AY364" si="72">IF(ISNUMBER(J301),J301,"")</f>
        <v/>
      </c>
      <c r="AZ301" s="67" t="str">
        <f t="shared" ref="AZ301:AZ364" si="73">IF(ISNUMBER(K301),K301,"")</f>
        <v/>
      </c>
      <c r="BA301" s="67" t="str">
        <f t="shared" ref="BA301:BA364" si="74">IF(ISNUMBER(L301),L301,"")</f>
        <v/>
      </c>
      <c r="BB301" s="67" t="str">
        <f t="shared" ref="BB301:BE364" si="75">IF(ISNUMBER(M301),M301,"")</f>
        <v/>
      </c>
      <c r="BC301" s="67" t="str">
        <f t="shared" si="75"/>
        <v/>
      </c>
      <c r="BD301" s="67" t="str">
        <f t="shared" si="75"/>
        <v/>
      </c>
      <c r="BE301" s="67" t="str">
        <f t="shared" si="63"/>
        <v/>
      </c>
      <c r="IX301" s="7"/>
      <c r="IY301" s="7"/>
    </row>
    <row r="302" spans="1:259">
      <c r="A302" s="7" t="str">
        <f t="shared" si="64"/>
        <v/>
      </c>
      <c r="C302" s="24" t="str">
        <v/>
      </c>
      <c r="D302" s="12" t="str">
        <v/>
      </c>
      <c r="E302" s="12" t="str">
        <v/>
      </c>
      <c r="F302" s="12" t="str">
        <v/>
      </c>
      <c r="G302" s="14" t="str">
        <v/>
      </c>
      <c r="H302" s="14" t="str">
        <v/>
      </c>
      <c r="I302" s="14" t="str">
        <v/>
      </c>
      <c r="J302" s="10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 t="str">
        <v/>
      </c>
      <c r="S302" s="10"/>
      <c r="T302" s="10"/>
      <c r="U302" s="7"/>
      <c r="V302" s="7"/>
      <c r="W302" s="7"/>
      <c r="X302" s="7"/>
      <c r="AH302" s="1"/>
      <c r="AI302" s="1"/>
      <c r="AQ302" s="7" t="str">
        <f t="shared" si="65"/>
        <v/>
      </c>
      <c r="AR302" s="67" t="str">
        <f t="shared" si="66"/>
        <v/>
      </c>
      <c r="AS302" s="67" t="str">
        <f t="shared" si="67"/>
        <v/>
      </c>
      <c r="AT302" s="67" t="str">
        <f t="shared" si="68"/>
        <v/>
      </c>
      <c r="AU302" s="67" t="str">
        <f t="shared" ref="AU302:AU365" si="76">IF(ISNUMBER(F302),F302,"")</f>
        <v/>
      </c>
      <c r="AV302" s="67" t="str">
        <f t="shared" si="69"/>
        <v/>
      </c>
      <c r="AW302" s="67" t="str">
        <f t="shared" si="70"/>
        <v/>
      </c>
      <c r="AX302" s="67" t="str">
        <f t="shared" si="71"/>
        <v/>
      </c>
      <c r="AY302" s="67" t="str">
        <f t="shared" si="72"/>
        <v/>
      </c>
      <c r="AZ302" s="67" t="str">
        <f t="shared" si="73"/>
        <v/>
      </c>
      <c r="BA302" s="67" t="str">
        <f t="shared" si="74"/>
        <v/>
      </c>
      <c r="BB302" s="67" t="str">
        <f t="shared" si="75"/>
        <v/>
      </c>
      <c r="BC302" s="67" t="str">
        <f t="shared" si="75"/>
        <v/>
      </c>
      <c r="BD302" s="67" t="str">
        <f t="shared" si="75"/>
        <v/>
      </c>
      <c r="BE302" s="67" t="str">
        <f t="shared" si="63"/>
        <v/>
      </c>
      <c r="IX302" s="7"/>
      <c r="IY302" s="7"/>
    </row>
    <row r="303" spans="1:259">
      <c r="A303" s="7" t="str">
        <f t="shared" si="64"/>
        <v/>
      </c>
      <c r="C303" s="24" t="str">
        <v/>
      </c>
      <c r="D303" s="12" t="str">
        <v/>
      </c>
      <c r="E303" s="12" t="str">
        <v/>
      </c>
      <c r="F303" s="12" t="str">
        <v/>
      </c>
      <c r="G303" s="14" t="str">
        <v/>
      </c>
      <c r="H303" s="14" t="str">
        <v/>
      </c>
      <c r="I303" s="14" t="str">
        <v/>
      </c>
      <c r="J303" s="10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 t="str">
        <v/>
      </c>
      <c r="S303" s="10"/>
      <c r="T303" s="10"/>
      <c r="U303" s="7"/>
      <c r="V303" s="7"/>
      <c r="W303" s="7"/>
      <c r="X303" s="7"/>
      <c r="AH303" s="1"/>
      <c r="AI303" s="1"/>
      <c r="AQ303" s="7" t="str">
        <f t="shared" si="65"/>
        <v/>
      </c>
      <c r="AR303" s="67" t="str">
        <f t="shared" si="66"/>
        <v/>
      </c>
      <c r="AS303" s="67" t="str">
        <f t="shared" si="67"/>
        <v/>
      </c>
      <c r="AT303" s="67" t="str">
        <f t="shared" si="68"/>
        <v/>
      </c>
      <c r="AU303" s="67" t="str">
        <f t="shared" si="76"/>
        <v/>
      </c>
      <c r="AV303" s="67" t="str">
        <f t="shared" si="69"/>
        <v/>
      </c>
      <c r="AW303" s="67" t="str">
        <f t="shared" si="70"/>
        <v/>
      </c>
      <c r="AX303" s="67" t="str">
        <f t="shared" si="71"/>
        <v/>
      </c>
      <c r="AY303" s="67" t="str">
        <f t="shared" si="72"/>
        <v/>
      </c>
      <c r="AZ303" s="67" t="str">
        <f t="shared" si="73"/>
        <v/>
      </c>
      <c r="BA303" s="67" t="str">
        <f t="shared" si="74"/>
        <v/>
      </c>
      <c r="BB303" s="67" t="str">
        <f t="shared" si="75"/>
        <v/>
      </c>
      <c r="BC303" s="67" t="str">
        <f t="shared" si="75"/>
        <v/>
      </c>
      <c r="BD303" s="67" t="str">
        <f t="shared" si="75"/>
        <v/>
      </c>
      <c r="BE303" s="67" t="str">
        <f t="shared" si="63"/>
        <v/>
      </c>
      <c r="IX303" s="7"/>
      <c r="IY303" s="7"/>
    </row>
    <row r="304" spans="1:259">
      <c r="A304" s="7" t="str">
        <f t="shared" si="64"/>
        <v/>
      </c>
      <c r="C304" s="24" t="str">
        <v/>
      </c>
      <c r="D304" s="12" t="str">
        <v/>
      </c>
      <c r="E304" s="12" t="str">
        <v/>
      </c>
      <c r="F304" s="12" t="str">
        <v/>
      </c>
      <c r="G304" s="14" t="str">
        <v/>
      </c>
      <c r="H304" s="14" t="str">
        <v/>
      </c>
      <c r="I304" s="14" t="str">
        <v/>
      </c>
      <c r="J304" s="10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 t="str">
        <v/>
      </c>
      <c r="S304" s="10"/>
      <c r="T304" s="10"/>
      <c r="U304" s="7"/>
      <c r="V304" s="7"/>
      <c r="W304" s="7"/>
      <c r="X304" s="7"/>
      <c r="AH304" s="1"/>
      <c r="AI304" s="1"/>
      <c r="AQ304" s="7" t="str">
        <f t="shared" si="65"/>
        <v/>
      </c>
      <c r="AR304" s="67" t="str">
        <f t="shared" si="66"/>
        <v/>
      </c>
      <c r="AS304" s="67" t="str">
        <f t="shared" si="67"/>
        <v/>
      </c>
      <c r="AT304" s="67" t="str">
        <f t="shared" si="68"/>
        <v/>
      </c>
      <c r="AU304" s="67" t="str">
        <f t="shared" si="76"/>
        <v/>
      </c>
      <c r="AV304" s="67" t="str">
        <f t="shared" si="69"/>
        <v/>
      </c>
      <c r="AW304" s="67" t="str">
        <f t="shared" si="70"/>
        <v/>
      </c>
      <c r="AX304" s="67" t="str">
        <f t="shared" si="71"/>
        <v/>
      </c>
      <c r="AY304" s="67" t="str">
        <f t="shared" si="72"/>
        <v/>
      </c>
      <c r="AZ304" s="67" t="str">
        <f t="shared" si="73"/>
        <v/>
      </c>
      <c r="BA304" s="67" t="str">
        <f t="shared" si="74"/>
        <v/>
      </c>
      <c r="BB304" s="67" t="str">
        <f t="shared" si="75"/>
        <v/>
      </c>
      <c r="BC304" s="67" t="str">
        <f t="shared" si="75"/>
        <v/>
      </c>
      <c r="BD304" s="67" t="str">
        <f t="shared" si="75"/>
        <v/>
      </c>
      <c r="BE304" s="67" t="str">
        <f t="shared" si="63"/>
        <v/>
      </c>
      <c r="IX304" s="7"/>
      <c r="IY304" s="7"/>
    </row>
    <row r="305" spans="1:259">
      <c r="A305" s="7" t="str">
        <f t="shared" si="64"/>
        <v/>
      </c>
      <c r="C305" s="24" t="str">
        <v/>
      </c>
      <c r="D305" s="12" t="str">
        <v/>
      </c>
      <c r="E305" s="12" t="str">
        <v/>
      </c>
      <c r="F305" s="12" t="str">
        <v/>
      </c>
      <c r="G305" s="14" t="str">
        <v/>
      </c>
      <c r="H305" s="14" t="str">
        <v/>
      </c>
      <c r="I305" s="14" t="str">
        <v/>
      </c>
      <c r="J305" s="10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 t="str">
        <v/>
      </c>
      <c r="S305" s="10"/>
      <c r="T305" s="10"/>
      <c r="U305" s="7"/>
      <c r="V305" s="7"/>
      <c r="W305" s="7"/>
      <c r="X305" s="7"/>
      <c r="AH305" s="1"/>
      <c r="AI305" s="1"/>
      <c r="AQ305" s="7" t="str">
        <f t="shared" si="65"/>
        <v/>
      </c>
      <c r="AR305" s="67" t="str">
        <f t="shared" si="66"/>
        <v/>
      </c>
      <c r="AS305" s="67" t="str">
        <f t="shared" si="67"/>
        <v/>
      </c>
      <c r="AT305" s="67" t="str">
        <f t="shared" si="68"/>
        <v/>
      </c>
      <c r="AU305" s="67" t="str">
        <f t="shared" si="76"/>
        <v/>
      </c>
      <c r="AV305" s="67" t="str">
        <f t="shared" si="69"/>
        <v/>
      </c>
      <c r="AW305" s="67" t="str">
        <f t="shared" si="70"/>
        <v/>
      </c>
      <c r="AX305" s="67" t="str">
        <f t="shared" si="71"/>
        <v/>
      </c>
      <c r="AY305" s="67" t="str">
        <f t="shared" si="72"/>
        <v/>
      </c>
      <c r="AZ305" s="67" t="str">
        <f t="shared" si="73"/>
        <v/>
      </c>
      <c r="BA305" s="67" t="str">
        <f t="shared" si="74"/>
        <v/>
      </c>
      <c r="BB305" s="67" t="str">
        <f t="shared" si="75"/>
        <v/>
      </c>
      <c r="BC305" s="67" t="str">
        <f t="shared" si="75"/>
        <v/>
      </c>
      <c r="BD305" s="67" t="str">
        <f t="shared" si="75"/>
        <v/>
      </c>
      <c r="BE305" s="67" t="str">
        <f t="shared" si="63"/>
        <v/>
      </c>
      <c r="IX305" s="7"/>
      <c r="IY305" s="7"/>
    </row>
    <row r="306" spans="1:259">
      <c r="A306" s="7" t="str">
        <f t="shared" si="64"/>
        <v/>
      </c>
      <c r="C306" s="24" t="str">
        <v/>
      </c>
      <c r="D306" s="12" t="str">
        <v/>
      </c>
      <c r="E306" s="12" t="str">
        <v/>
      </c>
      <c r="F306" s="12" t="str">
        <v/>
      </c>
      <c r="G306" s="14" t="str">
        <v/>
      </c>
      <c r="H306" s="14" t="str">
        <v/>
      </c>
      <c r="I306" s="14" t="str">
        <v/>
      </c>
      <c r="J306" s="10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 t="str">
        <v/>
      </c>
      <c r="S306" s="10"/>
      <c r="T306" s="10"/>
      <c r="U306" s="7"/>
      <c r="V306" s="7"/>
      <c r="W306" s="7"/>
      <c r="X306" s="7"/>
      <c r="AH306" s="1"/>
      <c r="AI306" s="1"/>
      <c r="AQ306" s="7" t="str">
        <f t="shared" si="65"/>
        <v/>
      </c>
      <c r="AR306" s="67" t="str">
        <f t="shared" si="66"/>
        <v/>
      </c>
      <c r="AS306" s="67" t="str">
        <f t="shared" si="67"/>
        <v/>
      </c>
      <c r="AT306" s="67" t="str">
        <f t="shared" si="68"/>
        <v/>
      </c>
      <c r="AU306" s="67" t="str">
        <f t="shared" si="76"/>
        <v/>
      </c>
      <c r="AV306" s="67" t="str">
        <f t="shared" si="69"/>
        <v/>
      </c>
      <c r="AW306" s="67" t="str">
        <f t="shared" si="70"/>
        <v/>
      </c>
      <c r="AX306" s="67" t="str">
        <f t="shared" si="71"/>
        <v/>
      </c>
      <c r="AY306" s="67" t="str">
        <f t="shared" si="72"/>
        <v/>
      </c>
      <c r="AZ306" s="67" t="str">
        <f t="shared" si="73"/>
        <v/>
      </c>
      <c r="BA306" s="67" t="str">
        <f t="shared" si="74"/>
        <v/>
      </c>
      <c r="BB306" s="67" t="str">
        <f t="shared" si="75"/>
        <v/>
      </c>
      <c r="BC306" s="67" t="str">
        <f t="shared" si="75"/>
        <v/>
      </c>
      <c r="BD306" s="67" t="str">
        <f t="shared" si="75"/>
        <v/>
      </c>
      <c r="BE306" s="67" t="str">
        <f t="shared" si="63"/>
        <v/>
      </c>
      <c r="IX306" s="7"/>
      <c r="IY306" s="7"/>
    </row>
    <row r="307" spans="1:259">
      <c r="A307" s="7" t="str">
        <f t="shared" si="64"/>
        <v/>
      </c>
      <c r="C307" s="24" t="str">
        <v/>
      </c>
      <c r="D307" s="12" t="str">
        <v/>
      </c>
      <c r="E307" s="12" t="str">
        <v/>
      </c>
      <c r="F307" s="12" t="str">
        <v/>
      </c>
      <c r="G307" s="14" t="str">
        <v/>
      </c>
      <c r="H307" s="14" t="str">
        <v/>
      </c>
      <c r="I307" s="14" t="str">
        <v/>
      </c>
      <c r="J307" s="10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 t="str">
        <v/>
      </c>
      <c r="S307" s="10"/>
      <c r="T307" s="10"/>
      <c r="U307" s="7"/>
      <c r="V307" s="7"/>
      <c r="W307" s="7"/>
      <c r="X307" s="7"/>
      <c r="AH307" s="1"/>
      <c r="AI307" s="1"/>
      <c r="AQ307" s="7" t="str">
        <f t="shared" si="65"/>
        <v/>
      </c>
      <c r="AR307" s="67" t="str">
        <f t="shared" si="66"/>
        <v/>
      </c>
      <c r="AS307" s="67" t="str">
        <f t="shared" si="67"/>
        <v/>
      </c>
      <c r="AT307" s="67" t="str">
        <f t="shared" si="68"/>
        <v/>
      </c>
      <c r="AU307" s="67" t="str">
        <f t="shared" si="76"/>
        <v/>
      </c>
      <c r="AV307" s="67" t="str">
        <f t="shared" si="69"/>
        <v/>
      </c>
      <c r="AW307" s="67" t="str">
        <f t="shared" si="70"/>
        <v/>
      </c>
      <c r="AX307" s="67" t="str">
        <f t="shared" si="71"/>
        <v/>
      </c>
      <c r="AY307" s="67" t="str">
        <f t="shared" si="72"/>
        <v/>
      </c>
      <c r="AZ307" s="67" t="str">
        <f t="shared" si="73"/>
        <v/>
      </c>
      <c r="BA307" s="67" t="str">
        <f t="shared" si="74"/>
        <v/>
      </c>
      <c r="BB307" s="67" t="str">
        <f t="shared" si="75"/>
        <v/>
      </c>
      <c r="BC307" s="67" t="str">
        <f t="shared" si="75"/>
        <v/>
      </c>
      <c r="BD307" s="67" t="str">
        <f t="shared" si="75"/>
        <v/>
      </c>
      <c r="BE307" s="67" t="str">
        <f t="shared" si="63"/>
        <v/>
      </c>
      <c r="IX307" s="7"/>
      <c r="IY307" s="7"/>
    </row>
    <row r="308" spans="1:259">
      <c r="A308" s="7" t="str">
        <f t="shared" si="64"/>
        <v/>
      </c>
      <c r="C308" s="24" t="str">
        <v/>
      </c>
      <c r="D308" s="12" t="str">
        <v/>
      </c>
      <c r="E308" s="12" t="str">
        <v/>
      </c>
      <c r="F308" s="12" t="str">
        <v/>
      </c>
      <c r="G308" s="14" t="str">
        <v/>
      </c>
      <c r="H308" s="14" t="str">
        <v/>
      </c>
      <c r="I308" s="14" t="str">
        <v/>
      </c>
      <c r="J308" s="10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 t="str">
        <v/>
      </c>
      <c r="S308" s="10"/>
      <c r="T308" s="10"/>
      <c r="U308" s="7"/>
      <c r="V308" s="7"/>
      <c r="W308" s="7"/>
      <c r="X308" s="7"/>
      <c r="AH308" s="1"/>
      <c r="AI308" s="1"/>
      <c r="AQ308" s="7" t="str">
        <f t="shared" si="65"/>
        <v/>
      </c>
      <c r="AR308" s="67" t="str">
        <f t="shared" si="66"/>
        <v/>
      </c>
      <c r="AS308" s="67" t="str">
        <f t="shared" si="67"/>
        <v/>
      </c>
      <c r="AT308" s="67" t="str">
        <f t="shared" si="68"/>
        <v/>
      </c>
      <c r="AU308" s="67" t="str">
        <f t="shared" si="76"/>
        <v/>
      </c>
      <c r="AV308" s="67" t="str">
        <f t="shared" si="69"/>
        <v/>
      </c>
      <c r="AW308" s="67" t="str">
        <f t="shared" si="70"/>
        <v/>
      </c>
      <c r="AX308" s="67" t="str">
        <f t="shared" si="71"/>
        <v/>
      </c>
      <c r="AY308" s="67" t="str">
        <f t="shared" si="72"/>
        <v/>
      </c>
      <c r="AZ308" s="67" t="str">
        <f t="shared" si="73"/>
        <v/>
      </c>
      <c r="BA308" s="67" t="str">
        <f t="shared" si="74"/>
        <v/>
      </c>
      <c r="BB308" s="67" t="str">
        <f t="shared" si="75"/>
        <v/>
      </c>
      <c r="BC308" s="67" t="str">
        <f t="shared" si="75"/>
        <v/>
      </c>
      <c r="BD308" s="67" t="str">
        <f t="shared" si="75"/>
        <v/>
      </c>
      <c r="BE308" s="67" t="str">
        <f t="shared" si="63"/>
        <v/>
      </c>
      <c r="IX308" s="7"/>
      <c r="IY308" s="7"/>
    </row>
    <row r="309" spans="1:259">
      <c r="A309" s="7" t="str">
        <f t="shared" si="64"/>
        <v/>
      </c>
      <c r="C309" s="24" t="str">
        <v/>
      </c>
      <c r="D309" s="12" t="str">
        <v/>
      </c>
      <c r="E309" s="12" t="str">
        <v/>
      </c>
      <c r="F309" s="12" t="str">
        <v/>
      </c>
      <c r="G309" s="14" t="str">
        <v/>
      </c>
      <c r="H309" s="14" t="str">
        <v/>
      </c>
      <c r="I309" s="14" t="str">
        <v/>
      </c>
      <c r="J309" s="10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 t="str">
        <v/>
      </c>
      <c r="S309" s="10"/>
      <c r="T309" s="10"/>
      <c r="U309" s="7"/>
      <c r="V309" s="7"/>
      <c r="W309" s="7"/>
      <c r="X309" s="7"/>
      <c r="AH309" s="1"/>
      <c r="AI309" s="1"/>
      <c r="AQ309" s="7" t="str">
        <f t="shared" si="65"/>
        <v/>
      </c>
      <c r="AR309" s="67" t="str">
        <f t="shared" si="66"/>
        <v/>
      </c>
      <c r="AS309" s="67" t="str">
        <f t="shared" si="67"/>
        <v/>
      </c>
      <c r="AT309" s="67" t="str">
        <f t="shared" si="68"/>
        <v/>
      </c>
      <c r="AU309" s="67" t="str">
        <f t="shared" si="76"/>
        <v/>
      </c>
      <c r="AV309" s="67" t="str">
        <f t="shared" si="69"/>
        <v/>
      </c>
      <c r="AW309" s="67" t="str">
        <f t="shared" si="70"/>
        <v/>
      </c>
      <c r="AX309" s="67" t="str">
        <f t="shared" si="71"/>
        <v/>
      </c>
      <c r="AY309" s="67" t="str">
        <f t="shared" si="72"/>
        <v/>
      </c>
      <c r="AZ309" s="67" t="str">
        <f t="shared" si="73"/>
        <v/>
      </c>
      <c r="BA309" s="67" t="str">
        <f t="shared" si="74"/>
        <v/>
      </c>
      <c r="BB309" s="67" t="str">
        <f t="shared" si="75"/>
        <v/>
      </c>
      <c r="BC309" s="67" t="str">
        <f t="shared" si="75"/>
        <v/>
      </c>
      <c r="BD309" s="67" t="str">
        <f t="shared" si="75"/>
        <v/>
      </c>
      <c r="BE309" s="67" t="str">
        <f t="shared" si="63"/>
        <v/>
      </c>
      <c r="IX309" s="7"/>
      <c r="IY309" s="7"/>
    </row>
    <row r="310" spans="1:259">
      <c r="A310" s="7" t="str">
        <f t="shared" si="64"/>
        <v/>
      </c>
      <c r="C310" s="24" t="str">
        <v/>
      </c>
      <c r="D310" s="12" t="str">
        <v/>
      </c>
      <c r="E310" s="12" t="str">
        <v/>
      </c>
      <c r="F310" s="12" t="str">
        <v/>
      </c>
      <c r="G310" s="14" t="str">
        <v/>
      </c>
      <c r="H310" s="14" t="str">
        <v/>
      </c>
      <c r="I310" s="14" t="str">
        <v/>
      </c>
      <c r="J310" s="10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 t="str">
        <v/>
      </c>
      <c r="S310" s="10"/>
      <c r="T310" s="10"/>
      <c r="U310" s="7"/>
      <c r="V310" s="7"/>
      <c r="W310" s="7"/>
      <c r="X310" s="7"/>
      <c r="AH310" s="1"/>
      <c r="AI310" s="1"/>
      <c r="AQ310" s="7" t="str">
        <f t="shared" si="65"/>
        <v/>
      </c>
      <c r="AR310" s="67" t="str">
        <f t="shared" si="66"/>
        <v/>
      </c>
      <c r="AS310" s="67" t="str">
        <f t="shared" si="67"/>
        <v/>
      </c>
      <c r="AT310" s="67" t="str">
        <f t="shared" si="68"/>
        <v/>
      </c>
      <c r="AU310" s="67" t="str">
        <f t="shared" si="76"/>
        <v/>
      </c>
      <c r="AV310" s="67" t="str">
        <f t="shared" si="69"/>
        <v/>
      </c>
      <c r="AW310" s="67" t="str">
        <f t="shared" si="70"/>
        <v/>
      </c>
      <c r="AX310" s="67" t="str">
        <f t="shared" si="71"/>
        <v/>
      </c>
      <c r="AY310" s="67" t="str">
        <f t="shared" si="72"/>
        <v/>
      </c>
      <c r="AZ310" s="67" t="str">
        <f t="shared" si="73"/>
        <v/>
      </c>
      <c r="BA310" s="67" t="str">
        <f t="shared" si="74"/>
        <v/>
      </c>
      <c r="BB310" s="67" t="str">
        <f t="shared" si="75"/>
        <v/>
      </c>
      <c r="BC310" s="67" t="str">
        <f t="shared" si="75"/>
        <v/>
      </c>
      <c r="BD310" s="67" t="str">
        <f t="shared" si="75"/>
        <v/>
      </c>
      <c r="BE310" s="67" t="str">
        <f t="shared" si="63"/>
        <v/>
      </c>
      <c r="IX310" s="7"/>
      <c r="IY310" s="7"/>
    </row>
    <row r="311" spans="1:259">
      <c r="A311" s="7" t="str">
        <f t="shared" si="64"/>
        <v/>
      </c>
      <c r="C311" s="24" t="str">
        <v/>
      </c>
      <c r="D311" s="12" t="str">
        <v/>
      </c>
      <c r="E311" s="12" t="str">
        <v/>
      </c>
      <c r="F311" s="12" t="str">
        <v/>
      </c>
      <c r="G311" s="14" t="str">
        <v/>
      </c>
      <c r="H311" s="14" t="str">
        <v/>
      </c>
      <c r="I311" s="14" t="str">
        <v/>
      </c>
      <c r="J311" s="10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 t="str">
        <v/>
      </c>
      <c r="S311" s="10"/>
      <c r="T311" s="10"/>
      <c r="U311" s="7"/>
      <c r="V311" s="7"/>
      <c r="W311" s="7"/>
      <c r="X311" s="7"/>
      <c r="AH311" s="1"/>
      <c r="AI311" s="1"/>
      <c r="AQ311" s="7" t="str">
        <f t="shared" si="65"/>
        <v/>
      </c>
      <c r="AR311" s="67" t="str">
        <f t="shared" si="66"/>
        <v/>
      </c>
      <c r="AS311" s="67" t="str">
        <f t="shared" si="67"/>
        <v/>
      </c>
      <c r="AT311" s="67" t="str">
        <f t="shared" si="68"/>
        <v/>
      </c>
      <c r="AU311" s="67" t="str">
        <f t="shared" si="76"/>
        <v/>
      </c>
      <c r="AV311" s="67" t="str">
        <f t="shared" si="69"/>
        <v/>
      </c>
      <c r="AW311" s="67" t="str">
        <f t="shared" si="70"/>
        <v/>
      </c>
      <c r="AX311" s="67" t="str">
        <f t="shared" si="71"/>
        <v/>
      </c>
      <c r="AY311" s="67" t="str">
        <f t="shared" si="72"/>
        <v/>
      </c>
      <c r="AZ311" s="67" t="str">
        <f t="shared" si="73"/>
        <v/>
      </c>
      <c r="BA311" s="67" t="str">
        <f t="shared" si="74"/>
        <v/>
      </c>
      <c r="BB311" s="67" t="str">
        <f t="shared" si="75"/>
        <v/>
      </c>
      <c r="BC311" s="67" t="str">
        <f t="shared" si="75"/>
        <v/>
      </c>
      <c r="BD311" s="67" t="str">
        <f t="shared" si="75"/>
        <v/>
      </c>
      <c r="BE311" s="67" t="str">
        <f t="shared" si="63"/>
        <v/>
      </c>
      <c r="IX311" s="7"/>
      <c r="IY311" s="7"/>
    </row>
    <row r="312" spans="1:259">
      <c r="A312" s="7" t="str">
        <f t="shared" si="64"/>
        <v/>
      </c>
      <c r="C312" s="24" t="str">
        <v/>
      </c>
      <c r="D312" s="12" t="str">
        <v/>
      </c>
      <c r="E312" s="12" t="str">
        <v/>
      </c>
      <c r="F312" s="12" t="str">
        <v/>
      </c>
      <c r="G312" s="14" t="str">
        <v/>
      </c>
      <c r="H312" s="14" t="str">
        <v/>
      </c>
      <c r="I312" s="14" t="str">
        <v/>
      </c>
      <c r="J312" s="10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 t="str">
        <v/>
      </c>
      <c r="S312" s="10"/>
      <c r="T312" s="10"/>
      <c r="U312" s="7"/>
      <c r="V312" s="7"/>
      <c r="W312" s="7"/>
      <c r="X312" s="7"/>
      <c r="AH312" s="1"/>
      <c r="AI312" s="1"/>
      <c r="AQ312" s="7" t="str">
        <f t="shared" si="65"/>
        <v/>
      </c>
      <c r="AR312" s="67" t="str">
        <f t="shared" si="66"/>
        <v/>
      </c>
      <c r="AS312" s="67" t="str">
        <f t="shared" si="67"/>
        <v/>
      </c>
      <c r="AT312" s="67" t="str">
        <f t="shared" si="68"/>
        <v/>
      </c>
      <c r="AU312" s="67" t="str">
        <f t="shared" si="76"/>
        <v/>
      </c>
      <c r="AV312" s="67" t="str">
        <f t="shared" si="69"/>
        <v/>
      </c>
      <c r="AW312" s="67" t="str">
        <f t="shared" si="70"/>
        <v/>
      </c>
      <c r="AX312" s="67" t="str">
        <f t="shared" si="71"/>
        <v/>
      </c>
      <c r="AY312" s="67" t="str">
        <f t="shared" si="72"/>
        <v/>
      </c>
      <c r="AZ312" s="67" t="str">
        <f t="shared" si="73"/>
        <v/>
      </c>
      <c r="BA312" s="67" t="str">
        <f t="shared" si="74"/>
        <v/>
      </c>
      <c r="BB312" s="67" t="str">
        <f t="shared" si="75"/>
        <v/>
      </c>
      <c r="BC312" s="67" t="str">
        <f t="shared" si="75"/>
        <v/>
      </c>
      <c r="BD312" s="67" t="str">
        <f t="shared" si="75"/>
        <v/>
      </c>
      <c r="BE312" s="67" t="str">
        <f t="shared" si="63"/>
        <v/>
      </c>
      <c r="IX312" s="7"/>
      <c r="IY312" s="7"/>
    </row>
    <row r="313" spans="1:259">
      <c r="A313" s="7" t="str">
        <f t="shared" si="64"/>
        <v/>
      </c>
      <c r="C313" s="24" t="str">
        <v/>
      </c>
      <c r="D313" s="12" t="str">
        <v/>
      </c>
      <c r="E313" s="12" t="str">
        <v/>
      </c>
      <c r="F313" s="12" t="str">
        <v/>
      </c>
      <c r="G313" s="14" t="str">
        <v/>
      </c>
      <c r="H313" s="14" t="str">
        <v/>
      </c>
      <c r="I313" s="14" t="str">
        <v/>
      </c>
      <c r="J313" s="10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 t="str">
        <v/>
      </c>
      <c r="S313" s="10"/>
      <c r="T313" s="10"/>
      <c r="U313" s="7"/>
      <c r="V313" s="7"/>
      <c r="W313" s="7"/>
      <c r="X313" s="7"/>
      <c r="AH313" s="1"/>
      <c r="AI313" s="1"/>
      <c r="AQ313" s="7" t="str">
        <f t="shared" si="65"/>
        <v/>
      </c>
      <c r="AR313" s="67" t="str">
        <f t="shared" si="66"/>
        <v/>
      </c>
      <c r="AS313" s="67" t="str">
        <f t="shared" si="67"/>
        <v/>
      </c>
      <c r="AT313" s="67" t="str">
        <f t="shared" si="68"/>
        <v/>
      </c>
      <c r="AU313" s="67" t="str">
        <f t="shared" si="76"/>
        <v/>
      </c>
      <c r="AV313" s="67" t="str">
        <f t="shared" si="69"/>
        <v/>
      </c>
      <c r="AW313" s="67" t="str">
        <f t="shared" si="70"/>
        <v/>
      </c>
      <c r="AX313" s="67" t="str">
        <f t="shared" si="71"/>
        <v/>
      </c>
      <c r="AY313" s="67" t="str">
        <f t="shared" si="72"/>
        <v/>
      </c>
      <c r="AZ313" s="67" t="str">
        <f t="shared" si="73"/>
        <v/>
      </c>
      <c r="BA313" s="67" t="str">
        <f t="shared" si="74"/>
        <v/>
      </c>
      <c r="BB313" s="67" t="str">
        <f t="shared" si="75"/>
        <v/>
      </c>
      <c r="BC313" s="67" t="str">
        <f t="shared" si="75"/>
        <v/>
      </c>
      <c r="BD313" s="67" t="str">
        <f t="shared" si="75"/>
        <v/>
      </c>
      <c r="BE313" s="67" t="str">
        <f t="shared" si="63"/>
        <v/>
      </c>
      <c r="IX313" s="7"/>
      <c r="IY313" s="7"/>
    </row>
    <row r="314" spans="1:259">
      <c r="A314" s="7" t="str">
        <f t="shared" si="64"/>
        <v/>
      </c>
      <c r="C314" s="24" t="str">
        <v/>
      </c>
      <c r="D314" s="12" t="str">
        <v/>
      </c>
      <c r="E314" s="12" t="str">
        <v/>
      </c>
      <c r="F314" s="12" t="str">
        <v/>
      </c>
      <c r="G314" s="14" t="str">
        <v/>
      </c>
      <c r="H314" s="14" t="str">
        <v/>
      </c>
      <c r="I314" s="14" t="str">
        <v/>
      </c>
      <c r="J314" s="10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 t="str">
        <v/>
      </c>
      <c r="S314" s="10"/>
      <c r="T314" s="10"/>
      <c r="U314" s="7"/>
      <c r="V314" s="7"/>
      <c r="W314" s="7"/>
      <c r="X314" s="7"/>
      <c r="AH314" s="1"/>
      <c r="AI314" s="1"/>
      <c r="AQ314" s="7" t="str">
        <f t="shared" si="65"/>
        <v/>
      </c>
      <c r="AR314" s="67" t="str">
        <f t="shared" si="66"/>
        <v/>
      </c>
      <c r="AS314" s="67" t="str">
        <f t="shared" si="67"/>
        <v/>
      </c>
      <c r="AT314" s="67" t="str">
        <f t="shared" si="68"/>
        <v/>
      </c>
      <c r="AU314" s="67" t="str">
        <f t="shared" si="76"/>
        <v/>
      </c>
      <c r="AV314" s="67" t="str">
        <f t="shared" si="69"/>
        <v/>
      </c>
      <c r="AW314" s="67" t="str">
        <f t="shared" si="70"/>
        <v/>
      </c>
      <c r="AX314" s="67" t="str">
        <f t="shared" si="71"/>
        <v/>
      </c>
      <c r="AY314" s="67" t="str">
        <f t="shared" si="72"/>
        <v/>
      </c>
      <c r="AZ314" s="67" t="str">
        <f t="shared" si="73"/>
        <v/>
      </c>
      <c r="BA314" s="67" t="str">
        <f t="shared" si="74"/>
        <v/>
      </c>
      <c r="BB314" s="67" t="str">
        <f t="shared" si="75"/>
        <v/>
      </c>
      <c r="BC314" s="67" t="str">
        <f t="shared" si="75"/>
        <v/>
      </c>
      <c r="BD314" s="67" t="str">
        <f t="shared" si="75"/>
        <v/>
      </c>
      <c r="BE314" s="67" t="str">
        <f t="shared" si="63"/>
        <v/>
      </c>
      <c r="IX314" s="7"/>
      <c r="IY314" s="7"/>
    </row>
    <row r="315" spans="1:259">
      <c r="A315" s="7" t="str">
        <f t="shared" si="64"/>
        <v/>
      </c>
      <c r="C315" s="24" t="str">
        <v/>
      </c>
      <c r="D315" s="12" t="str">
        <v/>
      </c>
      <c r="E315" s="12" t="str">
        <v/>
      </c>
      <c r="F315" s="12" t="str">
        <v/>
      </c>
      <c r="G315" s="14" t="str">
        <v/>
      </c>
      <c r="H315" s="14" t="str">
        <v/>
      </c>
      <c r="I315" s="14" t="str">
        <v/>
      </c>
      <c r="J315" s="10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 t="str">
        <v/>
      </c>
      <c r="S315" s="10"/>
      <c r="T315" s="10"/>
      <c r="U315" s="7"/>
      <c r="V315" s="7"/>
      <c r="W315" s="7"/>
      <c r="X315" s="7"/>
      <c r="AH315" s="1"/>
      <c r="AI315" s="1"/>
      <c r="AQ315" s="7" t="str">
        <f t="shared" si="65"/>
        <v/>
      </c>
      <c r="AR315" s="67" t="str">
        <f t="shared" si="66"/>
        <v/>
      </c>
      <c r="AS315" s="67" t="str">
        <f t="shared" si="67"/>
        <v/>
      </c>
      <c r="AT315" s="67" t="str">
        <f t="shared" si="68"/>
        <v/>
      </c>
      <c r="AU315" s="67" t="str">
        <f t="shared" si="76"/>
        <v/>
      </c>
      <c r="AV315" s="67" t="str">
        <f t="shared" si="69"/>
        <v/>
      </c>
      <c r="AW315" s="67" t="str">
        <f t="shared" si="70"/>
        <v/>
      </c>
      <c r="AX315" s="67" t="str">
        <f t="shared" si="71"/>
        <v/>
      </c>
      <c r="AY315" s="67" t="str">
        <f t="shared" si="72"/>
        <v/>
      </c>
      <c r="AZ315" s="67" t="str">
        <f t="shared" si="73"/>
        <v/>
      </c>
      <c r="BA315" s="67" t="str">
        <f t="shared" si="74"/>
        <v/>
      </c>
      <c r="BB315" s="67" t="str">
        <f t="shared" si="75"/>
        <v/>
      </c>
      <c r="BC315" s="67" t="str">
        <f t="shared" si="75"/>
        <v/>
      </c>
      <c r="BD315" s="67" t="str">
        <f t="shared" si="75"/>
        <v/>
      </c>
      <c r="BE315" s="67" t="str">
        <f t="shared" si="63"/>
        <v/>
      </c>
      <c r="IX315" s="7"/>
      <c r="IY315" s="7"/>
    </row>
    <row r="316" spans="1:259">
      <c r="A316" s="7" t="str">
        <f t="shared" si="64"/>
        <v/>
      </c>
      <c r="C316" s="24" t="str">
        <v/>
      </c>
      <c r="D316" s="12" t="str">
        <v/>
      </c>
      <c r="E316" s="12" t="str">
        <v/>
      </c>
      <c r="F316" s="12" t="str">
        <v/>
      </c>
      <c r="G316" s="14" t="str">
        <v/>
      </c>
      <c r="H316" s="14" t="str">
        <v/>
      </c>
      <c r="I316" s="14" t="str">
        <v/>
      </c>
      <c r="J316" s="10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 t="str">
        <v/>
      </c>
      <c r="S316" s="10"/>
      <c r="T316" s="10"/>
      <c r="U316" s="7"/>
      <c r="V316" s="7"/>
      <c r="W316" s="7"/>
      <c r="X316" s="7"/>
      <c r="AH316" s="1"/>
      <c r="AI316" s="1"/>
      <c r="AQ316" s="7" t="str">
        <f t="shared" si="65"/>
        <v/>
      </c>
      <c r="AR316" s="67" t="str">
        <f t="shared" si="66"/>
        <v/>
      </c>
      <c r="AS316" s="67" t="str">
        <f t="shared" si="67"/>
        <v/>
      </c>
      <c r="AT316" s="67" t="str">
        <f t="shared" si="68"/>
        <v/>
      </c>
      <c r="AU316" s="67" t="str">
        <f t="shared" si="76"/>
        <v/>
      </c>
      <c r="AV316" s="67" t="str">
        <f t="shared" si="69"/>
        <v/>
      </c>
      <c r="AW316" s="67" t="str">
        <f t="shared" si="70"/>
        <v/>
      </c>
      <c r="AX316" s="67" t="str">
        <f t="shared" si="71"/>
        <v/>
      </c>
      <c r="AY316" s="67" t="str">
        <f t="shared" si="72"/>
        <v/>
      </c>
      <c r="AZ316" s="67" t="str">
        <f t="shared" si="73"/>
        <v/>
      </c>
      <c r="BA316" s="67" t="str">
        <f t="shared" si="74"/>
        <v/>
      </c>
      <c r="BB316" s="67" t="str">
        <f t="shared" si="75"/>
        <v/>
      </c>
      <c r="BC316" s="67" t="str">
        <f t="shared" si="75"/>
        <v/>
      </c>
      <c r="BD316" s="67" t="str">
        <f t="shared" si="75"/>
        <v/>
      </c>
      <c r="BE316" s="67" t="str">
        <f t="shared" si="63"/>
        <v/>
      </c>
      <c r="IX316" s="7"/>
      <c r="IY316" s="7"/>
    </row>
    <row r="317" spans="1:259">
      <c r="A317" s="7" t="str">
        <f t="shared" si="64"/>
        <v/>
      </c>
      <c r="C317" s="24" t="str">
        <v/>
      </c>
      <c r="D317" s="12" t="str">
        <v/>
      </c>
      <c r="E317" s="12" t="str">
        <v/>
      </c>
      <c r="F317" s="12" t="str">
        <v/>
      </c>
      <c r="G317" s="14" t="str">
        <v/>
      </c>
      <c r="H317" s="14" t="str">
        <v/>
      </c>
      <c r="I317" s="14" t="str">
        <v/>
      </c>
      <c r="J317" s="10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 t="str">
        <v/>
      </c>
      <c r="S317" s="10"/>
      <c r="T317" s="10"/>
      <c r="U317" s="7"/>
      <c r="V317" s="7"/>
      <c r="W317" s="7"/>
      <c r="X317" s="7"/>
      <c r="AH317" s="1"/>
      <c r="AI317" s="1"/>
      <c r="AQ317" s="7" t="str">
        <f t="shared" si="65"/>
        <v/>
      </c>
      <c r="AR317" s="67" t="str">
        <f t="shared" si="66"/>
        <v/>
      </c>
      <c r="AS317" s="67" t="str">
        <f t="shared" si="67"/>
        <v/>
      </c>
      <c r="AT317" s="67" t="str">
        <f t="shared" si="68"/>
        <v/>
      </c>
      <c r="AU317" s="67" t="str">
        <f t="shared" si="76"/>
        <v/>
      </c>
      <c r="AV317" s="67" t="str">
        <f t="shared" si="69"/>
        <v/>
      </c>
      <c r="AW317" s="67" t="str">
        <f t="shared" si="70"/>
        <v/>
      </c>
      <c r="AX317" s="67" t="str">
        <f t="shared" si="71"/>
        <v/>
      </c>
      <c r="AY317" s="67" t="str">
        <f t="shared" si="72"/>
        <v/>
      </c>
      <c r="AZ317" s="67" t="str">
        <f t="shared" si="73"/>
        <v/>
      </c>
      <c r="BA317" s="67" t="str">
        <f t="shared" si="74"/>
        <v/>
      </c>
      <c r="BB317" s="67" t="str">
        <f t="shared" si="75"/>
        <v/>
      </c>
      <c r="BC317" s="67" t="str">
        <f t="shared" si="75"/>
        <v/>
      </c>
      <c r="BD317" s="67" t="str">
        <f t="shared" si="75"/>
        <v/>
      </c>
      <c r="BE317" s="67" t="str">
        <f t="shared" si="63"/>
        <v/>
      </c>
      <c r="IX317" s="7"/>
      <c r="IY317" s="7"/>
    </row>
    <row r="318" spans="1:259">
      <c r="A318" s="7" t="str">
        <f t="shared" si="64"/>
        <v/>
      </c>
      <c r="C318" s="24" t="str">
        <v/>
      </c>
      <c r="D318" s="12" t="str">
        <v/>
      </c>
      <c r="E318" s="12" t="str">
        <v/>
      </c>
      <c r="F318" s="12" t="str">
        <v/>
      </c>
      <c r="G318" s="14" t="str">
        <v/>
      </c>
      <c r="H318" s="14" t="str">
        <v/>
      </c>
      <c r="I318" s="14" t="str">
        <v/>
      </c>
      <c r="J318" s="10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 t="str">
        <v/>
      </c>
      <c r="S318" s="10"/>
      <c r="T318" s="10"/>
      <c r="U318" s="7"/>
      <c r="V318" s="7"/>
      <c r="W318" s="7"/>
      <c r="X318" s="7"/>
      <c r="AH318" s="1"/>
      <c r="AI318" s="1"/>
      <c r="AQ318" s="7" t="str">
        <f t="shared" si="65"/>
        <v/>
      </c>
      <c r="AR318" s="67" t="str">
        <f t="shared" si="66"/>
        <v/>
      </c>
      <c r="AS318" s="67" t="str">
        <f t="shared" si="67"/>
        <v/>
      </c>
      <c r="AT318" s="67" t="str">
        <f t="shared" si="68"/>
        <v/>
      </c>
      <c r="AU318" s="67" t="str">
        <f t="shared" si="76"/>
        <v/>
      </c>
      <c r="AV318" s="67" t="str">
        <f t="shared" si="69"/>
        <v/>
      </c>
      <c r="AW318" s="67" t="str">
        <f t="shared" si="70"/>
        <v/>
      </c>
      <c r="AX318" s="67" t="str">
        <f t="shared" si="71"/>
        <v/>
      </c>
      <c r="AY318" s="67" t="str">
        <f t="shared" si="72"/>
        <v/>
      </c>
      <c r="AZ318" s="67" t="str">
        <f t="shared" si="73"/>
        <v/>
      </c>
      <c r="BA318" s="67" t="str">
        <f t="shared" si="74"/>
        <v/>
      </c>
      <c r="BB318" s="67" t="str">
        <f t="shared" si="75"/>
        <v/>
      </c>
      <c r="BC318" s="67" t="str">
        <f t="shared" si="75"/>
        <v/>
      </c>
      <c r="BD318" s="67" t="str">
        <f t="shared" si="75"/>
        <v/>
      </c>
      <c r="BE318" s="67" t="str">
        <f t="shared" si="63"/>
        <v/>
      </c>
      <c r="IX318" s="7"/>
      <c r="IY318" s="7"/>
    </row>
    <row r="319" spans="1:259">
      <c r="A319" s="7" t="str">
        <f t="shared" si="64"/>
        <v/>
      </c>
      <c r="C319" s="24" t="str">
        <v/>
      </c>
      <c r="D319" s="12" t="str">
        <v/>
      </c>
      <c r="E319" s="12" t="str">
        <v/>
      </c>
      <c r="F319" s="12" t="str">
        <v/>
      </c>
      <c r="G319" s="14" t="str">
        <v/>
      </c>
      <c r="H319" s="14" t="str">
        <v/>
      </c>
      <c r="I319" s="14" t="str">
        <v/>
      </c>
      <c r="J319" s="10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 t="str">
        <v/>
      </c>
      <c r="S319" s="10"/>
      <c r="T319" s="10"/>
      <c r="U319" s="7"/>
      <c r="V319" s="7"/>
      <c r="W319" s="7"/>
      <c r="X319" s="7"/>
      <c r="AH319" s="1"/>
      <c r="AI319" s="1"/>
      <c r="AQ319" s="7" t="str">
        <f t="shared" si="65"/>
        <v/>
      </c>
      <c r="AR319" s="67" t="str">
        <f t="shared" si="66"/>
        <v/>
      </c>
      <c r="AS319" s="67" t="str">
        <f t="shared" si="67"/>
        <v/>
      </c>
      <c r="AT319" s="67" t="str">
        <f t="shared" si="68"/>
        <v/>
      </c>
      <c r="AU319" s="67" t="str">
        <f t="shared" si="76"/>
        <v/>
      </c>
      <c r="AV319" s="67" t="str">
        <f t="shared" si="69"/>
        <v/>
      </c>
      <c r="AW319" s="67" t="str">
        <f t="shared" si="70"/>
        <v/>
      </c>
      <c r="AX319" s="67" t="str">
        <f t="shared" si="71"/>
        <v/>
      </c>
      <c r="AY319" s="67" t="str">
        <f t="shared" si="72"/>
        <v/>
      </c>
      <c r="AZ319" s="67" t="str">
        <f t="shared" si="73"/>
        <v/>
      </c>
      <c r="BA319" s="67" t="str">
        <f t="shared" si="74"/>
        <v/>
      </c>
      <c r="BB319" s="67" t="str">
        <f t="shared" si="75"/>
        <v/>
      </c>
      <c r="BC319" s="67" t="str">
        <f t="shared" si="75"/>
        <v/>
      </c>
      <c r="BD319" s="67" t="str">
        <f t="shared" si="75"/>
        <v/>
      </c>
      <c r="BE319" s="67" t="str">
        <f t="shared" si="63"/>
        <v/>
      </c>
      <c r="IX319" s="7"/>
      <c r="IY319" s="7"/>
    </row>
    <row r="320" spans="1:259">
      <c r="A320" s="7" t="str">
        <f t="shared" si="64"/>
        <v/>
      </c>
      <c r="C320" s="24" t="str">
        <v/>
      </c>
      <c r="D320" s="12" t="str">
        <v/>
      </c>
      <c r="E320" s="12" t="str">
        <v/>
      </c>
      <c r="F320" s="12" t="str">
        <v/>
      </c>
      <c r="G320" s="14" t="str">
        <v/>
      </c>
      <c r="H320" s="14" t="str">
        <v/>
      </c>
      <c r="I320" s="14" t="str">
        <v/>
      </c>
      <c r="J320" s="10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 t="str">
        <v/>
      </c>
      <c r="S320" s="10"/>
      <c r="T320" s="10"/>
      <c r="U320" s="7"/>
      <c r="V320" s="7"/>
      <c r="W320" s="7"/>
      <c r="X320" s="7"/>
      <c r="AH320" s="1"/>
      <c r="AI320" s="1"/>
      <c r="AQ320" s="7" t="str">
        <f t="shared" si="65"/>
        <v/>
      </c>
      <c r="AR320" s="67" t="str">
        <f t="shared" si="66"/>
        <v/>
      </c>
      <c r="AS320" s="67" t="str">
        <f t="shared" si="67"/>
        <v/>
      </c>
      <c r="AT320" s="67" t="str">
        <f t="shared" si="68"/>
        <v/>
      </c>
      <c r="AU320" s="67" t="str">
        <f t="shared" si="76"/>
        <v/>
      </c>
      <c r="AV320" s="67" t="str">
        <f t="shared" si="69"/>
        <v/>
      </c>
      <c r="AW320" s="67" t="str">
        <f t="shared" si="70"/>
        <v/>
      </c>
      <c r="AX320" s="67" t="str">
        <f t="shared" si="71"/>
        <v/>
      </c>
      <c r="AY320" s="67" t="str">
        <f t="shared" si="72"/>
        <v/>
      </c>
      <c r="AZ320" s="67" t="str">
        <f t="shared" si="73"/>
        <v/>
      </c>
      <c r="BA320" s="67" t="str">
        <f t="shared" si="74"/>
        <v/>
      </c>
      <c r="BB320" s="67" t="str">
        <f t="shared" si="75"/>
        <v/>
      </c>
      <c r="BC320" s="67" t="str">
        <f t="shared" si="75"/>
        <v/>
      </c>
      <c r="BD320" s="67" t="str">
        <f t="shared" si="75"/>
        <v/>
      </c>
      <c r="BE320" s="67" t="str">
        <f t="shared" si="63"/>
        <v/>
      </c>
      <c r="IX320" s="7"/>
      <c r="IY320" s="7"/>
    </row>
    <row r="321" spans="1:259">
      <c r="A321" s="7" t="str">
        <f t="shared" si="64"/>
        <v/>
      </c>
      <c r="C321" s="24" t="str">
        <v/>
      </c>
      <c r="D321" s="12" t="str">
        <v/>
      </c>
      <c r="E321" s="12" t="str">
        <v/>
      </c>
      <c r="F321" s="12" t="str">
        <v/>
      </c>
      <c r="G321" s="14" t="str">
        <v/>
      </c>
      <c r="H321" s="14" t="str">
        <v/>
      </c>
      <c r="I321" s="14" t="str">
        <v/>
      </c>
      <c r="J321" s="10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 t="str">
        <v/>
      </c>
      <c r="S321" s="10"/>
      <c r="T321" s="10"/>
      <c r="U321" s="7"/>
      <c r="V321" s="7"/>
      <c r="W321" s="7"/>
      <c r="X321" s="7"/>
      <c r="AH321" s="1"/>
      <c r="AI321" s="1"/>
      <c r="AQ321" s="7" t="str">
        <f t="shared" si="65"/>
        <v/>
      </c>
      <c r="AR321" s="67" t="str">
        <f t="shared" si="66"/>
        <v/>
      </c>
      <c r="AS321" s="67" t="str">
        <f t="shared" si="67"/>
        <v/>
      </c>
      <c r="AT321" s="67" t="str">
        <f t="shared" si="68"/>
        <v/>
      </c>
      <c r="AU321" s="67" t="str">
        <f t="shared" si="76"/>
        <v/>
      </c>
      <c r="AV321" s="67" t="str">
        <f t="shared" si="69"/>
        <v/>
      </c>
      <c r="AW321" s="67" t="str">
        <f t="shared" si="70"/>
        <v/>
      </c>
      <c r="AX321" s="67" t="str">
        <f t="shared" si="71"/>
        <v/>
      </c>
      <c r="AY321" s="67" t="str">
        <f t="shared" si="72"/>
        <v/>
      </c>
      <c r="AZ321" s="67" t="str">
        <f t="shared" si="73"/>
        <v/>
      </c>
      <c r="BA321" s="67" t="str">
        <f t="shared" si="74"/>
        <v/>
      </c>
      <c r="BB321" s="67" t="str">
        <f t="shared" si="75"/>
        <v/>
      </c>
      <c r="BC321" s="67" t="str">
        <f t="shared" si="75"/>
        <v/>
      </c>
      <c r="BD321" s="67" t="str">
        <f t="shared" si="75"/>
        <v/>
      </c>
      <c r="BE321" s="67" t="str">
        <f t="shared" si="63"/>
        <v/>
      </c>
      <c r="IX321" s="7"/>
      <c r="IY321" s="7"/>
    </row>
    <row r="322" spans="1:259">
      <c r="A322" s="7" t="str">
        <f t="shared" si="64"/>
        <v/>
      </c>
      <c r="C322" s="24" t="str">
        <v/>
      </c>
      <c r="D322" s="12" t="str">
        <v/>
      </c>
      <c r="E322" s="12" t="str">
        <v/>
      </c>
      <c r="F322" s="12" t="str">
        <v/>
      </c>
      <c r="G322" s="14" t="str">
        <v/>
      </c>
      <c r="H322" s="14" t="str">
        <v/>
      </c>
      <c r="I322" s="14" t="str">
        <v/>
      </c>
      <c r="J322" s="10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 t="str">
        <v/>
      </c>
      <c r="S322" s="10"/>
      <c r="T322" s="10"/>
      <c r="U322" s="7"/>
      <c r="V322" s="7"/>
      <c r="W322" s="7"/>
      <c r="X322" s="7"/>
      <c r="AH322" s="1"/>
      <c r="AI322" s="1"/>
      <c r="AQ322" s="7" t="str">
        <f t="shared" si="65"/>
        <v/>
      </c>
      <c r="AR322" s="67" t="str">
        <f t="shared" si="66"/>
        <v/>
      </c>
      <c r="AS322" s="67" t="str">
        <f t="shared" si="67"/>
        <v/>
      </c>
      <c r="AT322" s="67" t="str">
        <f t="shared" si="68"/>
        <v/>
      </c>
      <c r="AU322" s="67" t="str">
        <f t="shared" si="76"/>
        <v/>
      </c>
      <c r="AV322" s="67" t="str">
        <f t="shared" si="69"/>
        <v/>
      </c>
      <c r="AW322" s="67" t="str">
        <f t="shared" si="70"/>
        <v/>
      </c>
      <c r="AX322" s="67" t="str">
        <f t="shared" si="71"/>
        <v/>
      </c>
      <c r="AY322" s="67" t="str">
        <f t="shared" si="72"/>
        <v/>
      </c>
      <c r="AZ322" s="67" t="str">
        <f t="shared" si="73"/>
        <v/>
      </c>
      <c r="BA322" s="67" t="str">
        <f t="shared" si="74"/>
        <v/>
      </c>
      <c r="BB322" s="67" t="str">
        <f t="shared" si="75"/>
        <v/>
      </c>
      <c r="BC322" s="67" t="str">
        <f t="shared" si="75"/>
        <v/>
      </c>
      <c r="BD322" s="67" t="str">
        <f t="shared" si="75"/>
        <v/>
      </c>
      <c r="BE322" s="67" t="str">
        <f t="shared" si="63"/>
        <v/>
      </c>
      <c r="IX322" s="7"/>
      <c r="IY322" s="7"/>
    </row>
    <row r="323" spans="1:259">
      <c r="A323" s="7" t="str">
        <f t="shared" si="64"/>
        <v/>
      </c>
      <c r="C323" s="24" t="str">
        <v/>
      </c>
      <c r="D323" s="12" t="str">
        <v/>
      </c>
      <c r="E323" s="12" t="str">
        <v/>
      </c>
      <c r="F323" s="12" t="str">
        <v/>
      </c>
      <c r="G323" s="14" t="str">
        <v/>
      </c>
      <c r="H323" s="14" t="str">
        <v/>
      </c>
      <c r="I323" s="14" t="str">
        <v/>
      </c>
      <c r="J323" s="10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 t="str">
        <v/>
      </c>
      <c r="S323" s="10"/>
      <c r="T323" s="10"/>
      <c r="U323" s="7"/>
      <c r="V323" s="7"/>
      <c r="W323" s="7"/>
      <c r="X323" s="7"/>
      <c r="AH323" s="1"/>
      <c r="AI323" s="1"/>
      <c r="AQ323" s="7" t="str">
        <f t="shared" si="65"/>
        <v/>
      </c>
      <c r="AR323" s="67" t="str">
        <f t="shared" si="66"/>
        <v/>
      </c>
      <c r="AS323" s="67" t="str">
        <f t="shared" si="67"/>
        <v/>
      </c>
      <c r="AT323" s="67" t="str">
        <f t="shared" si="68"/>
        <v/>
      </c>
      <c r="AU323" s="67" t="str">
        <f t="shared" si="76"/>
        <v/>
      </c>
      <c r="AV323" s="67" t="str">
        <f t="shared" si="69"/>
        <v/>
      </c>
      <c r="AW323" s="67" t="str">
        <f t="shared" si="70"/>
        <v/>
      </c>
      <c r="AX323" s="67" t="str">
        <f t="shared" si="71"/>
        <v/>
      </c>
      <c r="AY323" s="67" t="str">
        <f t="shared" si="72"/>
        <v/>
      </c>
      <c r="AZ323" s="67" t="str">
        <f t="shared" si="73"/>
        <v/>
      </c>
      <c r="BA323" s="67" t="str">
        <f t="shared" si="74"/>
        <v/>
      </c>
      <c r="BB323" s="67" t="str">
        <f t="shared" si="75"/>
        <v/>
      </c>
      <c r="BC323" s="67" t="str">
        <f t="shared" si="75"/>
        <v/>
      </c>
      <c r="BD323" s="67" t="str">
        <f t="shared" si="75"/>
        <v/>
      </c>
      <c r="BE323" s="67" t="str">
        <f t="shared" si="63"/>
        <v/>
      </c>
      <c r="IX323" s="7"/>
      <c r="IY323" s="7"/>
    </row>
    <row r="324" spans="1:259">
      <c r="A324" s="7" t="str">
        <f t="shared" si="64"/>
        <v/>
      </c>
      <c r="C324" s="24" t="str">
        <v/>
      </c>
      <c r="D324" s="12" t="str">
        <v/>
      </c>
      <c r="E324" s="12" t="str">
        <v/>
      </c>
      <c r="F324" s="12" t="str">
        <v/>
      </c>
      <c r="G324" s="14" t="str">
        <v/>
      </c>
      <c r="H324" s="14" t="str">
        <v/>
      </c>
      <c r="I324" s="14" t="str">
        <v/>
      </c>
      <c r="J324" s="10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 t="str">
        <v/>
      </c>
      <c r="S324" s="10"/>
      <c r="T324" s="10"/>
      <c r="U324" s="7"/>
      <c r="V324" s="7"/>
      <c r="W324" s="7"/>
      <c r="X324" s="7"/>
      <c r="AH324" s="1"/>
      <c r="AI324" s="1"/>
      <c r="AQ324" s="7" t="str">
        <f t="shared" si="65"/>
        <v/>
      </c>
      <c r="AR324" s="67" t="str">
        <f t="shared" si="66"/>
        <v/>
      </c>
      <c r="AS324" s="67" t="str">
        <f t="shared" si="67"/>
        <v/>
      </c>
      <c r="AT324" s="67" t="str">
        <f t="shared" si="68"/>
        <v/>
      </c>
      <c r="AU324" s="67" t="str">
        <f t="shared" si="76"/>
        <v/>
      </c>
      <c r="AV324" s="67" t="str">
        <f t="shared" si="69"/>
        <v/>
      </c>
      <c r="AW324" s="67" t="str">
        <f t="shared" si="70"/>
        <v/>
      </c>
      <c r="AX324" s="67" t="str">
        <f t="shared" si="71"/>
        <v/>
      </c>
      <c r="AY324" s="67" t="str">
        <f t="shared" si="72"/>
        <v/>
      </c>
      <c r="AZ324" s="67" t="str">
        <f t="shared" si="73"/>
        <v/>
      </c>
      <c r="BA324" s="67" t="str">
        <f t="shared" si="74"/>
        <v/>
      </c>
      <c r="BB324" s="67" t="str">
        <f t="shared" si="75"/>
        <v/>
      </c>
      <c r="BC324" s="67" t="str">
        <f t="shared" si="75"/>
        <v/>
      </c>
      <c r="BD324" s="67" t="str">
        <f t="shared" si="75"/>
        <v/>
      </c>
      <c r="BE324" s="67" t="str">
        <f t="shared" si="63"/>
        <v/>
      </c>
      <c r="IX324" s="7"/>
      <c r="IY324" s="7"/>
    </row>
    <row r="325" spans="1:259">
      <c r="A325" s="7" t="str">
        <f t="shared" si="64"/>
        <v/>
      </c>
      <c r="C325" s="24" t="str">
        <v/>
      </c>
      <c r="D325" s="12" t="str">
        <v/>
      </c>
      <c r="E325" s="12" t="str">
        <v/>
      </c>
      <c r="F325" s="12" t="str">
        <v/>
      </c>
      <c r="G325" s="14" t="str">
        <v/>
      </c>
      <c r="H325" s="14" t="str">
        <v/>
      </c>
      <c r="I325" s="14" t="str">
        <v/>
      </c>
      <c r="J325" s="10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 t="str">
        <v/>
      </c>
      <c r="S325" s="10"/>
      <c r="T325" s="10"/>
      <c r="U325" s="7"/>
      <c r="V325" s="7"/>
      <c r="W325" s="7"/>
      <c r="X325" s="7"/>
      <c r="AH325" s="1"/>
      <c r="AI325" s="1"/>
      <c r="AQ325" s="7" t="str">
        <f t="shared" si="65"/>
        <v/>
      </c>
      <c r="AR325" s="67" t="str">
        <f t="shared" si="66"/>
        <v/>
      </c>
      <c r="AS325" s="67" t="str">
        <f t="shared" si="67"/>
        <v/>
      </c>
      <c r="AT325" s="67" t="str">
        <f t="shared" si="68"/>
        <v/>
      </c>
      <c r="AU325" s="67" t="str">
        <f t="shared" si="76"/>
        <v/>
      </c>
      <c r="AV325" s="67" t="str">
        <f t="shared" si="69"/>
        <v/>
      </c>
      <c r="AW325" s="67" t="str">
        <f t="shared" si="70"/>
        <v/>
      </c>
      <c r="AX325" s="67" t="str">
        <f t="shared" si="71"/>
        <v/>
      </c>
      <c r="AY325" s="67" t="str">
        <f t="shared" si="72"/>
        <v/>
      </c>
      <c r="AZ325" s="67" t="str">
        <f t="shared" si="73"/>
        <v/>
      </c>
      <c r="BA325" s="67" t="str">
        <f t="shared" si="74"/>
        <v/>
      </c>
      <c r="BB325" s="67" t="str">
        <f t="shared" si="75"/>
        <v/>
      </c>
      <c r="BC325" s="67" t="str">
        <f t="shared" si="75"/>
        <v/>
      </c>
      <c r="BD325" s="67" t="str">
        <f t="shared" si="75"/>
        <v/>
      </c>
      <c r="BE325" s="67" t="str">
        <f t="shared" si="63"/>
        <v/>
      </c>
      <c r="IX325" s="7"/>
      <c r="IY325" s="7"/>
    </row>
    <row r="326" spans="1:259">
      <c r="A326" s="7" t="str">
        <f t="shared" si="64"/>
        <v/>
      </c>
      <c r="C326" s="24" t="str">
        <v/>
      </c>
      <c r="D326" s="12" t="str">
        <v/>
      </c>
      <c r="E326" s="12" t="str">
        <v/>
      </c>
      <c r="F326" s="12" t="str">
        <v/>
      </c>
      <c r="G326" s="14" t="str">
        <v/>
      </c>
      <c r="H326" s="14" t="str">
        <v/>
      </c>
      <c r="I326" s="14" t="str">
        <v/>
      </c>
      <c r="J326" s="10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 t="str">
        <v/>
      </c>
      <c r="S326" s="10"/>
      <c r="T326" s="10"/>
      <c r="U326" s="7"/>
      <c r="V326" s="7"/>
      <c r="W326" s="7"/>
      <c r="X326" s="7"/>
      <c r="AH326" s="1"/>
      <c r="AI326" s="1"/>
      <c r="AQ326" s="7" t="str">
        <f t="shared" si="65"/>
        <v/>
      </c>
      <c r="AR326" s="67" t="str">
        <f t="shared" si="66"/>
        <v/>
      </c>
      <c r="AS326" s="67" t="str">
        <f t="shared" si="67"/>
        <v/>
      </c>
      <c r="AT326" s="67" t="str">
        <f t="shared" si="68"/>
        <v/>
      </c>
      <c r="AU326" s="67" t="str">
        <f t="shared" si="76"/>
        <v/>
      </c>
      <c r="AV326" s="67" t="str">
        <f t="shared" si="69"/>
        <v/>
      </c>
      <c r="AW326" s="67" t="str">
        <f t="shared" si="70"/>
        <v/>
      </c>
      <c r="AX326" s="67" t="str">
        <f t="shared" si="71"/>
        <v/>
      </c>
      <c r="AY326" s="67" t="str">
        <f t="shared" si="72"/>
        <v/>
      </c>
      <c r="AZ326" s="67" t="str">
        <f t="shared" si="73"/>
        <v/>
      </c>
      <c r="BA326" s="67" t="str">
        <f t="shared" si="74"/>
        <v/>
      </c>
      <c r="BB326" s="67" t="str">
        <f t="shared" si="75"/>
        <v/>
      </c>
      <c r="BC326" s="67" t="str">
        <f t="shared" si="75"/>
        <v/>
      </c>
      <c r="BD326" s="67" t="str">
        <f t="shared" si="75"/>
        <v/>
      </c>
      <c r="BE326" s="67" t="str">
        <f t="shared" si="63"/>
        <v/>
      </c>
      <c r="IX326" s="7"/>
      <c r="IY326" s="7"/>
    </row>
    <row r="327" spans="1:259">
      <c r="A327" s="7" t="str">
        <f t="shared" si="64"/>
        <v/>
      </c>
      <c r="C327" s="24" t="str">
        <v/>
      </c>
      <c r="D327" s="12" t="str">
        <v/>
      </c>
      <c r="E327" s="12" t="str">
        <v/>
      </c>
      <c r="F327" s="12" t="str">
        <v/>
      </c>
      <c r="G327" s="14" t="str">
        <v/>
      </c>
      <c r="H327" s="14" t="str">
        <v/>
      </c>
      <c r="I327" s="14" t="str">
        <v/>
      </c>
      <c r="J327" s="10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 t="str">
        <v/>
      </c>
      <c r="S327" s="10"/>
      <c r="T327" s="10"/>
      <c r="U327" s="7"/>
      <c r="V327" s="7"/>
      <c r="W327" s="7"/>
      <c r="X327" s="7"/>
      <c r="AH327" s="1"/>
      <c r="AI327" s="1"/>
      <c r="AQ327" s="7" t="str">
        <f t="shared" si="65"/>
        <v/>
      </c>
      <c r="AR327" s="67" t="str">
        <f t="shared" si="66"/>
        <v/>
      </c>
      <c r="AS327" s="67" t="str">
        <f t="shared" si="67"/>
        <v/>
      </c>
      <c r="AT327" s="67" t="str">
        <f t="shared" si="68"/>
        <v/>
      </c>
      <c r="AU327" s="67" t="str">
        <f t="shared" si="76"/>
        <v/>
      </c>
      <c r="AV327" s="67" t="str">
        <f t="shared" si="69"/>
        <v/>
      </c>
      <c r="AW327" s="67" t="str">
        <f t="shared" si="70"/>
        <v/>
      </c>
      <c r="AX327" s="67" t="str">
        <f t="shared" si="71"/>
        <v/>
      </c>
      <c r="AY327" s="67" t="str">
        <f t="shared" si="72"/>
        <v/>
      </c>
      <c r="AZ327" s="67" t="str">
        <f t="shared" si="73"/>
        <v/>
      </c>
      <c r="BA327" s="67" t="str">
        <f t="shared" si="74"/>
        <v/>
      </c>
      <c r="BB327" s="67" t="str">
        <f t="shared" si="75"/>
        <v/>
      </c>
      <c r="BC327" s="67" t="str">
        <f t="shared" si="75"/>
        <v/>
      </c>
      <c r="BD327" s="67" t="str">
        <f t="shared" si="75"/>
        <v/>
      </c>
      <c r="BE327" s="67" t="str">
        <f t="shared" si="63"/>
        <v/>
      </c>
      <c r="IX327" s="7"/>
      <c r="IY327" s="7"/>
    </row>
    <row r="328" spans="1:259">
      <c r="A328" s="7" t="str">
        <f t="shared" si="64"/>
        <v/>
      </c>
      <c r="C328" s="24" t="str">
        <v/>
      </c>
      <c r="D328" s="12" t="str">
        <v/>
      </c>
      <c r="E328" s="12" t="str">
        <v/>
      </c>
      <c r="F328" s="12" t="str">
        <v/>
      </c>
      <c r="G328" s="14" t="str">
        <v/>
      </c>
      <c r="H328" s="14" t="str">
        <v/>
      </c>
      <c r="I328" s="14" t="str">
        <v/>
      </c>
      <c r="J328" s="10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 t="str">
        <v/>
      </c>
      <c r="S328" s="10"/>
      <c r="T328" s="10"/>
      <c r="U328" s="7"/>
      <c r="V328" s="7"/>
      <c r="W328" s="7"/>
      <c r="X328" s="7"/>
      <c r="AH328" s="1"/>
      <c r="AI328" s="1"/>
      <c r="AQ328" s="7" t="str">
        <f t="shared" si="65"/>
        <v/>
      </c>
      <c r="AR328" s="67" t="str">
        <f t="shared" si="66"/>
        <v/>
      </c>
      <c r="AS328" s="67" t="str">
        <f t="shared" si="67"/>
        <v/>
      </c>
      <c r="AT328" s="67" t="str">
        <f t="shared" si="68"/>
        <v/>
      </c>
      <c r="AU328" s="67" t="str">
        <f t="shared" si="76"/>
        <v/>
      </c>
      <c r="AV328" s="67" t="str">
        <f t="shared" si="69"/>
        <v/>
      </c>
      <c r="AW328" s="67" t="str">
        <f t="shared" si="70"/>
        <v/>
      </c>
      <c r="AX328" s="67" t="str">
        <f t="shared" si="71"/>
        <v/>
      </c>
      <c r="AY328" s="67" t="str">
        <f t="shared" si="72"/>
        <v/>
      </c>
      <c r="AZ328" s="67" t="str">
        <f t="shared" si="73"/>
        <v/>
      </c>
      <c r="BA328" s="67" t="str">
        <f t="shared" si="74"/>
        <v/>
      </c>
      <c r="BB328" s="67" t="str">
        <f t="shared" si="75"/>
        <v/>
      </c>
      <c r="BC328" s="67" t="str">
        <f t="shared" si="75"/>
        <v/>
      </c>
      <c r="BD328" s="67" t="str">
        <f t="shared" si="75"/>
        <v/>
      </c>
      <c r="BE328" s="67" t="str">
        <f t="shared" si="63"/>
        <v/>
      </c>
      <c r="IX328" s="7"/>
      <c r="IY328" s="7"/>
    </row>
    <row r="329" spans="1:259">
      <c r="A329" s="7" t="str">
        <f t="shared" si="64"/>
        <v/>
      </c>
      <c r="C329" s="24" t="str">
        <v/>
      </c>
      <c r="D329" s="12" t="str">
        <v/>
      </c>
      <c r="E329" s="12" t="str">
        <v/>
      </c>
      <c r="F329" s="12" t="str">
        <v/>
      </c>
      <c r="G329" s="14" t="str">
        <v/>
      </c>
      <c r="H329" s="14" t="str">
        <v/>
      </c>
      <c r="I329" s="14" t="str">
        <v/>
      </c>
      <c r="J329" s="10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 t="str">
        <v/>
      </c>
      <c r="S329" s="10"/>
      <c r="T329" s="10"/>
      <c r="U329" s="7"/>
      <c r="V329" s="7"/>
      <c r="W329" s="7"/>
      <c r="X329" s="7"/>
      <c r="AH329" s="1"/>
      <c r="AI329" s="1"/>
      <c r="AQ329" s="7" t="str">
        <f t="shared" si="65"/>
        <v/>
      </c>
      <c r="AR329" s="67" t="str">
        <f t="shared" si="66"/>
        <v/>
      </c>
      <c r="AS329" s="67" t="str">
        <f t="shared" si="67"/>
        <v/>
      </c>
      <c r="AT329" s="67" t="str">
        <f t="shared" si="68"/>
        <v/>
      </c>
      <c r="AU329" s="67" t="str">
        <f t="shared" si="76"/>
        <v/>
      </c>
      <c r="AV329" s="67" t="str">
        <f t="shared" si="69"/>
        <v/>
      </c>
      <c r="AW329" s="67" t="str">
        <f t="shared" si="70"/>
        <v/>
      </c>
      <c r="AX329" s="67" t="str">
        <f t="shared" si="71"/>
        <v/>
      </c>
      <c r="AY329" s="67" t="str">
        <f t="shared" si="72"/>
        <v/>
      </c>
      <c r="AZ329" s="67" t="str">
        <f t="shared" si="73"/>
        <v/>
      </c>
      <c r="BA329" s="67" t="str">
        <f t="shared" si="74"/>
        <v/>
      </c>
      <c r="BB329" s="67" t="str">
        <f t="shared" si="75"/>
        <v/>
      </c>
      <c r="BC329" s="67" t="str">
        <f t="shared" si="75"/>
        <v/>
      </c>
      <c r="BD329" s="67" t="str">
        <f t="shared" si="75"/>
        <v/>
      </c>
      <c r="BE329" s="67" t="str">
        <f t="shared" si="63"/>
        <v/>
      </c>
      <c r="IX329" s="7"/>
      <c r="IY329" s="7"/>
    </row>
    <row r="330" spans="1:259">
      <c r="A330" s="7" t="str">
        <f t="shared" si="64"/>
        <v/>
      </c>
      <c r="C330" s="24" t="str">
        <v/>
      </c>
      <c r="D330" s="12" t="str">
        <v/>
      </c>
      <c r="E330" s="12" t="str">
        <v/>
      </c>
      <c r="F330" s="12" t="str">
        <v/>
      </c>
      <c r="G330" s="14" t="str">
        <v/>
      </c>
      <c r="H330" s="14" t="str">
        <v/>
      </c>
      <c r="I330" s="14" t="str">
        <v/>
      </c>
      <c r="J330" s="10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 t="str">
        <v/>
      </c>
      <c r="S330" s="10"/>
      <c r="T330" s="10"/>
      <c r="U330" s="7"/>
      <c r="V330" s="7"/>
      <c r="W330" s="7"/>
      <c r="X330" s="7"/>
      <c r="AH330" s="1"/>
      <c r="AI330" s="1"/>
      <c r="AQ330" s="7" t="str">
        <f t="shared" si="65"/>
        <v/>
      </c>
      <c r="AR330" s="67" t="str">
        <f t="shared" si="66"/>
        <v/>
      </c>
      <c r="AS330" s="67" t="str">
        <f t="shared" si="67"/>
        <v/>
      </c>
      <c r="AT330" s="67" t="str">
        <f t="shared" si="68"/>
        <v/>
      </c>
      <c r="AU330" s="67" t="str">
        <f t="shared" si="76"/>
        <v/>
      </c>
      <c r="AV330" s="67" t="str">
        <f t="shared" si="69"/>
        <v/>
      </c>
      <c r="AW330" s="67" t="str">
        <f t="shared" si="70"/>
        <v/>
      </c>
      <c r="AX330" s="67" t="str">
        <f t="shared" si="71"/>
        <v/>
      </c>
      <c r="AY330" s="67" t="str">
        <f t="shared" si="72"/>
        <v/>
      </c>
      <c r="AZ330" s="67" t="str">
        <f t="shared" si="73"/>
        <v/>
      </c>
      <c r="BA330" s="67" t="str">
        <f t="shared" si="74"/>
        <v/>
      </c>
      <c r="BB330" s="67" t="str">
        <f t="shared" si="75"/>
        <v/>
      </c>
      <c r="BC330" s="67" t="str">
        <f t="shared" si="75"/>
        <v/>
      </c>
      <c r="BD330" s="67" t="str">
        <f t="shared" si="75"/>
        <v/>
      </c>
      <c r="BE330" s="67" t="str">
        <f t="shared" si="63"/>
        <v/>
      </c>
      <c r="IX330" s="7"/>
      <c r="IY330" s="7"/>
    </row>
    <row r="331" spans="1:259">
      <c r="A331" s="7" t="str">
        <f t="shared" si="64"/>
        <v/>
      </c>
      <c r="C331" s="24" t="str">
        <v/>
      </c>
      <c r="D331" s="12" t="str">
        <v/>
      </c>
      <c r="E331" s="12" t="str">
        <v/>
      </c>
      <c r="F331" s="12" t="str">
        <v/>
      </c>
      <c r="G331" s="14" t="str">
        <v/>
      </c>
      <c r="H331" s="14" t="str">
        <v/>
      </c>
      <c r="I331" s="14" t="str">
        <v/>
      </c>
      <c r="J331" s="10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 t="str">
        <v/>
      </c>
      <c r="S331" s="10"/>
      <c r="T331" s="10"/>
      <c r="U331" s="7"/>
      <c r="V331" s="7"/>
      <c r="W331" s="7"/>
      <c r="X331" s="7"/>
      <c r="AH331" s="1"/>
      <c r="AI331" s="1"/>
      <c r="AQ331" s="7" t="str">
        <f t="shared" si="65"/>
        <v/>
      </c>
      <c r="AR331" s="67" t="str">
        <f t="shared" si="66"/>
        <v/>
      </c>
      <c r="AS331" s="67" t="str">
        <f t="shared" si="67"/>
        <v/>
      </c>
      <c r="AT331" s="67" t="str">
        <f t="shared" si="68"/>
        <v/>
      </c>
      <c r="AU331" s="67" t="str">
        <f t="shared" si="76"/>
        <v/>
      </c>
      <c r="AV331" s="67" t="str">
        <f t="shared" si="69"/>
        <v/>
      </c>
      <c r="AW331" s="67" t="str">
        <f t="shared" si="70"/>
        <v/>
      </c>
      <c r="AX331" s="67" t="str">
        <f t="shared" si="71"/>
        <v/>
      </c>
      <c r="AY331" s="67" t="str">
        <f t="shared" si="72"/>
        <v/>
      </c>
      <c r="AZ331" s="67" t="str">
        <f t="shared" si="73"/>
        <v/>
      </c>
      <c r="BA331" s="67" t="str">
        <f t="shared" si="74"/>
        <v/>
      </c>
      <c r="BB331" s="67" t="str">
        <f t="shared" si="75"/>
        <v/>
      </c>
      <c r="BC331" s="67" t="str">
        <f t="shared" si="75"/>
        <v/>
      </c>
      <c r="BD331" s="67" t="str">
        <f t="shared" si="75"/>
        <v/>
      </c>
      <c r="BE331" s="67" t="str">
        <f t="shared" si="63"/>
        <v/>
      </c>
      <c r="IX331" s="7"/>
      <c r="IY331" s="7"/>
    </row>
    <row r="332" spans="1:259">
      <c r="A332" s="7" t="str">
        <f t="shared" si="64"/>
        <v/>
      </c>
      <c r="C332" s="24" t="str">
        <v/>
      </c>
      <c r="D332" s="12" t="str">
        <v/>
      </c>
      <c r="E332" s="12" t="str">
        <v/>
      </c>
      <c r="F332" s="12" t="str">
        <v/>
      </c>
      <c r="G332" s="14" t="str">
        <v/>
      </c>
      <c r="H332" s="14" t="str">
        <v/>
      </c>
      <c r="I332" s="14" t="str">
        <v/>
      </c>
      <c r="J332" s="10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 t="str">
        <v/>
      </c>
      <c r="S332" s="10"/>
      <c r="T332" s="10"/>
      <c r="U332" s="7"/>
      <c r="V332" s="7"/>
      <c r="W332" s="7"/>
      <c r="X332" s="7"/>
      <c r="AH332" s="1"/>
      <c r="AI332" s="1"/>
      <c r="AQ332" s="7" t="str">
        <f t="shared" si="65"/>
        <v/>
      </c>
      <c r="AR332" s="67" t="str">
        <f t="shared" si="66"/>
        <v/>
      </c>
      <c r="AS332" s="67" t="str">
        <f t="shared" si="67"/>
        <v/>
      </c>
      <c r="AT332" s="67" t="str">
        <f t="shared" si="68"/>
        <v/>
      </c>
      <c r="AU332" s="67" t="str">
        <f t="shared" si="76"/>
        <v/>
      </c>
      <c r="AV332" s="67" t="str">
        <f t="shared" si="69"/>
        <v/>
      </c>
      <c r="AW332" s="67" t="str">
        <f t="shared" si="70"/>
        <v/>
      </c>
      <c r="AX332" s="67" t="str">
        <f t="shared" si="71"/>
        <v/>
      </c>
      <c r="AY332" s="67" t="str">
        <f t="shared" si="72"/>
        <v/>
      </c>
      <c r="AZ332" s="67" t="str">
        <f t="shared" si="73"/>
        <v/>
      </c>
      <c r="BA332" s="67" t="str">
        <f t="shared" si="74"/>
        <v/>
      </c>
      <c r="BB332" s="67" t="str">
        <f t="shared" si="75"/>
        <v/>
      </c>
      <c r="BC332" s="67" t="str">
        <f t="shared" si="75"/>
        <v/>
      </c>
      <c r="BD332" s="67" t="str">
        <f t="shared" si="75"/>
        <v/>
      </c>
      <c r="BE332" s="67" t="str">
        <f t="shared" si="63"/>
        <v/>
      </c>
      <c r="IX332" s="7"/>
      <c r="IY332" s="7"/>
    </row>
    <row r="333" spans="1:259">
      <c r="A333" s="7" t="str">
        <f t="shared" si="64"/>
        <v/>
      </c>
      <c r="C333" s="24" t="str">
        <v/>
      </c>
      <c r="D333" s="12" t="str">
        <v/>
      </c>
      <c r="E333" s="12" t="str">
        <v/>
      </c>
      <c r="F333" s="12" t="str">
        <v/>
      </c>
      <c r="G333" s="14" t="str">
        <v/>
      </c>
      <c r="H333" s="14" t="str">
        <v/>
      </c>
      <c r="I333" s="14" t="str">
        <v/>
      </c>
      <c r="J333" s="10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 t="str">
        <v/>
      </c>
      <c r="S333" s="10"/>
      <c r="T333" s="10"/>
      <c r="U333" s="7"/>
      <c r="V333" s="7"/>
      <c r="W333" s="7"/>
      <c r="X333" s="7"/>
      <c r="AH333" s="1"/>
      <c r="AI333" s="1"/>
      <c r="AQ333" s="7" t="str">
        <f t="shared" si="65"/>
        <v/>
      </c>
      <c r="AR333" s="67" t="str">
        <f t="shared" si="66"/>
        <v/>
      </c>
      <c r="AS333" s="67" t="str">
        <f t="shared" si="67"/>
        <v/>
      </c>
      <c r="AT333" s="67" t="str">
        <f t="shared" si="68"/>
        <v/>
      </c>
      <c r="AU333" s="67" t="str">
        <f t="shared" si="76"/>
        <v/>
      </c>
      <c r="AV333" s="67" t="str">
        <f t="shared" si="69"/>
        <v/>
      </c>
      <c r="AW333" s="67" t="str">
        <f t="shared" si="70"/>
        <v/>
      </c>
      <c r="AX333" s="67" t="str">
        <f t="shared" si="71"/>
        <v/>
      </c>
      <c r="AY333" s="67" t="str">
        <f t="shared" si="72"/>
        <v/>
      </c>
      <c r="AZ333" s="67" t="str">
        <f t="shared" si="73"/>
        <v/>
      </c>
      <c r="BA333" s="67" t="str">
        <f t="shared" si="74"/>
        <v/>
      </c>
      <c r="BB333" s="67" t="str">
        <f t="shared" si="75"/>
        <v/>
      </c>
      <c r="BC333" s="67" t="str">
        <f t="shared" si="75"/>
        <v/>
      </c>
      <c r="BD333" s="67" t="str">
        <f t="shared" si="75"/>
        <v/>
      </c>
      <c r="BE333" s="67" t="str">
        <f t="shared" si="63"/>
        <v/>
      </c>
      <c r="IX333" s="7"/>
      <c r="IY333" s="7"/>
    </row>
    <row r="334" spans="1:259">
      <c r="A334" s="7" t="str">
        <f t="shared" si="64"/>
        <v/>
      </c>
      <c r="C334" s="24" t="str">
        <v/>
      </c>
      <c r="D334" s="12" t="str">
        <v/>
      </c>
      <c r="E334" s="12" t="str">
        <v/>
      </c>
      <c r="F334" s="12" t="str">
        <v/>
      </c>
      <c r="G334" s="14" t="str">
        <v/>
      </c>
      <c r="H334" s="14" t="str">
        <v/>
      </c>
      <c r="I334" s="14" t="str">
        <v/>
      </c>
      <c r="J334" s="10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 t="str">
        <v/>
      </c>
      <c r="S334" s="10"/>
      <c r="T334" s="10"/>
      <c r="U334" s="7"/>
      <c r="V334" s="7"/>
      <c r="W334" s="7"/>
      <c r="X334" s="7"/>
      <c r="AH334" s="1"/>
      <c r="AI334" s="1"/>
      <c r="AQ334" s="7" t="str">
        <f t="shared" si="65"/>
        <v/>
      </c>
      <c r="AR334" s="67" t="str">
        <f t="shared" si="66"/>
        <v/>
      </c>
      <c r="AS334" s="67" t="str">
        <f t="shared" si="67"/>
        <v/>
      </c>
      <c r="AT334" s="67" t="str">
        <f t="shared" si="68"/>
        <v/>
      </c>
      <c r="AU334" s="67" t="str">
        <f t="shared" si="76"/>
        <v/>
      </c>
      <c r="AV334" s="67" t="str">
        <f t="shared" si="69"/>
        <v/>
      </c>
      <c r="AW334" s="67" t="str">
        <f t="shared" si="70"/>
        <v/>
      </c>
      <c r="AX334" s="67" t="str">
        <f t="shared" si="71"/>
        <v/>
      </c>
      <c r="AY334" s="67" t="str">
        <f t="shared" si="72"/>
        <v/>
      </c>
      <c r="AZ334" s="67" t="str">
        <f t="shared" si="73"/>
        <v/>
      </c>
      <c r="BA334" s="67" t="str">
        <f t="shared" si="74"/>
        <v/>
      </c>
      <c r="BB334" s="67" t="str">
        <f t="shared" si="75"/>
        <v/>
      </c>
      <c r="BC334" s="67" t="str">
        <f t="shared" si="75"/>
        <v/>
      </c>
      <c r="BD334" s="67" t="str">
        <f t="shared" si="75"/>
        <v/>
      </c>
      <c r="BE334" s="67" t="str">
        <f t="shared" si="63"/>
        <v/>
      </c>
      <c r="IX334" s="7"/>
      <c r="IY334" s="7"/>
    </row>
    <row r="335" spans="1:259">
      <c r="A335" s="7" t="str">
        <f t="shared" si="64"/>
        <v/>
      </c>
      <c r="C335" s="24" t="str">
        <v/>
      </c>
      <c r="D335" s="12" t="str">
        <v/>
      </c>
      <c r="E335" s="12" t="str">
        <v/>
      </c>
      <c r="F335" s="12" t="str">
        <v/>
      </c>
      <c r="G335" s="14" t="str">
        <v/>
      </c>
      <c r="H335" s="14" t="str">
        <v/>
      </c>
      <c r="I335" s="14" t="str">
        <v/>
      </c>
      <c r="J335" s="10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 t="str">
        <v/>
      </c>
      <c r="S335" s="10"/>
      <c r="T335" s="10"/>
      <c r="U335" s="7"/>
      <c r="V335" s="7"/>
      <c r="W335" s="7"/>
      <c r="X335" s="7"/>
      <c r="AH335" s="1"/>
      <c r="AI335" s="1"/>
      <c r="AQ335" s="7" t="str">
        <f t="shared" si="65"/>
        <v/>
      </c>
      <c r="AR335" s="67" t="str">
        <f t="shared" si="66"/>
        <v/>
      </c>
      <c r="AS335" s="67" t="str">
        <f t="shared" si="67"/>
        <v/>
      </c>
      <c r="AT335" s="67" t="str">
        <f t="shared" si="68"/>
        <v/>
      </c>
      <c r="AU335" s="67" t="str">
        <f t="shared" si="76"/>
        <v/>
      </c>
      <c r="AV335" s="67" t="str">
        <f t="shared" si="69"/>
        <v/>
      </c>
      <c r="AW335" s="67" t="str">
        <f t="shared" si="70"/>
        <v/>
      </c>
      <c r="AX335" s="67" t="str">
        <f t="shared" si="71"/>
        <v/>
      </c>
      <c r="AY335" s="67" t="str">
        <f t="shared" si="72"/>
        <v/>
      </c>
      <c r="AZ335" s="67" t="str">
        <f t="shared" si="73"/>
        <v/>
      </c>
      <c r="BA335" s="67" t="str">
        <f t="shared" si="74"/>
        <v/>
      </c>
      <c r="BB335" s="67" t="str">
        <f t="shared" si="75"/>
        <v/>
      </c>
      <c r="BC335" s="67" t="str">
        <f t="shared" si="75"/>
        <v/>
      </c>
      <c r="BD335" s="67" t="str">
        <f t="shared" si="75"/>
        <v/>
      </c>
      <c r="BE335" s="67" t="str">
        <f t="shared" si="63"/>
        <v/>
      </c>
      <c r="IX335" s="7"/>
      <c r="IY335" s="7"/>
    </row>
    <row r="336" spans="1:259">
      <c r="A336" s="7" t="str">
        <f t="shared" si="64"/>
        <v/>
      </c>
      <c r="C336" s="24" t="str">
        <v/>
      </c>
      <c r="D336" s="12" t="str">
        <v/>
      </c>
      <c r="E336" s="12" t="str">
        <v/>
      </c>
      <c r="F336" s="12" t="str">
        <v/>
      </c>
      <c r="G336" s="14" t="str">
        <v/>
      </c>
      <c r="H336" s="14" t="str">
        <v/>
      </c>
      <c r="I336" s="14" t="str">
        <v/>
      </c>
      <c r="J336" s="10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 t="str">
        <v/>
      </c>
      <c r="S336" s="10"/>
      <c r="T336" s="10"/>
      <c r="U336" s="7"/>
      <c r="V336" s="7"/>
      <c r="W336" s="7"/>
      <c r="X336" s="7"/>
      <c r="AH336" s="1"/>
      <c r="AI336" s="1"/>
      <c r="AQ336" s="7" t="str">
        <f t="shared" si="65"/>
        <v/>
      </c>
      <c r="AR336" s="67" t="str">
        <f t="shared" si="66"/>
        <v/>
      </c>
      <c r="AS336" s="67" t="str">
        <f t="shared" si="67"/>
        <v/>
      </c>
      <c r="AT336" s="67" t="str">
        <f t="shared" si="68"/>
        <v/>
      </c>
      <c r="AU336" s="67" t="str">
        <f t="shared" si="76"/>
        <v/>
      </c>
      <c r="AV336" s="67" t="str">
        <f t="shared" si="69"/>
        <v/>
      </c>
      <c r="AW336" s="67" t="str">
        <f t="shared" si="70"/>
        <v/>
      </c>
      <c r="AX336" s="67" t="str">
        <f t="shared" si="71"/>
        <v/>
      </c>
      <c r="AY336" s="67" t="str">
        <f t="shared" si="72"/>
        <v/>
      </c>
      <c r="AZ336" s="67" t="str">
        <f t="shared" si="73"/>
        <v/>
      </c>
      <c r="BA336" s="67" t="str">
        <f t="shared" si="74"/>
        <v/>
      </c>
      <c r="BB336" s="67" t="str">
        <f t="shared" si="75"/>
        <v/>
      </c>
      <c r="BC336" s="67" t="str">
        <f t="shared" si="75"/>
        <v/>
      </c>
      <c r="BD336" s="67" t="str">
        <f t="shared" si="75"/>
        <v/>
      </c>
      <c r="BE336" s="67" t="str">
        <f t="shared" si="63"/>
        <v/>
      </c>
      <c r="IX336" s="7"/>
      <c r="IY336" s="7"/>
    </row>
    <row r="337" spans="1:259">
      <c r="A337" s="7" t="str">
        <f t="shared" si="64"/>
        <v/>
      </c>
      <c r="C337" s="24" t="str">
        <v/>
      </c>
      <c r="D337" s="12" t="str">
        <v/>
      </c>
      <c r="E337" s="12" t="str">
        <v/>
      </c>
      <c r="F337" s="12" t="str">
        <v/>
      </c>
      <c r="G337" s="14" t="str">
        <v/>
      </c>
      <c r="H337" s="14" t="str">
        <v/>
      </c>
      <c r="I337" s="14" t="str">
        <v/>
      </c>
      <c r="J337" s="10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 t="str">
        <v/>
      </c>
      <c r="S337" s="10"/>
      <c r="T337" s="10"/>
      <c r="U337" s="7"/>
      <c r="V337" s="7"/>
      <c r="W337" s="7"/>
      <c r="X337" s="7"/>
      <c r="AH337" s="1"/>
      <c r="AI337" s="1"/>
      <c r="AQ337" s="7" t="str">
        <f t="shared" si="65"/>
        <v/>
      </c>
      <c r="AR337" s="67" t="str">
        <f t="shared" si="66"/>
        <v/>
      </c>
      <c r="AS337" s="67" t="str">
        <f t="shared" si="67"/>
        <v/>
      </c>
      <c r="AT337" s="67" t="str">
        <f t="shared" si="68"/>
        <v/>
      </c>
      <c r="AU337" s="67" t="str">
        <f t="shared" si="76"/>
        <v/>
      </c>
      <c r="AV337" s="67" t="str">
        <f t="shared" si="69"/>
        <v/>
      </c>
      <c r="AW337" s="67" t="str">
        <f t="shared" si="70"/>
        <v/>
      </c>
      <c r="AX337" s="67" t="str">
        <f t="shared" si="71"/>
        <v/>
      </c>
      <c r="AY337" s="67" t="str">
        <f t="shared" si="72"/>
        <v/>
      </c>
      <c r="AZ337" s="67" t="str">
        <f t="shared" si="73"/>
        <v/>
      </c>
      <c r="BA337" s="67" t="str">
        <f t="shared" si="74"/>
        <v/>
      </c>
      <c r="BB337" s="67" t="str">
        <f t="shared" si="75"/>
        <v/>
      </c>
      <c r="BC337" s="67" t="str">
        <f t="shared" si="75"/>
        <v/>
      </c>
      <c r="BD337" s="67" t="str">
        <f t="shared" si="75"/>
        <v/>
      </c>
      <c r="BE337" s="67" t="str">
        <f t="shared" si="63"/>
        <v/>
      </c>
      <c r="IX337" s="7"/>
      <c r="IY337" s="7"/>
    </row>
    <row r="338" spans="1:259">
      <c r="A338" s="7" t="str">
        <f t="shared" si="64"/>
        <v/>
      </c>
      <c r="C338" s="24" t="str">
        <v/>
      </c>
      <c r="D338" s="12" t="str">
        <v/>
      </c>
      <c r="E338" s="12" t="str">
        <v/>
      </c>
      <c r="F338" s="12" t="str">
        <v/>
      </c>
      <c r="G338" s="14" t="str">
        <v/>
      </c>
      <c r="H338" s="14" t="str">
        <v/>
      </c>
      <c r="I338" s="14" t="str">
        <v/>
      </c>
      <c r="J338" s="10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 t="str">
        <v/>
      </c>
      <c r="S338" s="10"/>
      <c r="T338" s="10"/>
      <c r="U338" s="7"/>
      <c r="V338" s="7"/>
      <c r="W338" s="7"/>
      <c r="X338" s="7"/>
      <c r="AH338" s="1"/>
      <c r="AI338" s="1"/>
      <c r="AQ338" s="7" t="str">
        <f t="shared" si="65"/>
        <v/>
      </c>
      <c r="AR338" s="67" t="str">
        <f t="shared" si="66"/>
        <v/>
      </c>
      <c r="AS338" s="67" t="str">
        <f t="shared" si="67"/>
        <v/>
      </c>
      <c r="AT338" s="67" t="str">
        <f t="shared" si="68"/>
        <v/>
      </c>
      <c r="AU338" s="67" t="str">
        <f t="shared" si="76"/>
        <v/>
      </c>
      <c r="AV338" s="67" t="str">
        <f t="shared" si="69"/>
        <v/>
      </c>
      <c r="AW338" s="67" t="str">
        <f t="shared" si="70"/>
        <v/>
      </c>
      <c r="AX338" s="67" t="str">
        <f t="shared" si="71"/>
        <v/>
      </c>
      <c r="AY338" s="67" t="str">
        <f t="shared" si="72"/>
        <v/>
      </c>
      <c r="AZ338" s="67" t="str">
        <f t="shared" si="73"/>
        <v/>
      </c>
      <c r="BA338" s="67" t="str">
        <f t="shared" si="74"/>
        <v/>
      </c>
      <c r="BB338" s="67" t="str">
        <f t="shared" si="75"/>
        <v/>
      </c>
      <c r="BC338" s="67" t="str">
        <f t="shared" si="75"/>
        <v/>
      </c>
      <c r="BD338" s="67" t="str">
        <f t="shared" si="75"/>
        <v/>
      </c>
      <c r="BE338" s="67" t="str">
        <f t="shared" si="63"/>
        <v/>
      </c>
      <c r="IX338" s="7"/>
      <c r="IY338" s="7"/>
    </row>
    <row r="339" spans="1:259">
      <c r="A339" s="7" t="str">
        <f t="shared" si="64"/>
        <v/>
      </c>
      <c r="C339" s="24" t="str">
        <v/>
      </c>
      <c r="D339" s="12" t="str">
        <v/>
      </c>
      <c r="E339" s="12" t="str">
        <v/>
      </c>
      <c r="F339" s="12" t="str">
        <v/>
      </c>
      <c r="G339" s="14" t="str">
        <v/>
      </c>
      <c r="H339" s="14" t="str">
        <v/>
      </c>
      <c r="I339" s="14" t="str">
        <v/>
      </c>
      <c r="J339" s="10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 t="str">
        <v/>
      </c>
      <c r="S339" s="10"/>
      <c r="T339" s="10"/>
      <c r="U339" s="7"/>
      <c r="V339" s="7"/>
      <c r="W339" s="7"/>
      <c r="X339" s="7"/>
      <c r="AH339" s="1"/>
      <c r="AI339" s="1"/>
      <c r="AQ339" s="7" t="str">
        <f t="shared" si="65"/>
        <v/>
      </c>
      <c r="AR339" s="67" t="str">
        <f t="shared" si="66"/>
        <v/>
      </c>
      <c r="AS339" s="67" t="str">
        <f t="shared" si="67"/>
        <v/>
      </c>
      <c r="AT339" s="67" t="str">
        <f t="shared" si="68"/>
        <v/>
      </c>
      <c r="AU339" s="67" t="str">
        <f t="shared" si="76"/>
        <v/>
      </c>
      <c r="AV339" s="67" t="str">
        <f t="shared" si="69"/>
        <v/>
      </c>
      <c r="AW339" s="67" t="str">
        <f t="shared" si="70"/>
        <v/>
      </c>
      <c r="AX339" s="67" t="str">
        <f t="shared" si="71"/>
        <v/>
      </c>
      <c r="AY339" s="67" t="str">
        <f t="shared" si="72"/>
        <v/>
      </c>
      <c r="AZ339" s="67" t="str">
        <f t="shared" si="73"/>
        <v/>
      </c>
      <c r="BA339" s="67" t="str">
        <f t="shared" si="74"/>
        <v/>
      </c>
      <c r="BB339" s="67" t="str">
        <f t="shared" si="75"/>
        <v/>
      </c>
      <c r="BC339" s="67" t="str">
        <f t="shared" si="75"/>
        <v/>
      </c>
      <c r="BD339" s="67" t="str">
        <f t="shared" si="75"/>
        <v/>
      </c>
      <c r="BE339" s="67" t="str">
        <f t="shared" si="63"/>
        <v/>
      </c>
      <c r="IX339" s="7"/>
      <c r="IY339" s="7"/>
    </row>
    <row r="340" spans="1:259">
      <c r="A340" s="7" t="str">
        <f t="shared" si="64"/>
        <v/>
      </c>
      <c r="C340" s="24" t="str">
        <v/>
      </c>
      <c r="D340" s="12" t="str">
        <v/>
      </c>
      <c r="E340" s="12" t="str">
        <v/>
      </c>
      <c r="F340" s="12" t="str">
        <v/>
      </c>
      <c r="G340" s="14" t="str">
        <v/>
      </c>
      <c r="H340" s="14" t="str">
        <v/>
      </c>
      <c r="I340" s="14" t="str">
        <v/>
      </c>
      <c r="J340" s="10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 t="str">
        <v/>
      </c>
      <c r="S340" s="10"/>
      <c r="T340" s="10"/>
      <c r="U340" s="7"/>
      <c r="V340" s="7"/>
      <c r="W340" s="7"/>
      <c r="X340" s="7"/>
      <c r="AH340" s="1"/>
      <c r="AI340" s="1"/>
      <c r="AQ340" s="7" t="str">
        <f t="shared" si="65"/>
        <v/>
      </c>
      <c r="AR340" s="67" t="str">
        <f t="shared" si="66"/>
        <v/>
      </c>
      <c r="AS340" s="67" t="str">
        <f t="shared" si="67"/>
        <v/>
      </c>
      <c r="AT340" s="67" t="str">
        <f t="shared" si="68"/>
        <v/>
      </c>
      <c r="AU340" s="67" t="str">
        <f t="shared" si="76"/>
        <v/>
      </c>
      <c r="AV340" s="67" t="str">
        <f t="shared" si="69"/>
        <v/>
      </c>
      <c r="AW340" s="67" t="str">
        <f t="shared" si="70"/>
        <v/>
      </c>
      <c r="AX340" s="67" t="str">
        <f t="shared" si="71"/>
        <v/>
      </c>
      <c r="AY340" s="67" t="str">
        <f t="shared" si="72"/>
        <v/>
      </c>
      <c r="AZ340" s="67" t="str">
        <f t="shared" si="73"/>
        <v/>
      </c>
      <c r="BA340" s="67" t="str">
        <f t="shared" si="74"/>
        <v/>
      </c>
      <c r="BB340" s="67" t="str">
        <f t="shared" si="75"/>
        <v/>
      </c>
      <c r="BC340" s="67" t="str">
        <f t="shared" si="75"/>
        <v/>
      </c>
      <c r="BD340" s="67" t="str">
        <f t="shared" si="75"/>
        <v/>
      </c>
      <c r="BE340" s="67" t="str">
        <f t="shared" si="63"/>
        <v/>
      </c>
      <c r="IX340" s="7"/>
      <c r="IY340" s="7"/>
    </row>
    <row r="341" spans="1:259">
      <c r="A341" s="7" t="str">
        <f t="shared" si="64"/>
        <v/>
      </c>
      <c r="C341" s="24" t="str">
        <v/>
      </c>
      <c r="D341" s="12" t="str">
        <v/>
      </c>
      <c r="E341" s="12" t="str">
        <v/>
      </c>
      <c r="F341" s="12" t="str">
        <v/>
      </c>
      <c r="G341" s="14" t="str">
        <v/>
      </c>
      <c r="H341" s="14" t="str">
        <v/>
      </c>
      <c r="I341" s="14" t="str">
        <v/>
      </c>
      <c r="J341" s="10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 t="str">
        <v/>
      </c>
      <c r="S341" s="10"/>
      <c r="T341" s="10"/>
      <c r="U341" s="7"/>
      <c r="V341" s="7"/>
      <c r="W341" s="7"/>
      <c r="X341" s="7"/>
      <c r="AH341" s="1"/>
      <c r="AI341" s="1"/>
      <c r="AQ341" s="7" t="str">
        <f t="shared" si="65"/>
        <v/>
      </c>
      <c r="AR341" s="67" t="str">
        <f t="shared" si="66"/>
        <v/>
      </c>
      <c r="AS341" s="67" t="str">
        <f t="shared" si="67"/>
        <v/>
      </c>
      <c r="AT341" s="67" t="str">
        <f t="shared" si="68"/>
        <v/>
      </c>
      <c r="AU341" s="67" t="str">
        <f t="shared" si="76"/>
        <v/>
      </c>
      <c r="AV341" s="67" t="str">
        <f t="shared" si="69"/>
        <v/>
      </c>
      <c r="AW341" s="67" t="str">
        <f t="shared" si="70"/>
        <v/>
      </c>
      <c r="AX341" s="67" t="str">
        <f t="shared" si="71"/>
        <v/>
      </c>
      <c r="AY341" s="67" t="str">
        <f t="shared" si="72"/>
        <v/>
      </c>
      <c r="AZ341" s="67" t="str">
        <f t="shared" si="73"/>
        <v/>
      </c>
      <c r="BA341" s="67" t="str">
        <f t="shared" si="74"/>
        <v/>
      </c>
      <c r="BB341" s="67" t="str">
        <f t="shared" si="75"/>
        <v/>
      </c>
      <c r="BC341" s="67" t="str">
        <f t="shared" si="75"/>
        <v/>
      </c>
      <c r="BD341" s="67" t="str">
        <f t="shared" si="75"/>
        <v/>
      </c>
      <c r="BE341" s="67" t="str">
        <f t="shared" si="63"/>
        <v/>
      </c>
      <c r="IX341" s="7"/>
      <c r="IY341" s="7"/>
    </row>
    <row r="342" spans="1:259">
      <c r="A342" s="7" t="str">
        <f t="shared" si="64"/>
        <v/>
      </c>
      <c r="C342" s="24" t="str">
        <v/>
      </c>
      <c r="D342" s="12" t="str">
        <v/>
      </c>
      <c r="E342" s="12" t="str">
        <v/>
      </c>
      <c r="F342" s="12" t="str">
        <v/>
      </c>
      <c r="G342" s="14" t="str">
        <v/>
      </c>
      <c r="H342" s="14" t="str">
        <v/>
      </c>
      <c r="I342" s="14" t="str">
        <v/>
      </c>
      <c r="J342" s="10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 t="str">
        <v/>
      </c>
      <c r="S342" s="10"/>
      <c r="T342" s="10"/>
      <c r="U342" s="7"/>
      <c r="V342" s="7"/>
      <c r="W342" s="7"/>
      <c r="X342" s="7"/>
      <c r="AH342" s="1"/>
      <c r="AI342" s="1"/>
      <c r="AQ342" s="7" t="str">
        <f t="shared" si="65"/>
        <v/>
      </c>
      <c r="AR342" s="67" t="str">
        <f t="shared" si="66"/>
        <v/>
      </c>
      <c r="AS342" s="67" t="str">
        <f t="shared" si="67"/>
        <v/>
      </c>
      <c r="AT342" s="67" t="str">
        <f t="shared" si="68"/>
        <v/>
      </c>
      <c r="AU342" s="67" t="str">
        <f t="shared" si="76"/>
        <v/>
      </c>
      <c r="AV342" s="67" t="str">
        <f t="shared" si="69"/>
        <v/>
      </c>
      <c r="AW342" s="67" t="str">
        <f t="shared" si="70"/>
        <v/>
      </c>
      <c r="AX342" s="67" t="str">
        <f t="shared" si="71"/>
        <v/>
      </c>
      <c r="AY342" s="67" t="str">
        <f t="shared" si="72"/>
        <v/>
      </c>
      <c r="AZ342" s="67" t="str">
        <f t="shared" si="73"/>
        <v/>
      </c>
      <c r="BA342" s="67" t="str">
        <f t="shared" si="74"/>
        <v/>
      </c>
      <c r="BB342" s="67" t="str">
        <f t="shared" si="75"/>
        <v/>
      </c>
      <c r="BC342" s="67" t="str">
        <f t="shared" si="75"/>
        <v/>
      </c>
      <c r="BD342" s="67" t="str">
        <f t="shared" si="75"/>
        <v/>
      </c>
      <c r="BE342" s="67" t="str">
        <f t="shared" si="63"/>
        <v/>
      </c>
      <c r="IX342" s="7"/>
      <c r="IY342" s="7"/>
    </row>
    <row r="343" spans="1:259">
      <c r="A343" s="7" t="str">
        <f t="shared" si="64"/>
        <v/>
      </c>
      <c r="C343" s="24" t="str">
        <v/>
      </c>
      <c r="D343" s="12" t="str">
        <v/>
      </c>
      <c r="E343" s="12" t="str">
        <v/>
      </c>
      <c r="F343" s="12" t="str">
        <v/>
      </c>
      <c r="G343" s="14" t="str">
        <v/>
      </c>
      <c r="H343" s="14" t="str">
        <v/>
      </c>
      <c r="I343" s="14" t="str">
        <v/>
      </c>
      <c r="J343" s="10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 t="str">
        <v/>
      </c>
      <c r="S343" s="10"/>
      <c r="T343" s="10"/>
      <c r="U343" s="7"/>
      <c r="V343" s="7"/>
      <c r="W343" s="7"/>
      <c r="X343" s="7"/>
      <c r="AH343" s="1"/>
      <c r="AI343" s="1"/>
      <c r="AQ343" s="7" t="str">
        <f t="shared" si="65"/>
        <v/>
      </c>
      <c r="AR343" s="67" t="str">
        <f t="shared" si="66"/>
        <v/>
      </c>
      <c r="AS343" s="67" t="str">
        <f t="shared" si="67"/>
        <v/>
      </c>
      <c r="AT343" s="67" t="str">
        <f t="shared" si="68"/>
        <v/>
      </c>
      <c r="AU343" s="67" t="str">
        <f t="shared" si="76"/>
        <v/>
      </c>
      <c r="AV343" s="67" t="str">
        <f t="shared" si="69"/>
        <v/>
      </c>
      <c r="AW343" s="67" t="str">
        <f t="shared" si="70"/>
        <v/>
      </c>
      <c r="AX343" s="67" t="str">
        <f t="shared" si="71"/>
        <v/>
      </c>
      <c r="AY343" s="67" t="str">
        <f t="shared" si="72"/>
        <v/>
      </c>
      <c r="AZ343" s="67" t="str">
        <f t="shared" si="73"/>
        <v/>
      </c>
      <c r="BA343" s="67" t="str">
        <f t="shared" si="74"/>
        <v/>
      </c>
      <c r="BB343" s="67" t="str">
        <f t="shared" si="75"/>
        <v/>
      </c>
      <c r="BC343" s="67" t="str">
        <f t="shared" si="75"/>
        <v/>
      </c>
      <c r="BD343" s="67" t="str">
        <f t="shared" si="75"/>
        <v/>
      </c>
      <c r="BE343" s="67" t="str">
        <f t="shared" si="63"/>
        <v/>
      </c>
      <c r="IX343" s="7"/>
      <c r="IY343" s="7"/>
    </row>
    <row r="344" spans="1:259">
      <c r="A344" s="7" t="str">
        <f t="shared" si="64"/>
        <v/>
      </c>
      <c r="C344" s="24" t="str">
        <v/>
      </c>
      <c r="D344" s="12" t="str">
        <v/>
      </c>
      <c r="E344" s="12" t="str">
        <v/>
      </c>
      <c r="F344" s="12" t="str">
        <v/>
      </c>
      <c r="G344" s="14" t="str">
        <v/>
      </c>
      <c r="H344" s="14" t="str">
        <v/>
      </c>
      <c r="I344" s="14" t="str">
        <v/>
      </c>
      <c r="J344" s="10" t="str">
        <v/>
      </c>
      <c r="K344" s="10" t="str">
        <v/>
      </c>
      <c r="L344" s="10" t="str">
        <v/>
      </c>
      <c r="M344" s="10" t="str">
        <v/>
      </c>
      <c r="N344" s="10" t="str">
        <v/>
      </c>
      <c r="O344" s="10" t="str">
        <v/>
      </c>
      <c r="P344" s="10" t="str">
        <v/>
      </c>
      <c r="Q344" s="10" t="str">
        <v/>
      </c>
      <c r="R344" s="10" t="str">
        <v/>
      </c>
      <c r="S344" s="10"/>
      <c r="T344" s="10"/>
      <c r="U344" s="7"/>
      <c r="V344" s="7"/>
      <c r="W344" s="7"/>
      <c r="X344" s="7"/>
      <c r="AH344" s="1"/>
      <c r="AI344" s="1"/>
      <c r="AQ344" s="7" t="str">
        <f t="shared" si="65"/>
        <v/>
      </c>
      <c r="AR344" s="67" t="str">
        <f t="shared" si="66"/>
        <v/>
      </c>
      <c r="AS344" s="67" t="str">
        <f t="shared" si="67"/>
        <v/>
      </c>
      <c r="AT344" s="67" t="str">
        <f t="shared" si="68"/>
        <v/>
      </c>
      <c r="AU344" s="67" t="str">
        <f t="shared" si="76"/>
        <v/>
      </c>
      <c r="AV344" s="67" t="str">
        <f t="shared" si="69"/>
        <v/>
      </c>
      <c r="AW344" s="67" t="str">
        <f t="shared" si="70"/>
        <v/>
      </c>
      <c r="AX344" s="67" t="str">
        <f t="shared" si="71"/>
        <v/>
      </c>
      <c r="AY344" s="67" t="str">
        <f t="shared" si="72"/>
        <v/>
      </c>
      <c r="AZ344" s="67" t="str">
        <f t="shared" si="73"/>
        <v/>
      </c>
      <c r="BA344" s="67" t="str">
        <f t="shared" si="74"/>
        <v/>
      </c>
      <c r="BB344" s="67" t="str">
        <f t="shared" si="75"/>
        <v/>
      </c>
      <c r="BC344" s="67" t="str">
        <f t="shared" si="75"/>
        <v/>
      </c>
      <c r="BD344" s="67" t="str">
        <f t="shared" si="75"/>
        <v/>
      </c>
      <c r="BE344" s="67" t="str">
        <f t="shared" si="63"/>
        <v/>
      </c>
      <c r="IX344" s="7"/>
      <c r="IY344" s="7"/>
    </row>
    <row r="345" spans="1:259">
      <c r="A345" s="7" t="str">
        <f t="shared" si="64"/>
        <v/>
      </c>
      <c r="C345" s="24" t="str">
        <v/>
      </c>
      <c r="D345" s="12" t="str">
        <v/>
      </c>
      <c r="E345" s="12" t="str">
        <v/>
      </c>
      <c r="F345" s="12" t="str">
        <v/>
      </c>
      <c r="G345" s="14" t="str">
        <v/>
      </c>
      <c r="H345" s="14" t="str">
        <v/>
      </c>
      <c r="I345" s="14" t="str">
        <v/>
      </c>
      <c r="J345" s="10" t="str">
        <v/>
      </c>
      <c r="K345" s="10" t="str">
        <v/>
      </c>
      <c r="L345" s="10" t="str">
        <v/>
      </c>
      <c r="M345" s="10" t="str">
        <v/>
      </c>
      <c r="N345" s="10" t="str">
        <v/>
      </c>
      <c r="O345" s="10" t="str">
        <v/>
      </c>
      <c r="P345" s="10" t="str">
        <v/>
      </c>
      <c r="Q345" s="10" t="str">
        <v/>
      </c>
      <c r="R345" s="10" t="str">
        <v/>
      </c>
      <c r="S345" s="10"/>
      <c r="T345" s="10"/>
      <c r="U345" s="7"/>
      <c r="V345" s="7"/>
      <c r="W345" s="7"/>
      <c r="X345" s="7"/>
      <c r="AH345" s="1"/>
      <c r="AI345" s="1"/>
      <c r="AQ345" s="7" t="str">
        <f t="shared" si="65"/>
        <v/>
      </c>
      <c r="AR345" s="67" t="str">
        <f t="shared" si="66"/>
        <v/>
      </c>
      <c r="AS345" s="67" t="str">
        <f t="shared" si="67"/>
        <v/>
      </c>
      <c r="AT345" s="67" t="str">
        <f t="shared" si="68"/>
        <v/>
      </c>
      <c r="AU345" s="67" t="str">
        <f t="shared" si="76"/>
        <v/>
      </c>
      <c r="AV345" s="67" t="str">
        <f t="shared" si="69"/>
        <v/>
      </c>
      <c r="AW345" s="67" t="str">
        <f t="shared" si="70"/>
        <v/>
      </c>
      <c r="AX345" s="67" t="str">
        <f t="shared" si="71"/>
        <v/>
      </c>
      <c r="AY345" s="67" t="str">
        <f t="shared" si="72"/>
        <v/>
      </c>
      <c r="AZ345" s="67" t="str">
        <f t="shared" si="73"/>
        <v/>
      </c>
      <c r="BA345" s="67" t="str">
        <f t="shared" si="74"/>
        <v/>
      </c>
      <c r="BB345" s="67" t="str">
        <f t="shared" si="75"/>
        <v/>
      </c>
      <c r="BC345" s="67" t="str">
        <f t="shared" si="75"/>
        <v/>
      </c>
      <c r="BD345" s="67" t="str">
        <f t="shared" si="75"/>
        <v/>
      </c>
      <c r="BE345" s="67" t="str">
        <f t="shared" si="63"/>
        <v/>
      </c>
      <c r="IX345" s="7"/>
      <c r="IY345" s="7"/>
    </row>
    <row r="346" spans="1:259" ht="13.05" customHeight="1">
      <c r="A346" s="4"/>
      <c r="B346" s="10"/>
      <c r="C346" s="10"/>
      <c r="D346" s="63"/>
      <c r="P346" s="7"/>
      <c r="Q346" s="7"/>
      <c r="S346" s="4"/>
      <c r="AH346" s="1"/>
      <c r="AI346" s="1"/>
      <c r="AJ346" s="1"/>
      <c r="AQ346" s="7" t="str">
        <f t="shared" si="65"/>
        <v/>
      </c>
      <c r="AR346" s="67" t="str">
        <f t="shared" si="66"/>
        <v/>
      </c>
      <c r="AS346" s="67" t="str">
        <f t="shared" si="67"/>
        <v/>
      </c>
      <c r="AT346" s="67" t="str">
        <f t="shared" si="68"/>
        <v/>
      </c>
      <c r="AU346" s="67" t="str">
        <f t="shared" si="76"/>
        <v/>
      </c>
      <c r="AV346" s="67" t="str">
        <f t="shared" si="69"/>
        <v/>
      </c>
      <c r="AW346" s="67" t="str">
        <f t="shared" si="70"/>
        <v/>
      </c>
      <c r="AX346" s="67" t="str">
        <f t="shared" si="71"/>
        <v/>
      </c>
      <c r="AY346" s="67" t="str">
        <f t="shared" si="72"/>
        <v/>
      </c>
      <c r="AZ346" s="67" t="str">
        <f t="shared" si="73"/>
        <v/>
      </c>
      <c r="BA346" s="67" t="str">
        <f t="shared" si="74"/>
        <v/>
      </c>
      <c r="BB346" s="67" t="str">
        <f t="shared" si="75"/>
        <v/>
      </c>
      <c r="BC346" s="67" t="str">
        <f t="shared" si="75"/>
        <v/>
      </c>
      <c r="BD346" s="67" t="str">
        <f t="shared" si="75"/>
        <v/>
      </c>
      <c r="BE346" s="67" t="str">
        <f t="shared" si="63"/>
        <v/>
      </c>
    </row>
    <row r="347" spans="1:259" ht="11.85" customHeight="1">
      <c r="C347" s="60"/>
      <c r="D347" s="27"/>
      <c r="E347" s="27"/>
      <c r="F347" s="27"/>
      <c r="AQ347" s="7" t="str">
        <f t="shared" si="65"/>
        <v/>
      </c>
      <c r="AR347" s="67" t="str">
        <f t="shared" si="66"/>
        <v/>
      </c>
      <c r="AS347" s="67" t="str">
        <f t="shared" si="67"/>
        <v/>
      </c>
      <c r="AT347" s="67" t="str">
        <f t="shared" si="68"/>
        <v/>
      </c>
      <c r="AU347" s="67" t="str">
        <f t="shared" si="76"/>
        <v/>
      </c>
      <c r="AV347" s="67" t="str">
        <f t="shared" si="69"/>
        <v/>
      </c>
      <c r="AW347" s="67" t="str">
        <f t="shared" si="70"/>
        <v/>
      </c>
      <c r="AX347" s="67" t="str">
        <f t="shared" si="71"/>
        <v/>
      </c>
      <c r="AY347" s="67" t="str">
        <f t="shared" si="72"/>
        <v/>
      </c>
      <c r="AZ347" s="67" t="str">
        <f t="shared" si="73"/>
        <v/>
      </c>
      <c r="BA347" s="67" t="str">
        <f t="shared" si="74"/>
        <v/>
      </c>
      <c r="BB347" s="67" t="str">
        <f t="shared" si="75"/>
        <v/>
      </c>
      <c r="BC347" s="67" t="str">
        <f t="shared" si="75"/>
        <v/>
      </c>
      <c r="BD347" s="67" t="str">
        <f t="shared" si="75"/>
        <v/>
      </c>
      <c r="BE347" s="67" t="str">
        <f t="shared" si="63"/>
        <v/>
      </c>
      <c r="IU347" s="4"/>
      <c r="IV347" s="4"/>
      <c r="IW347" s="4"/>
    </row>
    <row r="348" spans="1:259" ht="11.85" customHeight="1">
      <c r="C348" s="10"/>
      <c r="D348" s="10"/>
      <c r="E348" s="10"/>
      <c r="F348" s="10"/>
      <c r="G348" s="10"/>
      <c r="H348" s="10"/>
      <c r="I348" s="10"/>
      <c r="AH348" s="1"/>
      <c r="AI348" s="1"/>
      <c r="AQ348" s="7" t="str">
        <f t="shared" si="65"/>
        <v/>
      </c>
      <c r="AR348" s="67" t="str">
        <f t="shared" si="66"/>
        <v/>
      </c>
      <c r="AS348" s="67" t="str">
        <f t="shared" si="67"/>
        <v/>
      </c>
      <c r="AT348" s="67" t="str">
        <f t="shared" si="68"/>
        <v/>
      </c>
      <c r="AU348" s="67" t="str">
        <f t="shared" si="76"/>
        <v/>
      </c>
      <c r="AV348" s="67" t="str">
        <f t="shared" si="69"/>
        <v/>
      </c>
      <c r="AW348" s="67" t="str">
        <f t="shared" si="70"/>
        <v/>
      </c>
      <c r="AX348" s="67" t="str">
        <f t="shared" si="71"/>
        <v/>
      </c>
      <c r="AY348" s="67" t="str">
        <f t="shared" si="72"/>
        <v/>
      </c>
      <c r="AZ348" s="67" t="str">
        <f t="shared" si="73"/>
        <v/>
      </c>
      <c r="BA348" s="67" t="str">
        <f t="shared" si="74"/>
        <v/>
      </c>
      <c r="BB348" s="67" t="str">
        <f t="shared" si="75"/>
        <v/>
      </c>
      <c r="BC348" s="67" t="str">
        <f t="shared" si="75"/>
        <v/>
      </c>
      <c r="BD348" s="67" t="str">
        <f t="shared" si="75"/>
        <v/>
      </c>
      <c r="BE348" s="67" t="str">
        <f t="shared" si="63"/>
        <v/>
      </c>
      <c r="IW348" s="4"/>
    </row>
    <row r="349" spans="1:259" ht="11.85" customHeight="1">
      <c r="B349" s="8"/>
      <c r="C349" s="61"/>
      <c r="D349" s="62"/>
      <c r="E349" s="62"/>
      <c r="F349" s="62"/>
      <c r="G349" s="23"/>
      <c r="H349" s="23"/>
      <c r="I349" s="14"/>
      <c r="J349" s="10"/>
      <c r="K349" s="10"/>
      <c r="L349" s="10"/>
      <c r="M349" s="10"/>
      <c r="N349" s="10"/>
      <c r="O349" s="10"/>
      <c r="P349" s="10"/>
      <c r="Q349" s="10"/>
      <c r="R349" s="10"/>
      <c r="S349" s="8"/>
      <c r="T349" s="8"/>
      <c r="AH349" s="1"/>
      <c r="AI349" s="1"/>
      <c r="AJ349" s="1"/>
      <c r="AQ349" s="7" t="str">
        <f t="shared" si="65"/>
        <v/>
      </c>
      <c r="AR349" s="67" t="str">
        <f t="shared" si="66"/>
        <v/>
      </c>
      <c r="AS349" s="67" t="str">
        <f t="shared" si="67"/>
        <v/>
      </c>
      <c r="AT349" s="67" t="str">
        <f t="shared" si="68"/>
        <v/>
      </c>
      <c r="AU349" s="67" t="str">
        <f t="shared" si="76"/>
        <v/>
      </c>
      <c r="AV349" s="67" t="str">
        <f t="shared" si="69"/>
        <v/>
      </c>
      <c r="AW349" s="67" t="str">
        <f t="shared" si="70"/>
        <v/>
      </c>
      <c r="AX349" s="67" t="str">
        <f t="shared" si="71"/>
        <v/>
      </c>
      <c r="AY349" s="67" t="str">
        <f t="shared" si="72"/>
        <v/>
      </c>
      <c r="AZ349" s="67" t="str">
        <f t="shared" si="73"/>
        <v/>
      </c>
      <c r="BA349" s="67" t="str">
        <f t="shared" si="74"/>
        <v/>
      </c>
      <c r="BB349" s="67" t="str">
        <f t="shared" si="75"/>
        <v/>
      </c>
      <c r="BC349" s="67" t="str">
        <f t="shared" si="75"/>
        <v/>
      </c>
      <c r="BD349" s="67" t="str">
        <f t="shared" si="75"/>
        <v/>
      </c>
      <c r="BE349" s="67" t="str">
        <f t="shared" si="63"/>
        <v/>
      </c>
    </row>
    <row r="350" spans="1:259" ht="11.4" customHeight="1">
      <c r="C350" s="24"/>
      <c r="D350" s="12"/>
      <c r="E350" s="12"/>
      <c r="F350" s="12"/>
      <c r="G350" s="14"/>
      <c r="H350" s="14"/>
      <c r="I350" s="59"/>
      <c r="J350" s="25"/>
      <c r="K350" s="25"/>
      <c r="L350" s="25"/>
      <c r="M350" s="25"/>
      <c r="N350" s="25"/>
      <c r="O350" s="25"/>
      <c r="P350" s="25"/>
      <c r="Q350" s="25"/>
      <c r="R350" s="25"/>
      <c r="S350" s="10"/>
      <c r="T350" s="25"/>
      <c r="U350" s="7"/>
      <c r="V350" s="7"/>
      <c r="W350" s="7"/>
      <c r="X350" s="7"/>
      <c r="AH350" s="1"/>
      <c r="AI350" s="1"/>
      <c r="AQ350" s="7" t="str">
        <f t="shared" si="65"/>
        <v/>
      </c>
      <c r="AR350" s="67" t="str">
        <f t="shared" si="66"/>
        <v/>
      </c>
      <c r="AS350" s="67" t="str">
        <f t="shared" si="67"/>
        <v/>
      </c>
      <c r="AT350" s="67" t="str">
        <f t="shared" si="68"/>
        <v/>
      </c>
      <c r="AU350" s="67" t="str">
        <f t="shared" si="76"/>
        <v/>
      </c>
      <c r="AV350" s="67" t="str">
        <f t="shared" si="69"/>
        <v/>
      </c>
      <c r="AW350" s="67" t="str">
        <f t="shared" si="70"/>
        <v/>
      </c>
      <c r="AX350" s="67" t="str">
        <f t="shared" si="71"/>
        <v/>
      </c>
      <c r="AY350" s="67" t="str">
        <f t="shared" si="72"/>
        <v/>
      </c>
      <c r="AZ350" s="67" t="str">
        <f t="shared" si="73"/>
        <v/>
      </c>
      <c r="BA350" s="67" t="str">
        <f t="shared" si="74"/>
        <v/>
      </c>
      <c r="BB350" s="67" t="str">
        <f t="shared" si="75"/>
        <v/>
      </c>
      <c r="BC350" s="67" t="str">
        <f t="shared" si="75"/>
        <v/>
      </c>
      <c r="BD350" s="67" t="str">
        <f t="shared" si="75"/>
        <v/>
      </c>
      <c r="BE350" s="67" t="str">
        <f t="shared" si="63"/>
        <v/>
      </c>
      <c r="IW350" s="4"/>
    </row>
    <row r="351" spans="1:259" ht="11.85" customHeight="1">
      <c r="C351" s="24"/>
      <c r="D351" s="12"/>
      <c r="E351" s="12"/>
      <c r="F351" s="12"/>
      <c r="G351" s="14"/>
      <c r="H351" s="14"/>
      <c r="I351" s="14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7"/>
      <c r="V351" s="7"/>
      <c r="W351" s="7"/>
      <c r="X351" s="7"/>
      <c r="AH351" s="1"/>
      <c r="AI351" s="1"/>
      <c r="AQ351" s="7" t="str">
        <f t="shared" si="65"/>
        <v/>
      </c>
      <c r="AR351" s="67" t="str">
        <f t="shared" si="66"/>
        <v/>
      </c>
      <c r="AS351" s="67" t="str">
        <f t="shared" si="67"/>
        <v/>
      </c>
      <c r="AT351" s="67" t="str">
        <f t="shared" si="68"/>
        <v/>
      </c>
      <c r="AU351" s="67" t="str">
        <f t="shared" si="76"/>
        <v/>
      </c>
      <c r="AV351" s="67" t="str">
        <f t="shared" si="69"/>
        <v/>
      </c>
      <c r="AW351" s="67" t="str">
        <f t="shared" si="70"/>
        <v/>
      </c>
      <c r="AX351" s="67" t="str">
        <f t="shared" si="71"/>
        <v/>
      </c>
      <c r="AY351" s="67" t="str">
        <f t="shared" si="72"/>
        <v/>
      </c>
      <c r="AZ351" s="67" t="str">
        <f t="shared" si="73"/>
        <v/>
      </c>
      <c r="BA351" s="67" t="str">
        <f t="shared" si="74"/>
        <v/>
      </c>
      <c r="BB351" s="67" t="str">
        <f t="shared" si="75"/>
        <v/>
      </c>
      <c r="BC351" s="67" t="str">
        <f t="shared" si="75"/>
        <v/>
      </c>
      <c r="BD351" s="67" t="str">
        <f t="shared" si="75"/>
        <v/>
      </c>
      <c r="BE351" s="67" t="str">
        <f t="shared" si="63"/>
        <v/>
      </c>
      <c r="IW351" s="4"/>
    </row>
    <row r="352" spans="1:259" ht="11.85" customHeight="1">
      <c r="C352" s="24"/>
      <c r="D352" s="12"/>
      <c r="E352" s="12"/>
      <c r="F352" s="12"/>
      <c r="G352" s="14"/>
      <c r="H352" s="14"/>
      <c r="I352" s="14"/>
      <c r="J352" s="10"/>
      <c r="K352" s="10"/>
      <c r="L352" s="10"/>
      <c r="M352" s="10"/>
      <c r="N352" s="10"/>
      <c r="O352" s="10"/>
      <c r="P352" s="10"/>
      <c r="Q352" s="10"/>
      <c r="R352" s="10"/>
      <c r="S352" s="7"/>
      <c r="T352" s="7"/>
      <c r="U352" s="7"/>
      <c r="V352" s="7"/>
      <c r="W352" s="7"/>
      <c r="X352" s="7"/>
      <c r="AH352" s="1"/>
      <c r="AI352" s="1"/>
      <c r="AQ352" s="7" t="str">
        <f t="shared" si="65"/>
        <v/>
      </c>
      <c r="AR352" s="67" t="str">
        <f t="shared" si="66"/>
        <v/>
      </c>
      <c r="AS352" s="67" t="str">
        <f t="shared" si="67"/>
        <v/>
      </c>
      <c r="AT352" s="67" t="str">
        <f t="shared" si="68"/>
        <v/>
      </c>
      <c r="AU352" s="67" t="str">
        <f t="shared" si="76"/>
        <v/>
      </c>
      <c r="AV352" s="67" t="str">
        <f t="shared" si="69"/>
        <v/>
      </c>
      <c r="AW352" s="67" t="str">
        <f t="shared" si="70"/>
        <v/>
      </c>
      <c r="AX352" s="67" t="str">
        <f t="shared" si="71"/>
        <v/>
      </c>
      <c r="AY352" s="67" t="str">
        <f t="shared" si="72"/>
        <v/>
      </c>
      <c r="AZ352" s="67" t="str">
        <f t="shared" si="73"/>
        <v/>
      </c>
      <c r="BA352" s="67" t="str">
        <f t="shared" si="74"/>
        <v/>
      </c>
      <c r="BB352" s="67" t="str">
        <f t="shared" si="75"/>
        <v/>
      </c>
      <c r="BC352" s="67" t="str">
        <f t="shared" si="75"/>
        <v/>
      </c>
      <c r="BD352" s="67" t="str">
        <f t="shared" si="75"/>
        <v/>
      </c>
      <c r="BE352" s="67" t="str">
        <f t="shared" si="63"/>
        <v/>
      </c>
      <c r="IW352" s="4"/>
    </row>
    <row r="353" spans="3:259" ht="11.4" customHeight="1">
      <c r="C353" s="24"/>
      <c r="D353" s="12"/>
      <c r="E353" s="12"/>
      <c r="F353" s="12"/>
      <c r="G353" s="14"/>
      <c r="H353" s="14"/>
      <c r="I353" s="14"/>
      <c r="J353" s="10"/>
      <c r="K353" s="10"/>
      <c r="L353" s="10"/>
      <c r="M353" s="10"/>
      <c r="N353" s="10"/>
      <c r="O353" s="10"/>
      <c r="P353" s="10"/>
      <c r="Q353" s="10"/>
      <c r="R353" s="10"/>
      <c r="S353" s="7"/>
      <c r="T353" s="7"/>
      <c r="U353" s="7"/>
      <c r="V353" s="7"/>
      <c r="W353" s="7"/>
      <c r="X353" s="7"/>
      <c r="AH353" s="1"/>
      <c r="AI353" s="1"/>
      <c r="AQ353" s="7" t="str">
        <f t="shared" si="65"/>
        <v/>
      </c>
      <c r="AR353" s="67" t="str">
        <f t="shared" si="66"/>
        <v/>
      </c>
      <c r="AS353" s="67" t="str">
        <f t="shared" si="67"/>
        <v/>
      </c>
      <c r="AT353" s="67" t="str">
        <f t="shared" si="68"/>
        <v/>
      </c>
      <c r="AU353" s="67" t="str">
        <f t="shared" si="76"/>
        <v/>
      </c>
      <c r="AV353" s="67" t="str">
        <f t="shared" si="69"/>
        <v/>
      </c>
      <c r="AW353" s="67" t="str">
        <f t="shared" si="70"/>
        <v/>
      </c>
      <c r="AX353" s="67" t="str">
        <f t="shared" si="71"/>
        <v/>
      </c>
      <c r="AY353" s="67" t="str">
        <f t="shared" si="72"/>
        <v/>
      </c>
      <c r="AZ353" s="67" t="str">
        <f t="shared" si="73"/>
        <v/>
      </c>
      <c r="BA353" s="67" t="str">
        <f t="shared" si="74"/>
        <v/>
      </c>
      <c r="BB353" s="67" t="str">
        <f t="shared" si="75"/>
        <v/>
      </c>
      <c r="BC353" s="67" t="str">
        <f t="shared" si="75"/>
        <v/>
      </c>
      <c r="BD353" s="67" t="str">
        <f t="shared" si="75"/>
        <v/>
      </c>
      <c r="BE353" s="67" t="str">
        <f t="shared" si="63"/>
        <v/>
      </c>
      <c r="IW353" s="4"/>
    </row>
    <row r="354" spans="3:259" ht="13.8" customHeight="1">
      <c r="C354" s="24"/>
      <c r="D354" s="12"/>
      <c r="E354" s="12"/>
      <c r="F354" s="12"/>
      <c r="G354" s="14"/>
      <c r="H354" s="14"/>
      <c r="I354" s="14"/>
      <c r="J354" s="10"/>
      <c r="K354" s="10"/>
      <c r="L354" s="10"/>
      <c r="M354" s="10"/>
      <c r="N354" s="10"/>
      <c r="O354" s="10"/>
      <c r="P354" s="10"/>
      <c r="Q354" s="10"/>
      <c r="R354" s="10"/>
      <c r="S354" s="7"/>
      <c r="T354" s="7"/>
      <c r="U354" s="7"/>
      <c r="V354" s="7"/>
      <c r="W354" s="7"/>
      <c r="X354" s="7"/>
      <c r="AH354" s="1"/>
      <c r="AI354" s="1"/>
      <c r="AQ354" s="7" t="str">
        <f t="shared" si="65"/>
        <v/>
      </c>
      <c r="AR354" s="67" t="str">
        <f t="shared" si="66"/>
        <v/>
      </c>
      <c r="AS354" s="67" t="str">
        <f t="shared" si="67"/>
        <v/>
      </c>
      <c r="AT354" s="67" t="str">
        <f t="shared" si="68"/>
        <v/>
      </c>
      <c r="AU354" s="67" t="str">
        <f t="shared" si="76"/>
        <v/>
      </c>
      <c r="AV354" s="67" t="str">
        <f t="shared" si="69"/>
        <v/>
      </c>
      <c r="AW354" s="67" t="str">
        <f t="shared" si="70"/>
        <v/>
      </c>
      <c r="AX354" s="67" t="str">
        <f t="shared" si="71"/>
        <v/>
      </c>
      <c r="AY354" s="67" t="str">
        <f t="shared" si="72"/>
        <v/>
      </c>
      <c r="AZ354" s="67" t="str">
        <f t="shared" si="73"/>
        <v/>
      </c>
      <c r="BA354" s="67" t="str">
        <f t="shared" si="74"/>
        <v/>
      </c>
      <c r="BB354" s="67" t="str">
        <f t="shared" si="75"/>
        <v/>
      </c>
      <c r="BC354" s="67" t="str">
        <f t="shared" si="75"/>
        <v/>
      </c>
      <c r="BD354" s="67" t="str">
        <f t="shared" si="75"/>
        <v/>
      </c>
      <c r="BE354" s="67" t="str">
        <f t="shared" si="63"/>
        <v/>
      </c>
      <c r="IW354" s="4"/>
    </row>
    <row r="355" spans="3:259" ht="13.2" customHeight="1">
      <c r="C355" s="24"/>
      <c r="D355" s="12"/>
      <c r="E355" s="12"/>
      <c r="F355" s="12"/>
      <c r="G355" s="14"/>
      <c r="H355" s="14"/>
      <c r="I355" s="14"/>
      <c r="J355" s="10"/>
      <c r="K355" s="10"/>
      <c r="L355" s="10"/>
      <c r="M355" s="10"/>
      <c r="N355" s="10"/>
      <c r="O355" s="10"/>
      <c r="P355" s="10"/>
      <c r="Q355" s="10"/>
      <c r="R355" s="10"/>
      <c r="S355" s="7"/>
      <c r="T355" s="7"/>
      <c r="U355" s="7"/>
      <c r="V355" s="7"/>
      <c r="W355" s="7"/>
      <c r="X355" s="7"/>
      <c r="AH355" s="1"/>
      <c r="AI355" s="1"/>
      <c r="AQ355" s="7" t="str">
        <f t="shared" si="65"/>
        <v/>
      </c>
      <c r="AR355" s="67" t="str">
        <f t="shared" si="66"/>
        <v/>
      </c>
      <c r="AS355" s="67" t="str">
        <f t="shared" si="67"/>
        <v/>
      </c>
      <c r="AT355" s="67" t="str">
        <f t="shared" si="68"/>
        <v/>
      </c>
      <c r="AU355" s="67" t="str">
        <f t="shared" si="76"/>
        <v/>
      </c>
      <c r="AV355" s="67" t="str">
        <f t="shared" si="69"/>
        <v/>
      </c>
      <c r="AW355" s="67" t="str">
        <f t="shared" si="70"/>
        <v/>
      </c>
      <c r="AX355" s="67" t="str">
        <f t="shared" si="71"/>
        <v/>
      </c>
      <c r="AY355" s="67" t="str">
        <f t="shared" si="72"/>
        <v/>
      </c>
      <c r="AZ355" s="67" t="str">
        <f t="shared" si="73"/>
        <v/>
      </c>
      <c r="BA355" s="67" t="str">
        <f t="shared" si="74"/>
        <v/>
      </c>
      <c r="BB355" s="67" t="str">
        <f t="shared" si="75"/>
        <v/>
      </c>
      <c r="BC355" s="67" t="str">
        <f t="shared" si="75"/>
        <v/>
      </c>
      <c r="BD355" s="67" t="str">
        <f t="shared" si="75"/>
        <v/>
      </c>
      <c r="BE355" s="67" t="str">
        <f t="shared" si="63"/>
        <v/>
      </c>
      <c r="IW355" s="4"/>
    </row>
    <row r="356" spans="3:259" ht="11.85" customHeight="1">
      <c r="C356" s="24"/>
      <c r="D356" s="12"/>
      <c r="E356" s="12"/>
      <c r="F356" s="12"/>
      <c r="G356" s="14"/>
      <c r="H356" s="14"/>
      <c r="I356" s="14"/>
      <c r="J356" s="10"/>
      <c r="K356" s="10"/>
      <c r="L356" s="10"/>
      <c r="M356" s="10"/>
      <c r="N356" s="10"/>
      <c r="O356" s="10"/>
      <c r="P356" s="10"/>
      <c r="Q356" s="10"/>
      <c r="R356" s="10"/>
      <c r="S356" s="7"/>
      <c r="T356" s="7"/>
      <c r="U356" s="7"/>
      <c r="V356" s="7"/>
      <c r="W356" s="7"/>
      <c r="X356" s="7"/>
      <c r="AH356" s="1"/>
      <c r="AI356" s="1"/>
      <c r="AQ356" s="7" t="str">
        <f t="shared" si="65"/>
        <v/>
      </c>
      <c r="AR356" s="67" t="str">
        <f t="shared" si="66"/>
        <v/>
      </c>
      <c r="AS356" s="67" t="str">
        <f t="shared" si="67"/>
        <v/>
      </c>
      <c r="AT356" s="67" t="str">
        <f t="shared" si="68"/>
        <v/>
      </c>
      <c r="AU356" s="67" t="str">
        <f t="shared" si="76"/>
        <v/>
      </c>
      <c r="AV356" s="67" t="str">
        <f t="shared" si="69"/>
        <v/>
      </c>
      <c r="AW356" s="67" t="str">
        <f t="shared" si="70"/>
        <v/>
      </c>
      <c r="AX356" s="67" t="str">
        <f t="shared" si="71"/>
        <v/>
      </c>
      <c r="AY356" s="67" t="str">
        <f t="shared" si="72"/>
        <v/>
      </c>
      <c r="AZ356" s="67" t="str">
        <f t="shared" si="73"/>
        <v/>
      </c>
      <c r="BA356" s="67" t="str">
        <f t="shared" si="74"/>
        <v/>
      </c>
      <c r="BB356" s="67" t="str">
        <f t="shared" si="75"/>
        <v/>
      </c>
      <c r="BC356" s="67" t="str">
        <f t="shared" si="75"/>
        <v/>
      </c>
      <c r="BD356" s="67" t="str">
        <f t="shared" si="75"/>
        <v/>
      </c>
      <c r="BE356" s="67" t="str">
        <f t="shared" si="63"/>
        <v/>
      </c>
      <c r="IW356" s="4"/>
    </row>
    <row r="357" spans="3:259" ht="11.85" customHeight="1">
      <c r="C357" s="24"/>
      <c r="D357" s="12"/>
      <c r="E357" s="12"/>
      <c r="F357" s="12"/>
      <c r="G357" s="14"/>
      <c r="H357" s="14"/>
      <c r="I357" s="14"/>
      <c r="J357" s="10"/>
      <c r="K357" s="10"/>
      <c r="L357" s="10"/>
      <c r="M357" s="10"/>
      <c r="N357" s="10"/>
      <c r="O357" s="10"/>
      <c r="P357" s="10"/>
      <c r="Q357" s="10"/>
      <c r="R357" s="10"/>
      <c r="S357" s="7"/>
      <c r="T357" s="7"/>
      <c r="U357" s="7"/>
      <c r="V357" s="7"/>
      <c r="W357" s="7"/>
      <c r="X357" s="7"/>
      <c r="AH357" s="1"/>
      <c r="AI357" s="1"/>
      <c r="AQ357" s="7" t="str">
        <f t="shared" si="65"/>
        <v/>
      </c>
      <c r="AR357" s="67" t="str">
        <f t="shared" si="66"/>
        <v/>
      </c>
      <c r="AS357" s="67" t="str">
        <f t="shared" si="67"/>
        <v/>
      </c>
      <c r="AT357" s="67" t="str">
        <f t="shared" si="68"/>
        <v/>
      </c>
      <c r="AU357" s="67" t="str">
        <f t="shared" si="76"/>
        <v/>
      </c>
      <c r="AV357" s="67" t="str">
        <f t="shared" si="69"/>
        <v/>
      </c>
      <c r="AW357" s="67" t="str">
        <f t="shared" si="70"/>
        <v/>
      </c>
      <c r="AX357" s="67" t="str">
        <f t="shared" si="71"/>
        <v/>
      </c>
      <c r="AY357" s="67" t="str">
        <f t="shared" si="72"/>
        <v/>
      </c>
      <c r="AZ357" s="67" t="str">
        <f t="shared" si="73"/>
        <v/>
      </c>
      <c r="BA357" s="67" t="str">
        <f t="shared" si="74"/>
        <v/>
      </c>
      <c r="BB357" s="67" t="str">
        <f t="shared" si="75"/>
        <v/>
      </c>
      <c r="BC357" s="67" t="str">
        <f t="shared" si="75"/>
        <v/>
      </c>
      <c r="BD357" s="67" t="str">
        <f t="shared" si="75"/>
        <v/>
      </c>
      <c r="BE357" s="67" t="str">
        <f t="shared" si="63"/>
        <v/>
      </c>
      <c r="IW357" s="4"/>
    </row>
    <row r="358" spans="3:259" ht="11.85" customHeight="1">
      <c r="C358" s="24"/>
      <c r="D358" s="12"/>
      <c r="E358" s="12"/>
      <c r="F358" s="12"/>
      <c r="G358" s="14"/>
      <c r="H358" s="14"/>
      <c r="I358" s="14"/>
      <c r="J358" s="10"/>
      <c r="K358" s="10"/>
      <c r="L358" s="10"/>
      <c r="M358" s="10"/>
      <c r="N358" s="10"/>
      <c r="O358" s="10"/>
      <c r="P358" s="10"/>
      <c r="Q358" s="10"/>
      <c r="R358" s="10"/>
      <c r="S358" s="7"/>
      <c r="T358" s="7"/>
      <c r="U358" s="7"/>
      <c r="V358" s="7"/>
      <c r="W358" s="7"/>
      <c r="X358" s="7"/>
      <c r="AH358" s="1"/>
      <c r="AI358" s="1"/>
      <c r="AQ358" s="7" t="str">
        <f t="shared" si="65"/>
        <v/>
      </c>
      <c r="AR358" s="67" t="str">
        <f t="shared" si="66"/>
        <v/>
      </c>
      <c r="AS358" s="67" t="str">
        <f t="shared" si="67"/>
        <v/>
      </c>
      <c r="AT358" s="67" t="str">
        <f t="shared" si="68"/>
        <v/>
      </c>
      <c r="AU358" s="67" t="str">
        <f t="shared" si="76"/>
        <v/>
      </c>
      <c r="AV358" s="67" t="str">
        <f t="shared" si="69"/>
        <v/>
      </c>
      <c r="AW358" s="67" t="str">
        <f t="shared" si="70"/>
        <v/>
      </c>
      <c r="AX358" s="67" t="str">
        <f t="shared" si="71"/>
        <v/>
      </c>
      <c r="AY358" s="67" t="str">
        <f t="shared" si="72"/>
        <v/>
      </c>
      <c r="AZ358" s="67" t="str">
        <f t="shared" si="73"/>
        <v/>
      </c>
      <c r="BA358" s="67" t="str">
        <f t="shared" si="74"/>
        <v/>
      </c>
      <c r="BB358" s="67" t="str">
        <f t="shared" si="75"/>
        <v/>
      </c>
      <c r="BC358" s="67" t="str">
        <f t="shared" si="75"/>
        <v/>
      </c>
      <c r="BD358" s="67" t="str">
        <f t="shared" si="75"/>
        <v/>
      </c>
      <c r="BE358" s="67" t="str">
        <f t="shared" si="63"/>
        <v/>
      </c>
      <c r="IW358" s="4"/>
    </row>
    <row r="359" spans="3:259" ht="11.85" customHeight="1">
      <c r="C359" s="24"/>
      <c r="D359" s="12"/>
      <c r="E359" s="12"/>
      <c r="F359" s="12"/>
      <c r="G359" s="14"/>
      <c r="H359" s="14"/>
      <c r="I359" s="14"/>
      <c r="J359" s="10"/>
      <c r="K359" s="10"/>
      <c r="L359" s="10"/>
      <c r="M359" s="10"/>
      <c r="N359" s="10"/>
      <c r="O359" s="10"/>
      <c r="P359" s="10"/>
      <c r="Q359" s="10"/>
      <c r="R359" s="10"/>
      <c r="S359" s="7"/>
      <c r="T359" s="7"/>
      <c r="U359" s="7"/>
      <c r="V359" s="7"/>
      <c r="W359" s="7"/>
      <c r="X359" s="7"/>
      <c r="AH359" s="1"/>
      <c r="AI359" s="1"/>
      <c r="AQ359" s="7" t="str">
        <f t="shared" si="65"/>
        <v/>
      </c>
      <c r="AR359" s="67" t="str">
        <f t="shared" si="66"/>
        <v/>
      </c>
      <c r="AS359" s="67" t="str">
        <f t="shared" si="67"/>
        <v/>
      </c>
      <c r="AT359" s="67" t="str">
        <f t="shared" si="68"/>
        <v/>
      </c>
      <c r="AU359" s="67" t="str">
        <f t="shared" si="76"/>
        <v/>
      </c>
      <c r="AV359" s="67" t="str">
        <f t="shared" si="69"/>
        <v/>
      </c>
      <c r="AW359" s="67" t="str">
        <f t="shared" si="70"/>
        <v/>
      </c>
      <c r="AX359" s="67" t="str">
        <f t="shared" si="71"/>
        <v/>
      </c>
      <c r="AY359" s="67" t="str">
        <f t="shared" si="72"/>
        <v/>
      </c>
      <c r="AZ359" s="67" t="str">
        <f t="shared" si="73"/>
        <v/>
      </c>
      <c r="BA359" s="67" t="str">
        <f t="shared" si="74"/>
        <v/>
      </c>
      <c r="BB359" s="67" t="str">
        <f t="shared" si="75"/>
        <v/>
      </c>
      <c r="BC359" s="67" t="str">
        <f t="shared" si="75"/>
        <v/>
      </c>
      <c r="BD359" s="67" t="str">
        <f t="shared" si="75"/>
        <v/>
      </c>
      <c r="BE359" s="67" t="str">
        <f t="shared" si="63"/>
        <v/>
      </c>
      <c r="IW359" s="4"/>
    </row>
    <row r="360" spans="3:259" ht="11.85" customHeight="1">
      <c r="C360" s="24"/>
      <c r="D360" s="12"/>
      <c r="E360" s="12"/>
      <c r="F360" s="12"/>
      <c r="G360" s="14"/>
      <c r="H360" s="14"/>
      <c r="I360" s="14"/>
      <c r="J360" s="10"/>
      <c r="K360" s="10"/>
      <c r="L360" s="10"/>
      <c r="M360" s="10"/>
      <c r="N360" s="10"/>
      <c r="O360" s="10"/>
      <c r="P360" s="10"/>
      <c r="Q360" s="10"/>
      <c r="R360" s="10"/>
      <c r="S360" s="7"/>
      <c r="T360" s="7"/>
      <c r="U360" s="7"/>
      <c r="V360" s="7"/>
      <c r="W360" s="7"/>
      <c r="X360" s="7"/>
      <c r="AH360" s="1"/>
      <c r="AI360" s="1"/>
      <c r="AQ360" s="7" t="str">
        <f t="shared" si="65"/>
        <v/>
      </c>
      <c r="AR360" s="67" t="str">
        <f t="shared" si="66"/>
        <v/>
      </c>
      <c r="AS360" s="67" t="str">
        <f t="shared" si="67"/>
        <v/>
      </c>
      <c r="AT360" s="67" t="str">
        <f t="shared" si="68"/>
        <v/>
      </c>
      <c r="AU360" s="67" t="str">
        <f t="shared" si="76"/>
        <v/>
      </c>
      <c r="AV360" s="67" t="str">
        <f t="shared" si="69"/>
        <v/>
      </c>
      <c r="AW360" s="67" t="str">
        <f t="shared" si="70"/>
        <v/>
      </c>
      <c r="AX360" s="67" t="str">
        <f t="shared" si="71"/>
        <v/>
      </c>
      <c r="AY360" s="67" t="str">
        <f t="shared" si="72"/>
        <v/>
      </c>
      <c r="AZ360" s="67" t="str">
        <f t="shared" si="73"/>
        <v/>
      </c>
      <c r="BA360" s="67" t="str">
        <f t="shared" si="74"/>
        <v/>
      </c>
      <c r="BB360" s="67" t="str">
        <f t="shared" si="75"/>
        <v/>
      </c>
      <c r="BC360" s="67" t="str">
        <f t="shared" si="75"/>
        <v/>
      </c>
      <c r="BD360" s="67" t="str">
        <f t="shared" si="75"/>
        <v/>
      </c>
      <c r="BE360" s="67" t="str">
        <f t="shared" si="63"/>
        <v/>
      </c>
    </row>
    <row r="361" spans="3:259" ht="11.85" customHeight="1">
      <c r="C361" s="24"/>
      <c r="D361" s="12"/>
      <c r="E361" s="12"/>
      <c r="F361" s="12"/>
      <c r="G361" s="14"/>
      <c r="H361" s="14"/>
      <c r="I361" s="14"/>
      <c r="J361" s="10"/>
      <c r="K361" s="10"/>
      <c r="L361" s="10"/>
      <c r="M361" s="10"/>
      <c r="N361" s="10"/>
      <c r="O361" s="10"/>
      <c r="P361" s="10"/>
      <c r="Q361" s="10"/>
      <c r="R361" s="10"/>
      <c r="S361" s="7"/>
      <c r="T361" s="7"/>
      <c r="U361" s="7"/>
      <c r="V361" s="7"/>
      <c r="W361" s="7"/>
      <c r="X361" s="7"/>
      <c r="AH361" s="1"/>
      <c r="AI361" s="1"/>
      <c r="AQ361" s="7" t="str">
        <f t="shared" si="65"/>
        <v/>
      </c>
      <c r="AR361" s="67" t="str">
        <f t="shared" si="66"/>
        <v/>
      </c>
      <c r="AS361" s="67" t="str">
        <f t="shared" si="67"/>
        <v/>
      </c>
      <c r="AT361" s="67" t="str">
        <f t="shared" si="68"/>
        <v/>
      </c>
      <c r="AU361" s="67" t="str">
        <f t="shared" si="76"/>
        <v/>
      </c>
      <c r="AV361" s="67" t="str">
        <f t="shared" si="69"/>
        <v/>
      </c>
      <c r="AW361" s="67" t="str">
        <f t="shared" si="70"/>
        <v/>
      </c>
      <c r="AX361" s="67" t="str">
        <f t="shared" si="71"/>
        <v/>
      </c>
      <c r="AY361" s="67" t="str">
        <f t="shared" si="72"/>
        <v/>
      </c>
      <c r="AZ361" s="67" t="str">
        <f t="shared" si="73"/>
        <v/>
      </c>
      <c r="BA361" s="67" t="str">
        <f t="shared" si="74"/>
        <v/>
      </c>
      <c r="BB361" s="67" t="str">
        <f t="shared" si="75"/>
        <v/>
      </c>
      <c r="BC361" s="67" t="str">
        <f t="shared" si="75"/>
        <v/>
      </c>
      <c r="BD361" s="67" t="str">
        <f t="shared" si="75"/>
        <v/>
      </c>
      <c r="BE361" s="67" t="str">
        <f t="shared" si="63"/>
        <v/>
      </c>
    </row>
    <row r="362" spans="3:259" ht="11.85" customHeight="1">
      <c r="C362" s="24"/>
      <c r="D362" s="12"/>
      <c r="E362" s="12"/>
      <c r="F362" s="12"/>
      <c r="G362" s="14"/>
      <c r="H362" s="14"/>
      <c r="I362" s="14"/>
      <c r="J362" s="10"/>
      <c r="K362" s="10"/>
      <c r="L362" s="10"/>
      <c r="M362" s="10"/>
      <c r="N362" s="10"/>
      <c r="O362" s="10"/>
      <c r="P362" s="10"/>
      <c r="Q362" s="10"/>
      <c r="R362" s="10"/>
      <c r="S362" s="7"/>
      <c r="T362" s="7"/>
      <c r="U362" s="7"/>
      <c r="V362" s="7"/>
      <c r="W362" s="7"/>
      <c r="X362" s="7"/>
      <c r="AH362" s="1"/>
      <c r="AI362" s="1"/>
      <c r="AQ362" s="7" t="str">
        <f t="shared" si="65"/>
        <v/>
      </c>
      <c r="AR362" s="67" t="str">
        <f t="shared" si="66"/>
        <v/>
      </c>
      <c r="AS362" s="67" t="str">
        <f t="shared" si="67"/>
        <v/>
      </c>
      <c r="AT362" s="67" t="str">
        <f t="shared" si="68"/>
        <v/>
      </c>
      <c r="AU362" s="67" t="str">
        <f t="shared" si="76"/>
        <v/>
      </c>
      <c r="AV362" s="67" t="str">
        <f t="shared" si="69"/>
        <v/>
      </c>
      <c r="AW362" s="67" t="str">
        <f t="shared" si="70"/>
        <v/>
      </c>
      <c r="AX362" s="67" t="str">
        <f t="shared" si="71"/>
        <v/>
      </c>
      <c r="AY362" s="67" t="str">
        <f t="shared" si="72"/>
        <v/>
      </c>
      <c r="AZ362" s="67" t="str">
        <f t="shared" si="73"/>
        <v/>
      </c>
      <c r="BA362" s="67" t="str">
        <f t="shared" si="74"/>
        <v/>
      </c>
      <c r="BB362" s="67" t="str">
        <f t="shared" si="75"/>
        <v/>
      </c>
      <c r="BC362" s="67" t="str">
        <f t="shared" si="75"/>
        <v/>
      </c>
      <c r="BD362" s="67" t="str">
        <f t="shared" si="75"/>
        <v/>
      </c>
      <c r="BE362" s="67" t="str">
        <f t="shared" si="63"/>
        <v/>
      </c>
    </row>
    <row r="363" spans="3:259" ht="11.85" customHeight="1">
      <c r="C363" s="24"/>
      <c r="D363" s="12"/>
      <c r="E363" s="12"/>
      <c r="F363" s="12"/>
      <c r="G363" s="14"/>
      <c r="H363" s="14"/>
      <c r="I363" s="14"/>
      <c r="J363" s="10"/>
      <c r="K363" s="10"/>
      <c r="L363" s="10"/>
      <c r="M363" s="10"/>
      <c r="N363" s="10"/>
      <c r="O363" s="10"/>
      <c r="P363" s="10"/>
      <c r="Q363" s="10"/>
      <c r="R363" s="10"/>
      <c r="S363" s="7"/>
      <c r="T363" s="7"/>
      <c r="U363" s="7"/>
      <c r="V363" s="7"/>
      <c r="W363" s="7"/>
      <c r="X363" s="7"/>
      <c r="AH363" s="1"/>
      <c r="AI363" s="1"/>
      <c r="AQ363" s="7" t="str">
        <f t="shared" si="65"/>
        <v/>
      </c>
      <c r="AR363" s="67" t="str">
        <f t="shared" si="66"/>
        <v/>
      </c>
      <c r="AS363" s="67" t="str">
        <f t="shared" si="67"/>
        <v/>
      </c>
      <c r="AT363" s="67" t="str">
        <f t="shared" si="68"/>
        <v/>
      </c>
      <c r="AU363" s="67" t="str">
        <f t="shared" si="76"/>
        <v/>
      </c>
      <c r="AV363" s="67" t="str">
        <f t="shared" si="69"/>
        <v/>
      </c>
      <c r="AW363" s="67" t="str">
        <f t="shared" si="70"/>
        <v/>
      </c>
      <c r="AX363" s="67" t="str">
        <f t="shared" si="71"/>
        <v/>
      </c>
      <c r="AY363" s="67" t="str">
        <f t="shared" si="72"/>
        <v/>
      </c>
      <c r="AZ363" s="67" t="str">
        <f t="shared" si="73"/>
        <v/>
      </c>
      <c r="BA363" s="67" t="str">
        <f t="shared" si="74"/>
        <v/>
      </c>
      <c r="BB363" s="67" t="str">
        <f t="shared" si="75"/>
        <v/>
      </c>
      <c r="BC363" s="67" t="str">
        <f t="shared" si="75"/>
        <v/>
      </c>
      <c r="BD363" s="67" t="str">
        <f t="shared" si="75"/>
        <v/>
      </c>
      <c r="BE363" s="67" t="str">
        <f t="shared" si="63"/>
        <v/>
      </c>
    </row>
    <row r="364" spans="3:259" ht="11.85" customHeight="1">
      <c r="C364" s="24"/>
      <c r="D364" s="12"/>
      <c r="E364" s="12"/>
      <c r="F364" s="12"/>
      <c r="G364" s="14"/>
      <c r="H364" s="14"/>
      <c r="I364" s="14"/>
      <c r="J364" s="10"/>
      <c r="K364" s="10"/>
      <c r="L364" s="10"/>
      <c r="M364" s="10"/>
      <c r="N364" s="10"/>
      <c r="O364" s="10"/>
      <c r="P364" s="10"/>
      <c r="Q364" s="10"/>
      <c r="R364" s="10"/>
      <c r="S364" s="7"/>
      <c r="T364" s="7"/>
      <c r="U364" s="7"/>
      <c r="V364" s="7"/>
      <c r="W364" s="7"/>
      <c r="X364" s="7"/>
      <c r="AH364" s="1"/>
      <c r="AI364" s="1"/>
      <c r="AQ364" s="7" t="str">
        <f t="shared" si="65"/>
        <v/>
      </c>
      <c r="AR364" s="67" t="str">
        <f t="shared" si="66"/>
        <v/>
      </c>
      <c r="AS364" s="67" t="str">
        <f t="shared" si="67"/>
        <v/>
      </c>
      <c r="AT364" s="67" t="str">
        <f t="shared" si="68"/>
        <v/>
      </c>
      <c r="AU364" s="67" t="str">
        <f t="shared" si="76"/>
        <v/>
      </c>
      <c r="AV364" s="67" t="str">
        <f t="shared" si="69"/>
        <v/>
      </c>
      <c r="AW364" s="67" t="str">
        <f t="shared" si="70"/>
        <v/>
      </c>
      <c r="AX364" s="67" t="str">
        <f t="shared" si="71"/>
        <v/>
      </c>
      <c r="AY364" s="67" t="str">
        <f t="shared" si="72"/>
        <v/>
      </c>
      <c r="AZ364" s="67" t="str">
        <f t="shared" si="73"/>
        <v/>
      </c>
      <c r="BA364" s="67" t="str">
        <f t="shared" si="74"/>
        <v/>
      </c>
      <c r="BB364" s="67" t="str">
        <f t="shared" si="75"/>
        <v/>
      </c>
      <c r="BC364" s="67" t="str">
        <f t="shared" si="75"/>
        <v/>
      </c>
      <c r="BD364" s="67" t="str">
        <f t="shared" si="75"/>
        <v/>
      </c>
      <c r="BE364" s="67" t="str">
        <f t="shared" si="75"/>
        <v/>
      </c>
    </row>
    <row r="365" spans="3:259" ht="11.85" customHeight="1">
      <c r="C365" s="24"/>
      <c r="D365" s="12"/>
      <c r="E365" s="12"/>
      <c r="F365" s="12"/>
      <c r="G365" s="14"/>
      <c r="H365" s="14"/>
      <c r="I365" s="14"/>
      <c r="J365" s="10"/>
      <c r="K365" s="10"/>
      <c r="L365" s="10"/>
      <c r="M365" s="10"/>
      <c r="N365" s="10"/>
      <c r="O365" s="10"/>
      <c r="P365" s="10"/>
      <c r="Q365" s="10"/>
      <c r="R365" s="10"/>
      <c r="S365" s="7"/>
      <c r="T365" s="7"/>
      <c r="U365" s="7"/>
      <c r="V365" s="7"/>
      <c r="W365" s="7"/>
      <c r="X365" s="7"/>
      <c r="AH365" s="1"/>
      <c r="AI365" s="1"/>
      <c r="AQ365" s="7" t="str">
        <f t="shared" ref="AQ365:AQ428" si="77">IF((ROW(A365)-ROW($A$45))*$E$30&lt;=$E$31,A365,"")</f>
        <v/>
      </c>
      <c r="AR365" s="67" t="str">
        <f t="shared" ref="AR365:AR428" si="78">IF(ISNUMBER(C365),C365,"")</f>
        <v/>
      </c>
      <c r="AS365" s="67" t="str">
        <f t="shared" ref="AS365:AS428" si="79">IF(ISNUMBER(D365),D365,"")</f>
        <v/>
      </c>
      <c r="AT365" s="67" t="str">
        <f t="shared" ref="AT365:AT428" si="80">IF(ISNUMBER(E365),E365,"")</f>
        <v/>
      </c>
      <c r="AU365" s="67" t="str">
        <f t="shared" si="76"/>
        <v/>
      </c>
      <c r="AV365" s="67" t="str">
        <f t="shared" ref="AV365:AV428" si="81">IF(ISNUMBER(G365),G365,"")</f>
        <v/>
      </c>
      <c r="AW365" s="67" t="str">
        <f t="shared" ref="AW365:AW428" si="82">IF(ISNUMBER(H365),H365,"")</f>
        <v/>
      </c>
      <c r="AX365" s="67" t="str">
        <f t="shared" ref="AX365:AX428" si="83">IF(ISNUMBER(I365),I365,"")</f>
        <v/>
      </c>
      <c r="AY365" s="67" t="str">
        <f t="shared" ref="AY365:AY428" si="84">IF(ISNUMBER(J365),J365,"")</f>
        <v/>
      </c>
      <c r="AZ365" s="67" t="str">
        <f t="shared" ref="AZ365:AZ428" si="85">IF(ISNUMBER(K365),K365,"")</f>
        <v/>
      </c>
      <c r="BA365" s="67" t="str">
        <f t="shared" ref="BA365:BA428" si="86">IF(ISNUMBER(L365),L365,"")</f>
        <v/>
      </c>
      <c r="BB365" s="67" t="str">
        <f t="shared" ref="BB365:BE428" si="87">IF(ISNUMBER(M365),M365,"")</f>
        <v/>
      </c>
      <c r="BC365" s="67" t="str">
        <f t="shared" si="87"/>
        <v/>
      </c>
      <c r="BD365" s="67" t="str">
        <f t="shared" si="87"/>
        <v/>
      </c>
      <c r="BE365" s="67" t="str">
        <f t="shared" si="87"/>
        <v/>
      </c>
    </row>
    <row r="366" spans="3:259" ht="11.85" customHeight="1">
      <c r="C366" s="24"/>
      <c r="D366" s="12"/>
      <c r="E366" s="12"/>
      <c r="F366" s="12"/>
      <c r="G366" s="14"/>
      <c r="H366" s="14"/>
      <c r="I366" s="14"/>
      <c r="J366" s="10"/>
      <c r="K366" s="10"/>
      <c r="L366" s="10"/>
      <c r="M366" s="10"/>
      <c r="N366" s="10"/>
      <c r="O366" s="10"/>
      <c r="P366" s="10"/>
      <c r="Q366" s="10"/>
      <c r="R366" s="10"/>
      <c r="S366" s="7"/>
      <c r="T366" s="7"/>
      <c r="U366" s="7"/>
      <c r="V366" s="7"/>
      <c r="W366" s="7"/>
      <c r="X366" s="7"/>
      <c r="AH366" s="1"/>
      <c r="AI366" s="1"/>
      <c r="AQ366" s="7" t="str">
        <f t="shared" si="77"/>
        <v/>
      </c>
      <c r="AR366" s="67" t="str">
        <f t="shared" si="78"/>
        <v/>
      </c>
      <c r="AS366" s="67" t="str">
        <f t="shared" si="79"/>
        <v/>
      </c>
      <c r="AT366" s="67" t="str">
        <f t="shared" si="80"/>
        <v/>
      </c>
      <c r="AU366" s="67" t="str">
        <f t="shared" ref="AU366:AU429" si="88">IF(ISNUMBER(F366),F366,"")</f>
        <v/>
      </c>
      <c r="AV366" s="67" t="str">
        <f t="shared" si="81"/>
        <v/>
      </c>
      <c r="AW366" s="67" t="str">
        <f t="shared" si="82"/>
        <v/>
      </c>
      <c r="AX366" s="67" t="str">
        <f t="shared" si="83"/>
        <v/>
      </c>
      <c r="AY366" s="67" t="str">
        <f t="shared" si="84"/>
        <v/>
      </c>
      <c r="AZ366" s="67" t="str">
        <f t="shared" si="85"/>
        <v/>
      </c>
      <c r="BA366" s="67" t="str">
        <f t="shared" si="86"/>
        <v/>
      </c>
      <c r="BB366" s="67" t="str">
        <f t="shared" si="87"/>
        <v/>
      </c>
      <c r="BC366" s="67" t="str">
        <f t="shared" si="87"/>
        <v/>
      </c>
      <c r="BD366" s="67" t="str">
        <f t="shared" si="87"/>
        <v/>
      </c>
      <c r="BE366" s="67" t="str">
        <f t="shared" si="87"/>
        <v/>
      </c>
      <c r="IX366" s="7"/>
      <c r="IY366" s="7"/>
    </row>
    <row r="367" spans="3:259" ht="11.85" customHeight="1">
      <c r="C367" s="24"/>
      <c r="D367" s="12"/>
      <c r="E367" s="12"/>
      <c r="F367" s="12"/>
      <c r="G367" s="14"/>
      <c r="H367" s="14"/>
      <c r="I367" s="14"/>
      <c r="J367" s="10"/>
      <c r="K367" s="10"/>
      <c r="L367" s="10"/>
      <c r="M367" s="10"/>
      <c r="N367" s="10"/>
      <c r="O367" s="10"/>
      <c r="P367" s="10"/>
      <c r="Q367" s="10"/>
      <c r="R367" s="10"/>
      <c r="S367" s="7"/>
      <c r="T367" s="7"/>
      <c r="U367" s="7"/>
      <c r="V367" s="7"/>
      <c r="W367" s="7"/>
      <c r="X367" s="7"/>
      <c r="AH367" s="1"/>
      <c r="AI367" s="1"/>
      <c r="AQ367" s="7" t="str">
        <f t="shared" si="77"/>
        <v/>
      </c>
      <c r="AR367" s="67" t="str">
        <f t="shared" si="78"/>
        <v/>
      </c>
      <c r="AS367" s="67" t="str">
        <f t="shared" si="79"/>
        <v/>
      </c>
      <c r="AT367" s="67" t="str">
        <f t="shared" si="80"/>
        <v/>
      </c>
      <c r="AU367" s="67" t="str">
        <f t="shared" si="88"/>
        <v/>
      </c>
      <c r="AV367" s="67" t="str">
        <f t="shared" si="81"/>
        <v/>
      </c>
      <c r="AW367" s="67" t="str">
        <f t="shared" si="82"/>
        <v/>
      </c>
      <c r="AX367" s="67" t="str">
        <f t="shared" si="83"/>
        <v/>
      </c>
      <c r="AY367" s="67" t="str">
        <f t="shared" si="84"/>
        <v/>
      </c>
      <c r="AZ367" s="67" t="str">
        <f t="shared" si="85"/>
        <v/>
      </c>
      <c r="BA367" s="67" t="str">
        <f t="shared" si="86"/>
        <v/>
      </c>
      <c r="BB367" s="67" t="str">
        <f t="shared" si="87"/>
        <v/>
      </c>
      <c r="BC367" s="67" t="str">
        <f t="shared" si="87"/>
        <v/>
      </c>
      <c r="BD367" s="67" t="str">
        <f t="shared" si="87"/>
        <v/>
      </c>
      <c r="BE367" s="67" t="str">
        <f t="shared" si="87"/>
        <v/>
      </c>
      <c r="IX367" s="7"/>
      <c r="IY367" s="7"/>
    </row>
    <row r="368" spans="3:259" ht="11.85" customHeight="1">
      <c r="C368" s="24"/>
      <c r="D368" s="12"/>
      <c r="E368" s="12"/>
      <c r="F368" s="12"/>
      <c r="G368" s="14"/>
      <c r="H368" s="14"/>
      <c r="I368" s="14"/>
      <c r="J368" s="10"/>
      <c r="K368" s="10"/>
      <c r="L368" s="10"/>
      <c r="M368" s="10"/>
      <c r="N368" s="10"/>
      <c r="O368" s="10"/>
      <c r="P368" s="10"/>
      <c r="Q368" s="10"/>
      <c r="R368" s="10"/>
      <c r="S368" s="7"/>
      <c r="T368" s="7"/>
      <c r="U368" s="7"/>
      <c r="V368" s="7"/>
      <c r="W368" s="7"/>
      <c r="X368" s="7"/>
      <c r="AH368" s="1"/>
      <c r="AI368" s="1"/>
      <c r="AQ368" s="7" t="str">
        <f t="shared" si="77"/>
        <v/>
      </c>
      <c r="AR368" s="67" t="str">
        <f t="shared" si="78"/>
        <v/>
      </c>
      <c r="AS368" s="67" t="str">
        <f t="shared" si="79"/>
        <v/>
      </c>
      <c r="AT368" s="67" t="str">
        <f t="shared" si="80"/>
        <v/>
      </c>
      <c r="AU368" s="67" t="str">
        <f t="shared" si="88"/>
        <v/>
      </c>
      <c r="AV368" s="67" t="str">
        <f t="shared" si="81"/>
        <v/>
      </c>
      <c r="AW368" s="67" t="str">
        <f t="shared" si="82"/>
        <v/>
      </c>
      <c r="AX368" s="67" t="str">
        <f t="shared" si="83"/>
        <v/>
      </c>
      <c r="AY368" s="67" t="str">
        <f t="shared" si="84"/>
        <v/>
      </c>
      <c r="AZ368" s="67" t="str">
        <f t="shared" si="85"/>
        <v/>
      </c>
      <c r="BA368" s="67" t="str">
        <f t="shared" si="86"/>
        <v/>
      </c>
      <c r="BB368" s="67" t="str">
        <f t="shared" si="87"/>
        <v/>
      </c>
      <c r="BC368" s="67" t="str">
        <f t="shared" si="87"/>
        <v/>
      </c>
      <c r="BD368" s="67" t="str">
        <f t="shared" si="87"/>
        <v/>
      </c>
      <c r="BE368" s="67" t="str">
        <f t="shared" si="87"/>
        <v/>
      </c>
      <c r="IX368" s="7"/>
      <c r="IY368" s="7"/>
    </row>
    <row r="369" spans="3:259" ht="11.85" customHeight="1">
      <c r="C369" s="24"/>
      <c r="D369" s="12"/>
      <c r="E369" s="12"/>
      <c r="F369" s="12"/>
      <c r="G369" s="14"/>
      <c r="H369" s="14"/>
      <c r="I369" s="14"/>
      <c r="J369" s="10"/>
      <c r="K369" s="10"/>
      <c r="L369" s="10"/>
      <c r="M369" s="10"/>
      <c r="N369" s="10"/>
      <c r="O369" s="10"/>
      <c r="P369" s="10"/>
      <c r="Q369" s="10"/>
      <c r="R369" s="10"/>
      <c r="S369" s="7"/>
      <c r="T369" s="7"/>
      <c r="U369" s="7"/>
      <c r="V369" s="7"/>
      <c r="W369" s="7"/>
      <c r="X369" s="7"/>
      <c r="AH369" s="1"/>
      <c r="AI369" s="1"/>
      <c r="AQ369" s="7" t="str">
        <f t="shared" si="77"/>
        <v/>
      </c>
      <c r="AR369" s="67" t="str">
        <f t="shared" si="78"/>
        <v/>
      </c>
      <c r="AS369" s="67" t="str">
        <f t="shared" si="79"/>
        <v/>
      </c>
      <c r="AT369" s="67" t="str">
        <f t="shared" si="80"/>
        <v/>
      </c>
      <c r="AU369" s="67" t="str">
        <f t="shared" si="88"/>
        <v/>
      </c>
      <c r="AV369" s="67" t="str">
        <f t="shared" si="81"/>
        <v/>
      </c>
      <c r="AW369" s="67" t="str">
        <f t="shared" si="82"/>
        <v/>
      </c>
      <c r="AX369" s="67" t="str">
        <f t="shared" si="83"/>
        <v/>
      </c>
      <c r="AY369" s="67" t="str">
        <f t="shared" si="84"/>
        <v/>
      </c>
      <c r="AZ369" s="67" t="str">
        <f t="shared" si="85"/>
        <v/>
      </c>
      <c r="BA369" s="67" t="str">
        <f t="shared" si="86"/>
        <v/>
      </c>
      <c r="BB369" s="67" t="str">
        <f t="shared" si="87"/>
        <v/>
      </c>
      <c r="BC369" s="67" t="str">
        <f t="shared" si="87"/>
        <v/>
      </c>
      <c r="BD369" s="67" t="str">
        <f t="shared" si="87"/>
        <v/>
      </c>
      <c r="BE369" s="67" t="str">
        <f t="shared" si="87"/>
        <v/>
      </c>
      <c r="IX369" s="7"/>
      <c r="IY369" s="7"/>
    </row>
    <row r="370" spans="3:259" ht="11.85" customHeight="1">
      <c r="C370" s="24"/>
      <c r="D370" s="12"/>
      <c r="E370" s="12"/>
      <c r="F370" s="12"/>
      <c r="G370" s="14"/>
      <c r="H370" s="14"/>
      <c r="I370" s="14"/>
      <c r="J370" s="10"/>
      <c r="K370" s="10"/>
      <c r="L370" s="10"/>
      <c r="M370" s="10"/>
      <c r="N370" s="10"/>
      <c r="O370" s="10"/>
      <c r="P370" s="10"/>
      <c r="Q370" s="10"/>
      <c r="R370" s="10"/>
      <c r="S370" s="7"/>
      <c r="T370" s="7"/>
      <c r="U370" s="7"/>
      <c r="V370" s="7"/>
      <c r="W370" s="7"/>
      <c r="X370" s="7"/>
      <c r="AH370" s="1"/>
      <c r="AI370" s="1"/>
      <c r="AQ370" s="7" t="str">
        <f t="shared" si="77"/>
        <v/>
      </c>
      <c r="AR370" s="67" t="str">
        <f t="shared" si="78"/>
        <v/>
      </c>
      <c r="AS370" s="67" t="str">
        <f t="shared" si="79"/>
        <v/>
      </c>
      <c r="AT370" s="67" t="str">
        <f t="shared" si="80"/>
        <v/>
      </c>
      <c r="AU370" s="67" t="str">
        <f t="shared" si="88"/>
        <v/>
      </c>
      <c r="AV370" s="67" t="str">
        <f t="shared" si="81"/>
        <v/>
      </c>
      <c r="AW370" s="67" t="str">
        <f t="shared" si="82"/>
        <v/>
      </c>
      <c r="AX370" s="67" t="str">
        <f t="shared" si="83"/>
        <v/>
      </c>
      <c r="AY370" s="67" t="str">
        <f t="shared" si="84"/>
        <v/>
      </c>
      <c r="AZ370" s="67" t="str">
        <f t="shared" si="85"/>
        <v/>
      </c>
      <c r="BA370" s="67" t="str">
        <f t="shared" si="86"/>
        <v/>
      </c>
      <c r="BB370" s="67" t="str">
        <f t="shared" si="87"/>
        <v/>
      </c>
      <c r="BC370" s="67" t="str">
        <f t="shared" si="87"/>
        <v/>
      </c>
      <c r="BD370" s="67" t="str">
        <f t="shared" si="87"/>
        <v/>
      </c>
      <c r="BE370" s="67" t="str">
        <f t="shared" si="87"/>
        <v/>
      </c>
      <c r="IX370" s="7"/>
      <c r="IY370" s="7"/>
    </row>
    <row r="371" spans="3:259" ht="11.85" customHeight="1">
      <c r="C371" s="24"/>
      <c r="D371" s="12"/>
      <c r="E371" s="12"/>
      <c r="F371" s="12"/>
      <c r="G371" s="14"/>
      <c r="H371" s="14"/>
      <c r="I371" s="14"/>
      <c r="J371" s="10"/>
      <c r="K371" s="10"/>
      <c r="L371" s="10"/>
      <c r="M371" s="10"/>
      <c r="N371" s="10"/>
      <c r="O371" s="10"/>
      <c r="P371" s="10"/>
      <c r="Q371" s="10"/>
      <c r="R371" s="10"/>
      <c r="S371" s="7"/>
      <c r="T371" s="7"/>
      <c r="U371" s="7"/>
      <c r="V371" s="7"/>
      <c r="W371" s="7"/>
      <c r="X371" s="7"/>
      <c r="AH371" s="1"/>
      <c r="AI371" s="1"/>
      <c r="AQ371" s="7" t="str">
        <f t="shared" si="77"/>
        <v/>
      </c>
      <c r="AR371" s="67" t="str">
        <f t="shared" si="78"/>
        <v/>
      </c>
      <c r="AS371" s="67" t="str">
        <f t="shared" si="79"/>
        <v/>
      </c>
      <c r="AT371" s="67" t="str">
        <f t="shared" si="80"/>
        <v/>
      </c>
      <c r="AU371" s="67" t="str">
        <f t="shared" si="88"/>
        <v/>
      </c>
      <c r="AV371" s="67" t="str">
        <f t="shared" si="81"/>
        <v/>
      </c>
      <c r="AW371" s="67" t="str">
        <f t="shared" si="82"/>
        <v/>
      </c>
      <c r="AX371" s="67" t="str">
        <f t="shared" si="83"/>
        <v/>
      </c>
      <c r="AY371" s="67" t="str">
        <f t="shared" si="84"/>
        <v/>
      </c>
      <c r="AZ371" s="67" t="str">
        <f t="shared" si="85"/>
        <v/>
      </c>
      <c r="BA371" s="67" t="str">
        <f t="shared" si="86"/>
        <v/>
      </c>
      <c r="BB371" s="67" t="str">
        <f t="shared" si="87"/>
        <v/>
      </c>
      <c r="BC371" s="67" t="str">
        <f t="shared" si="87"/>
        <v/>
      </c>
      <c r="BD371" s="67" t="str">
        <f t="shared" si="87"/>
        <v/>
      </c>
      <c r="BE371" s="67" t="str">
        <f t="shared" si="87"/>
        <v/>
      </c>
      <c r="IX371" s="7"/>
      <c r="IY371" s="7"/>
    </row>
    <row r="372" spans="3:259" ht="11.85" customHeight="1">
      <c r="C372" s="24"/>
      <c r="D372" s="12"/>
      <c r="E372" s="12"/>
      <c r="F372" s="12"/>
      <c r="G372" s="14"/>
      <c r="H372" s="14"/>
      <c r="I372" s="14"/>
      <c r="J372" s="10"/>
      <c r="K372" s="10"/>
      <c r="L372" s="10"/>
      <c r="M372" s="10"/>
      <c r="N372" s="10"/>
      <c r="O372" s="10"/>
      <c r="P372" s="10"/>
      <c r="Q372" s="10"/>
      <c r="R372" s="10"/>
      <c r="S372" s="7"/>
      <c r="T372" s="7"/>
      <c r="U372" s="7"/>
      <c r="V372" s="7"/>
      <c r="W372" s="7"/>
      <c r="X372" s="7"/>
      <c r="AH372" s="1"/>
      <c r="AI372" s="1"/>
      <c r="AQ372" s="7" t="str">
        <f t="shared" si="77"/>
        <v/>
      </c>
      <c r="AR372" s="67" t="str">
        <f t="shared" si="78"/>
        <v/>
      </c>
      <c r="AS372" s="67" t="str">
        <f t="shared" si="79"/>
        <v/>
      </c>
      <c r="AT372" s="67" t="str">
        <f t="shared" si="80"/>
        <v/>
      </c>
      <c r="AU372" s="67" t="str">
        <f t="shared" si="88"/>
        <v/>
      </c>
      <c r="AV372" s="67" t="str">
        <f t="shared" si="81"/>
        <v/>
      </c>
      <c r="AW372" s="67" t="str">
        <f t="shared" si="82"/>
        <v/>
      </c>
      <c r="AX372" s="67" t="str">
        <f t="shared" si="83"/>
        <v/>
      </c>
      <c r="AY372" s="67" t="str">
        <f t="shared" si="84"/>
        <v/>
      </c>
      <c r="AZ372" s="67" t="str">
        <f t="shared" si="85"/>
        <v/>
      </c>
      <c r="BA372" s="67" t="str">
        <f t="shared" si="86"/>
        <v/>
      </c>
      <c r="BB372" s="67" t="str">
        <f t="shared" si="87"/>
        <v/>
      </c>
      <c r="BC372" s="67" t="str">
        <f t="shared" si="87"/>
        <v/>
      </c>
      <c r="BD372" s="67" t="str">
        <f t="shared" si="87"/>
        <v/>
      </c>
      <c r="BE372" s="67" t="str">
        <f t="shared" si="87"/>
        <v/>
      </c>
      <c r="IX372" s="7"/>
      <c r="IY372" s="7"/>
    </row>
    <row r="373" spans="3:259" ht="11.85" customHeight="1">
      <c r="C373" s="24"/>
      <c r="D373" s="12"/>
      <c r="E373" s="12"/>
      <c r="F373" s="12"/>
      <c r="G373" s="14"/>
      <c r="H373" s="14"/>
      <c r="I373" s="14"/>
      <c r="J373" s="10"/>
      <c r="K373" s="10"/>
      <c r="L373" s="10"/>
      <c r="M373" s="10"/>
      <c r="N373" s="10"/>
      <c r="O373" s="10"/>
      <c r="P373" s="10"/>
      <c r="Q373" s="10"/>
      <c r="R373" s="10"/>
      <c r="S373" s="7"/>
      <c r="T373" s="7"/>
      <c r="U373" s="7"/>
      <c r="V373" s="7"/>
      <c r="W373" s="7"/>
      <c r="X373" s="7"/>
      <c r="AH373" s="1"/>
      <c r="AI373" s="1"/>
      <c r="AQ373" s="7" t="str">
        <f t="shared" si="77"/>
        <v/>
      </c>
      <c r="AR373" s="67" t="str">
        <f t="shared" si="78"/>
        <v/>
      </c>
      <c r="AS373" s="67" t="str">
        <f t="shared" si="79"/>
        <v/>
      </c>
      <c r="AT373" s="67" t="str">
        <f t="shared" si="80"/>
        <v/>
      </c>
      <c r="AU373" s="67" t="str">
        <f t="shared" si="88"/>
        <v/>
      </c>
      <c r="AV373" s="67" t="str">
        <f t="shared" si="81"/>
        <v/>
      </c>
      <c r="AW373" s="67" t="str">
        <f t="shared" si="82"/>
        <v/>
      </c>
      <c r="AX373" s="67" t="str">
        <f t="shared" si="83"/>
        <v/>
      </c>
      <c r="AY373" s="67" t="str">
        <f t="shared" si="84"/>
        <v/>
      </c>
      <c r="AZ373" s="67" t="str">
        <f t="shared" si="85"/>
        <v/>
      </c>
      <c r="BA373" s="67" t="str">
        <f t="shared" si="86"/>
        <v/>
      </c>
      <c r="BB373" s="67" t="str">
        <f t="shared" si="87"/>
        <v/>
      </c>
      <c r="BC373" s="67" t="str">
        <f t="shared" si="87"/>
        <v/>
      </c>
      <c r="BD373" s="67" t="str">
        <f t="shared" si="87"/>
        <v/>
      </c>
      <c r="BE373" s="67" t="str">
        <f t="shared" si="87"/>
        <v/>
      </c>
      <c r="IX373" s="7"/>
      <c r="IY373" s="7"/>
    </row>
    <row r="374" spans="3:259" ht="11.85" customHeight="1">
      <c r="C374" s="24"/>
      <c r="D374" s="12"/>
      <c r="E374" s="12"/>
      <c r="F374" s="12"/>
      <c r="G374" s="14"/>
      <c r="H374" s="14"/>
      <c r="I374" s="14"/>
      <c r="J374" s="10"/>
      <c r="K374" s="10"/>
      <c r="L374" s="10"/>
      <c r="M374" s="10"/>
      <c r="N374" s="10"/>
      <c r="O374" s="10"/>
      <c r="P374" s="10"/>
      <c r="Q374" s="10"/>
      <c r="R374" s="10"/>
      <c r="S374" s="7"/>
      <c r="T374" s="7"/>
      <c r="U374" s="7"/>
      <c r="V374" s="7"/>
      <c r="W374" s="7"/>
      <c r="X374" s="7"/>
      <c r="AH374" s="1"/>
      <c r="AI374" s="1"/>
      <c r="AQ374" s="7" t="str">
        <f t="shared" si="77"/>
        <v/>
      </c>
      <c r="AR374" s="67" t="str">
        <f t="shared" si="78"/>
        <v/>
      </c>
      <c r="AS374" s="67" t="str">
        <f t="shared" si="79"/>
        <v/>
      </c>
      <c r="AT374" s="67" t="str">
        <f t="shared" si="80"/>
        <v/>
      </c>
      <c r="AU374" s="67" t="str">
        <f t="shared" si="88"/>
        <v/>
      </c>
      <c r="AV374" s="67" t="str">
        <f t="shared" si="81"/>
        <v/>
      </c>
      <c r="AW374" s="67" t="str">
        <f t="shared" si="82"/>
        <v/>
      </c>
      <c r="AX374" s="67" t="str">
        <f t="shared" si="83"/>
        <v/>
      </c>
      <c r="AY374" s="67" t="str">
        <f t="shared" si="84"/>
        <v/>
      </c>
      <c r="AZ374" s="67" t="str">
        <f t="shared" si="85"/>
        <v/>
      </c>
      <c r="BA374" s="67" t="str">
        <f t="shared" si="86"/>
        <v/>
      </c>
      <c r="BB374" s="67" t="str">
        <f t="shared" si="87"/>
        <v/>
      </c>
      <c r="BC374" s="67" t="str">
        <f t="shared" si="87"/>
        <v/>
      </c>
      <c r="BD374" s="67" t="str">
        <f t="shared" si="87"/>
        <v/>
      </c>
      <c r="BE374" s="67" t="str">
        <f t="shared" si="87"/>
        <v/>
      </c>
      <c r="IX374" s="7"/>
      <c r="IY374" s="7"/>
    </row>
    <row r="375" spans="3:259" ht="11.85" customHeight="1">
      <c r="C375" s="24"/>
      <c r="D375" s="12"/>
      <c r="E375" s="12"/>
      <c r="F375" s="12"/>
      <c r="G375" s="14"/>
      <c r="H375" s="14"/>
      <c r="I375" s="14"/>
      <c r="J375" s="10"/>
      <c r="K375" s="10"/>
      <c r="L375" s="10"/>
      <c r="M375" s="10"/>
      <c r="N375" s="10"/>
      <c r="O375" s="10"/>
      <c r="P375" s="10"/>
      <c r="Q375" s="10"/>
      <c r="R375" s="10"/>
      <c r="S375" s="7"/>
      <c r="T375" s="7"/>
      <c r="U375" s="7"/>
      <c r="V375" s="7"/>
      <c r="W375" s="7"/>
      <c r="X375" s="7"/>
      <c r="AH375" s="1"/>
      <c r="AI375" s="1"/>
      <c r="AQ375" s="7" t="str">
        <f t="shared" si="77"/>
        <v/>
      </c>
      <c r="AR375" s="67" t="str">
        <f t="shared" si="78"/>
        <v/>
      </c>
      <c r="AS375" s="67" t="str">
        <f t="shared" si="79"/>
        <v/>
      </c>
      <c r="AT375" s="67" t="str">
        <f t="shared" si="80"/>
        <v/>
      </c>
      <c r="AU375" s="67" t="str">
        <f t="shared" si="88"/>
        <v/>
      </c>
      <c r="AV375" s="67" t="str">
        <f t="shared" si="81"/>
        <v/>
      </c>
      <c r="AW375" s="67" t="str">
        <f t="shared" si="82"/>
        <v/>
      </c>
      <c r="AX375" s="67" t="str">
        <f t="shared" si="83"/>
        <v/>
      </c>
      <c r="AY375" s="67" t="str">
        <f t="shared" si="84"/>
        <v/>
      </c>
      <c r="AZ375" s="67" t="str">
        <f t="shared" si="85"/>
        <v/>
      </c>
      <c r="BA375" s="67" t="str">
        <f t="shared" si="86"/>
        <v/>
      </c>
      <c r="BB375" s="67" t="str">
        <f t="shared" si="87"/>
        <v/>
      </c>
      <c r="BC375" s="67" t="str">
        <f t="shared" si="87"/>
        <v/>
      </c>
      <c r="BD375" s="67" t="str">
        <f t="shared" si="87"/>
        <v/>
      </c>
      <c r="BE375" s="67" t="str">
        <f t="shared" si="87"/>
        <v/>
      </c>
      <c r="IX375" s="7"/>
      <c r="IY375" s="7"/>
    </row>
    <row r="376" spans="3:259" ht="11.85" customHeight="1">
      <c r="C376" s="24"/>
      <c r="D376" s="12"/>
      <c r="E376" s="12"/>
      <c r="F376" s="12"/>
      <c r="G376" s="14"/>
      <c r="H376" s="14"/>
      <c r="I376" s="14"/>
      <c r="J376" s="10"/>
      <c r="K376" s="10"/>
      <c r="L376" s="10"/>
      <c r="M376" s="10"/>
      <c r="N376" s="10"/>
      <c r="O376" s="10"/>
      <c r="P376" s="10"/>
      <c r="Q376" s="10"/>
      <c r="R376" s="10"/>
      <c r="S376" s="7"/>
      <c r="T376" s="7"/>
      <c r="U376" s="7"/>
      <c r="V376" s="7"/>
      <c r="W376" s="7"/>
      <c r="X376" s="7"/>
      <c r="AH376" s="1"/>
      <c r="AI376" s="1"/>
      <c r="AQ376" s="7" t="str">
        <f t="shared" si="77"/>
        <v/>
      </c>
      <c r="AR376" s="67" t="str">
        <f t="shared" si="78"/>
        <v/>
      </c>
      <c r="AS376" s="67" t="str">
        <f t="shared" si="79"/>
        <v/>
      </c>
      <c r="AT376" s="67" t="str">
        <f t="shared" si="80"/>
        <v/>
      </c>
      <c r="AU376" s="67" t="str">
        <f t="shared" si="88"/>
        <v/>
      </c>
      <c r="AV376" s="67" t="str">
        <f t="shared" si="81"/>
        <v/>
      </c>
      <c r="AW376" s="67" t="str">
        <f t="shared" si="82"/>
        <v/>
      </c>
      <c r="AX376" s="67" t="str">
        <f t="shared" si="83"/>
        <v/>
      </c>
      <c r="AY376" s="67" t="str">
        <f t="shared" si="84"/>
        <v/>
      </c>
      <c r="AZ376" s="67" t="str">
        <f t="shared" si="85"/>
        <v/>
      </c>
      <c r="BA376" s="67" t="str">
        <f t="shared" si="86"/>
        <v/>
      </c>
      <c r="BB376" s="67" t="str">
        <f t="shared" si="87"/>
        <v/>
      </c>
      <c r="BC376" s="67" t="str">
        <f t="shared" si="87"/>
        <v/>
      </c>
      <c r="BD376" s="67" t="str">
        <f t="shared" si="87"/>
        <v/>
      </c>
      <c r="BE376" s="67" t="str">
        <f t="shared" si="87"/>
        <v/>
      </c>
      <c r="IX376" s="7"/>
      <c r="IY376" s="7"/>
    </row>
    <row r="377" spans="3:259" ht="11.85" customHeight="1">
      <c r="C377" s="24"/>
      <c r="D377" s="12"/>
      <c r="E377" s="12"/>
      <c r="F377" s="12"/>
      <c r="G377" s="14"/>
      <c r="H377" s="14"/>
      <c r="I377" s="14"/>
      <c r="J377" s="10"/>
      <c r="K377" s="10"/>
      <c r="L377" s="10"/>
      <c r="M377" s="10"/>
      <c r="N377" s="10"/>
      <c r="O377" s="10"/>
      <c r="P377" s="10"/>
      <c r="Q377" s="10"/>
      <c r="R377" s="10"/>
      <c r="S377" s="7"/>
      <c r="T377" s="7"/>
      <c r="U377" s="7"/>
      <c r="V377" s="7"/>
      <c r="W377" s="7"/>
      <c r="X377" s="7"/>
      <c r="AH377" s="1"/>
      <c r="AI377" s="1"/>
      <c r="AQ377" s="7" t="str">
        <f t="shared" si="77"/>
        <v/>
      </c>
      <c r="AR377" s="67" t="str">
        <f t="shared" si="78"/>
        <v/>
      </c>
      <c r="AS377" s="67" t="str">
        <f t="shared" si="79"/>
        <v/>
      </c>
      <c r="AT377" s="67" t="str">
        <f t="shared" si="80"/>
        <v/>
      </c>
      <c r="AU377" s="67" t="str">
        <f t="shared" si="88"/>
        <v/>
      </c>
      <c r="AV377" s="67" t="str">
        <f t="shared" si="81"/>
        <v/>
      </c>
      <c r="AW377" s="67" t="str">
        <f t="shared" si="82"/>
        <v/>
      </c>
      <c r="AX377" s="67" t="str">
        <f t="shared" si="83"/>
        <v/>
      </c>
      <c r="AY377" s="67" t="str">
        <f t="shared" si="84"/>
        <v/>
      </c>
      <c r="AZ377" s="67" t="str">
        <f t="shared" si="85"/>
        <v/>
      </c>
      <c r="BA377" s="67" t="str">
        <f t="shared" si="86"/>
        <v/>
      </c>
      <c r="BB377" s="67" t="str">
        <f t="shared" si="87"/>
        <v/>
      </c>
      <c r="BC377" s="67" t="str">
        <f t="shared" si="87"/>
        <v/>
      </c>
      <c r="BD377" s="67" t="str">
        <f t="shared" si="87"/>
        <v/>
      </c>
      <c r="BE377" s="67" t="str">
        <f t="shared" si="87"/>
        <v/>
      </c>
      <c r="IX377" s="7"/>
      <c r="IY377" s="7"/>
    </row>
    <row r="378" spans="3:259" ht="11.85" customHeight="1">
      <c r="C378" s="24"/>
      <c r="D378" s="12"/>
      <c r="E378" s="12"/>
      <c r="F378" s="12"/>
      <c r="G378" s="14"/>
      <c r="H378" s="14"/>
      <c r="I378" s="14"/>
      <c r="J378" s="10"/>
      <c r="K378" s="10"/>
      <c r="L378" s="10"/>
      <c r="M378" s="10"/>
      <c r="N378" s="10"/>
      <c r="O378" s="10"/>
      <c r="P378" s="10"/>
      <c r="Q378" s="10"/>
      <c r="R378" s="10"/>
      <c r="S378" s="7"/>
      <c r="T378" s="7"/>
      <c r="U378" s="7"/>
      <c r="V378" s="7"/>
      <c r="W378" s="7"/>
      <c r="X378" s="7"/>
      <c r="AH378" s="1"/>
      <c r="AI378" s="1"/>
      <c r="AQ378" s="7" t="str">
        <f t="shared" si="77"/>
        <v/>
      </c>
      <c r="AR378" s="67" t="str">
        <f t="shared" si="78"/>
        <v/>
      </c>
      <c r="AS378" s="67" t="str">
        <f t="shared" si="79"/>
        <v/>
      </c>
      <c r="AT378" s="67" t="str">
        <f t="shared" si="80"/>
        <v/>
      </c>
      <c r="AU378" s="67" t="str">
        <f t="shared" si="88"/>
        <v/>
      </c>
      <c r="AV378" s="67" t="str">
        <f t="shared" si="81"/>
        <v/>
      </c>
      <c r="AW378" s="67" t="str">
        <f t="shared" si="82"/>
        <v/>
      </c>
      <c r="AX378" s="67" t="str">
        <f t="shared" si="83"/>
        <v/>
      </c>
      <c r="AY378" s="67" t="str">
        <f t="shared" si="84"/>
        <v/>
      </c>
      <c r="AZ378" s="67" t="str">
        <f t="shared" si="85"/>
        <v/>
      </c>
      <c r="BA378" s="67" t="str">
        <f t="shared" si="86"/>
        <v/>
      </c>
      <c r="BB378" s="67" t="str">
        <f t="shared" si="87"/>
        <v/>
      </c>
      <c r="BC378" s="67" t="str">
        <f t="shared" si="87"/>
        <v/>
      </c>
      <c r="BD378" s="67" t="str">
        <f t="shared" si="87"/>
        <v/>
      </c>
      <c r="BE378" s="67" t="str">
        <f t="shared" si="87"/>
        <v/>
      </c>
      <c r="IX378" s="7"/>
      <c r="IY378" s="7"/>
    </row>
    <row r="379" spans="3:259" ht="11.85" customHeight="1">
      <c r="C379" s="24"/>
      <c r="D379" s="12"/>
      <c r="E379" s="12"/>
      <c r="F379" s="12"/>
      <c r="G379" s="14"/>
      <c r="H379" s="14"/>
      <c r="I379" s="14"/>
      <c r="J379" s="10"/>
      <c r="K379" s="10"/>
      <c r="L379" s="10"/>
      <c r="M379" s="10"/>
      <c r="N379" s="10"/>
      <c r="O379" s="10"/>
      <c r="P379" s="10"/>
      <c r="Q379" s="10"/>
      <c r="R379" s="10"/>
      <c r="S379" s="7"/>
      <c r="T379" s="7"/>
      <c r="U379" s="7"/>
      <c r="V379" s="7"/>
      <c r="W379" s="7"/>
      <c r="X379" s="7"/>
      <c r="AH379" s="1"/>
      <c r="AI379" s="1"/>
      <c r="AQ379" s="7" t="str">
        <f t="shared" si="77"/>
        <v/>
      </c>
      <c r="AR379" s="67" t="str">
        <f t="shared" si="78"/>
        <v/>
      </c>
      <c r="AS379" s="67" t="str">
        <f t="shared" si="79"/>
        <v/>
      </c>
      <c r="AT379" s="67" t="str">
        <f t="shared" si="80"/>
        <v/>
      </c>
      <c r="AU379" s="67" t="str">
        <f t="shared" si="88"/>
        <v/>
      </c>
      <c r="AV379" s="67" t="str">
        <f t="shared" si="81"/>
        <v/>
      </c>
      <c r="AW379" s="67" t="str">
        <f t="shared" si="82"/>
        <v/>
      </c>
      <c r="AX379" s="67" t="str">
        <f t="shared" si="83"/>
        <v/>
      </c>
      <c r="AY379" s="67" t="str">
        <f t="shared" si="84"/>
        <v/>
      </c>
      <c r="AZ379" s="67" t="str">
        <f t="shared" si="85"/>
        <v/>
      </c>
      <c r="BA379" s="67" t="str">
        <f t="shared" si="86"/>
        <v/>
      </c>
      <c r="BB379" s="67" t="str">
        <f t="shared" si="87"/>
        <v/>
      </c>
      <c r="BC379" s="67" t="str">
        <f t="shared" si="87"/>
        <v/>
      </c>
      <c r="BD379" s="67" t="str">
        <f t="shared" si="87"/>
        <v/>
      </c>
      <c r="BE379" s="67" t="str">
        <f t="shared" si="87"/>
        <v/>
      </c>
      <c r="IX379" s="7"/>
      <c r="IY379" s="7"/>
    </row>
    <row r="380" spans="3:259" ht="11.85" customHeight="1">
      <c r="C380" s="24"/>
      <c r="D380" s="12"/>
      <c r="E380" s="12"/>
      <c r="F380" s="12"/>
      <c r="G380" s="14"/>
      <c r="H380" s="14"/>
      <c r="I380" s="14"/>
      <c r="J380" s="10"/>
      <c r="K380" s="10"/>
      <c r="L380" s="10"/>
      <c r="M380" s="10"/>
      <c r="N380" s="10"/>
      <c r="O380" s="10"/>
      <c r="P380" s="10"/>
      <c r="Q380" s="10"/>
      <c r="R380" s="10"/>
      <c r="S380" s="7"/>
      <c r="T380" s="7"/>
      <c r="U380" s="7"/>
      <c r="V380" s="7"/>
      <c r="W380" s="7"/>
      <c r="X380" s="7"/>
      <c r="AH380" s="1"/>
      <c r="AI380" s="1"/>
      <c r="AQ380" s="7" t="str">
        <f t="shared" si="77"/>
        <v/>
      </c>
      <c r="AR380" s="67" t="str">
        <f t="shared" si="78"/>
        <v/>
      </c>
      <c r="AS380" s="67" t="str">
        <f t="shared" si="79"/>
        <v/>
      </c>
      <c r="AT380" s="67" t="str">
        <f t="shared" si="80"/>
        <v/>
      </c>
      <c r="AU380" s="67" t="str">
        <f t="shared" si="88"/>
        <v/>
      </c>
      <c r="AV380" s="67" t="str">
        <f t="shared" si="81"/>
        <v/>
      </c>
      <c r="AW380" s="67" t="str">
        <f t="shared" si="82"/>
        <v/>
      </c>
      <c r="AX380" s="67" t="str">
        <f t="shared" si="83"/>
        <v/>
      </c>
      <c r="AY380" s="67" t="str">
        <f t="shared" si="84"/>
        <v/>
      </c>
      <c r="AZ380" s="67" t="str">
        <f t="shared" si="85"/>
        <v/>
      </c>
      <c r="BA380" s="67" t="str">
        <f t="shared" si="86"/>
        <v/>
      </c>
      <c r="BB380" s="67" t="str">
        <f t="shared" si="87"/>
        <v/>
      </c>
      <c r="BC380" s="67" t="str">
        <f t="shared" si="87"/>
        <v/>
      </c>
      <c r="BD380" s="67" t="str">
        <f t="shared" si="87"/>
        <v/>
      </c>
      <c r="BE380" s="67" t="str">
        <f t="shared" si="87"/>
        <v/>
      </c>
      <c r="IX380" s="7"/>
      <c r="IY380" s="7"/>
    </row>
    <row r="381" spans="3:259" ht="11.85" customHeight="1">
      <c r="C381" s="24"/>
      <c r="D381" s="12"/>
      <c r="E381" s="12"/>
      <c r="F381" s="12"/>
      <c r="G381" s="14"/>
      <c r="H381" s="14"/>
      <c r="I381" s="14"/>
      <c r="J381" s="10"/>
      <c r="K381" s="10"/>
      <c r="L381" s="10"/>
      <c r="M381" s="10"/>
      <c r="N381" s="10"/>
      <c r="O381" s="10"/>
      <c r="P381" s="10"/>
      <c r="Q381" s="10"/>
      <c r="R381" s="10"/>
      <c r="S381" s="7"/>
      <c r="T381" s="7"/>
      <c r="U381" s="7"/>
      <c r="V381" s="7"/>
      <c r="W381" s="7"/>
      <c r="X381" s="7"/>
      <c r="AH381" s="1"/>
      <c r="AI381" s="1"/>
      <c r="AQ381" s="7" t="str">
        <f t="shared" si="77"/>
        <v/>
      </c>
      <c r="AR381" s="67" t="str">
        <f t="shared" si="78"/>
        <v/>
      </c>
      <c r="AS381" s="67" t="str">
        <f t="shared" si="79"/>
        <v/>
      </c>
      <c r="AT381" s="67" t="str">
        <f t="shared" si="80"/>
        <v/>
      </c>
      <c r="AU381" s="67" t="str">
        <f t="shared" si="88"/>
        <v/>
      </c>
      <c r="AV381" s="67" t="str">
        <f t="shared" si="81"/>
        <v/>
      </c>
      <c r="AW381" s="67" t="str">
        <f t="shared" si="82"/>
        <v/>
      </c>
      <c r="AX381" s="67" t="str">
        <f t="shared" si="83"/>
        <v/>
      </c>
      <c r="AY381" s="67" t="str">
        <f t="shared" si="84"/>
        <v/>
      </c>
      <c r="AZ381" s="67" t="str">
        <f t="shared" si="85"/>
        <v/>
      </c>
      <c r="BA381" s="67" t="str">
        <f t="shared" si="86"/>
        <v/>
      </c>
      <c r="BB381" s="67" t="str">
        <f t="shared" si="87"/>
        <v/>
      </c>
      <c r="BC381" s="67" t="str">
        <f t="shared" si="87"/>
        <v/>
      </c>
      <c r="BD381" s="67" t="str">
        <f t="shared" si="87"/>
        <v/>
      </c>
      <c r="BE381" s="67" t="str">
        <f t="shared" si="87"/>
        <v/>
      </c>
      <c r="IX381" s="7"/>
      <c r="IY381" s="7"/>
    </row>
    <row r="382" spans="3:259" ht="11.85" customHeight="1">
      <c r="C382" s="24"/>
      <c r="D382" s="12"/>
      <c r="E382" s="12"/>
      <c r="F382" s="12"/>
      <c r="G382" s="14"/>
      <c r="H382" s="14"/>
      <c r="I382" s="14"/>
      <c r="J382" s="10"/>
      <c r="K382" s="10"/>
      <c r="L382" s="10"/>
      <c r="M382" s="10"/>
      <c r="N382" s="10"/>
      <c r="O382" s="10"/>
      <c r="P382" s="10"/>
      <c r="Q382" s="10"/>
      <c r="R382" s="10"/>
      <c r="S382" s="7"/>
      <c r="T382" s="7"/>
      <c r="U382" s="7"/>
      <c r="V382" s="7"/>
      <c r="W382" s="7"/>
      <c r="X382" s="7"/>
      <c r="AH382" s="1"/>
      <c r="AI382" s="1"/>
      <c r="AQ382" s="7" t="str">
        <f t="shared" si="77"/>
        <v/>
      </c>
      <c r="AR382" s="67" t="str">
        <f t="shared" si="78"/>
        <v/>
      </c>
      <c r="AS382" s="67" t="str">
        <f t="shared" si="79"/>
        <v/>
      </c>
      <c r="AT382" s="67" t="str">
        <f t="shared" si="80"/>
        <v/>
      </c>
      <c r="AU382" s="67" t="str">
        <f t="shared" si="88"/>
        <v/>
      </c>
      <c r="AV382" s="67" t="str">
        <f t="shared" si="81"/>
        <v/>
      </c>
      <c r="AW382" s="67" t="str">
        <f t="shared" si="82"/>
        <v/>
      </c>
      <c r="AX382" s="67" t="str">
        <f t="shared" si="83"/>
        <v/>
      </c>
      <c r="AY382" s="67" t="str">
        <f t="shared" si="84"/>
        <v/>
      </c>
      <c r="AZ382" s="67" t="str">
        <f t="shared" si="85"/>
        <v/>
      </c>
      <c r="BA382" s="67" t="str">
        <f t="shared" si="86"/>
        <v/>
      </c>
      <c r="BB382" s="67" t="str">
        <f t="shared" si="87"/>
        <v/>
      </c>
      <c r="BC382" s="67" t="str">
        <f t="shared" si="87"/>
        <v/>
      </c>
      <c r="BD382" s="67" t="str">
        <f t="shared" si="87"/>
        <v/>
      </c>
      <c r="BE382" s="67" t="str">
        <f t="shared" si="87"/>
        <v/>
      </c>
      <c r="IX382" s="7"/>
      <c r="IY382" s="7"/>
    </row>
    <row r="383" spans="3:259" ht="11.85" customHeight="1">
      <c r="C383" s="24"/>
      <c r="D383" s="12"/>
      <c r="E383" s="12"/>
      <c r="F383" s="12"/>
      <c r="G383" s="14"/>
      <c r="H383" s="14"/>
      <c r="I383" s="14"/>
      <c r="J383" s="10"/>
      <c r="K383" s="10"/>
      <c r="L383" s="10"/>
      <c r="M383" s="10"/>
      <c r="N383" s="10"/>
      <c r="O383" s="10"/>
      <c r="P383" s="10"/>
      <c r="Q383" s="10"/>
      <c r="R383" s="10"/>
      <c r="S383" s="7"/>
      <c r="T383" s="7"/>
      <c r="U383" s="7"/>
      <c r="V383" s="7"/>
      <c r="W383" s="7"/>
      <c r="X383" s="7"/>
      <c r="AH383" s="1"/>
      <c r="AI383" s="1"/>
      <c r="AQ383" s="7" t="str">
        <f t="shared" si="77"/>
        <v/>
      </c>
      <c r="AR383" s="67" t="str">
        <f t="shared" si="78"/>
        <v/>
      </c>
      <c r="AS383" s="67" t="str">
        <f t="shared" si="79"/>
        <v/>
      </c>
      <c r="AT383" s="67" t="str">
        <f t="shared" si="80"/>
        <v/>
      </c>
      <c r="AU383" s="67" t="str">
        <f t="shared" si="88"/>
        <v/>
      </c>
      <c r="AV383" s="67" t="str">
        <f t="shared" si="81"/>
        <v/>
      </c>
      <c r="AW383" s="67" t="str">
        <f t="shared" si="82"/>
        <v/>
      </c>
      <c r="AX383" s="67" t="str">
        <f t="shared" si="83"/>
        <v/>
      </c>
      <c r="AY383" s="67" t="str">
        <f t="shared" si="84"/>
        <v/>
      </c>
      <c r="AZ383" s="67" t="str">
        <f t="shared" si="85"/>
        <v/>
      </c>
      <c r="BA383" s="67" t="str">
        <f t="shared" si="86"/>
        <v/>
      </c>
      <c r="BB383" s="67" t="str">
        <f t="shared" si="87"/>
        <v/>
      </c>
      <c r="BC383" s="67" t="str">
        <f t="shared" si="87"/>
        <v/>
      </c>
      <c r="BD383" s="67" t="str">
        <f t="shared" si="87"/>
        <v/>
      </c>
      <c r="BE383" s="67" t="str">
        <f t="shared" si="87"/>
        <v/>
      </c>
      <c r="IX383" s="7"/>
      <c r="IY383" s="7"/>
    </row>
    <row r="384" spans="3:259" ht="11.85" customHeight="1">
      <c r="C384" s="24"/>
      <c r="D384" s="12"/>
      <c r="E384" s="12"/>
      <c r="F384" s="12"/>
      <c r="G384" s="14"/>
      <c r="H384" s="14"/>
      <c r="I384" s="14"/>
      <c r="J384" s="10"/>
      <c r="K384" s="10"/>
      <c r="L384" s="10"/>
      <c r="M384" s="10"/>
      <c r="N384" s="10"/>
      <c r="O384" s="10"/>
      <c r="P384" s="10"/>
      <c r="Q384" s="10"/>
      <c r="R384" s="10"/>
      <c r="S384" s="7"/>
      <c r="T384" s="7"/>
      <c r="U384" s="7"/>
      <c r="V384" s="7"/>
      <c r="W384" s="7"/>
      <c r="X384" s="7"/>
      <c r="AH384" s="1"/>
      <c r="AI384" s="1"/>
      <c r="AQ384" s="7" t="str">
        <f t="shared" si="77"/>
        <v/>
      </c>
      <c r="AR384" s="67" t="str">
        <f t="shared" si="78"/>
        <v/>
      </c>
      <c r="AS384" s="67" t="str">
        <f t="shared" si="79"/>
        <v/>
      </c>
      <c r="AT384" s="67" t="str">
        <f t="shared" si="80"/>
        <v/>
      </c>
      <c r="AU384" s="67" t="str">
        <f t="shared" si="88"/>
        <v/>
      </c>
      <c r="AV384" s="67" t="str">
        <f t="shared" si="81"/>
        <v/>
      </c>
      <c r="AW384" s="67" t="str">
        <f t="shared" si="82"/>
        <v/>
      </c>
      <c r="AX384" s="67" t="str">
        <f t="shared" si="83"/>
        <v/>
      </c>
      <c r="AY384" s="67" t="str">
        <f t="shared" si="84"/>
        <v/>
      </c>
      <c r="AZ384" s="67" t="str">
        <f t="shared" si="85"/>
        <v/>
      </c>
      <c r="BA384" s="67" t="str">
        <f t="shared" si="86"/>
        <v/>
      </c>
      <c r="BB384" s="67" t="str">
        <f t="shared" si="87"/>
        <v/>
      </c>
      <c r="BC384" s="67" t="str">
        <f t="shared" si="87"/>
        <v/>
      </c>
      <c r="BD384" s="67" t="str">
        <f t="shared" si="87"/>
        <v/>
      </c>
      <c r="BE384" s="67" t="str">
        <f t="shared" si="87"/>
        <v/>
      </c>
      <c r="IX384" s="7"/>
      <c r="IY384" s="7"/>
    </row>
    <row r="385" spans="3:259" ht="11.85" customHeight="1">
      <c r="C385" s="24"/>
      <c r="D385" s="12"/>
      <c r="E385" s="12"/>
      <c r="F385" s="12"/>
      <c r="G385" s="14"/>
      <c r="H385" s="14"/>
      <c r="I385" s="14"/>
      <c r="J385" s="10"/>
      <c r="K385" s="10"/>
      <c r="L385" s="10"/>
      <c r="M385" s="10"/>
      <c r="N385" s="10"/>
      <c r="O385" s="10"/>
      <c r="P385" s="10"/>
      <c r="Q385" s="10"/>
      <c r="R385" s="10"/>
      <c r="S385" s="7"/>
      <c r="T385" s="7"/>
      <c r="U385" s="7"/>
      <c r="V385" s="7"/>
      <c r="W385" s="7"/>
      <c r="X385" s="7"/>
      <c r="AH385" s="1"/>
      <c r="AI385" s="1"/>
      <c r="AQ385" s="7" t="str">
        <f t="shared" si="77"/>
        <v/>
      </c>
      <c r="AR385" s="67" t="str">
        <f t="shared" si="78"/>
        <v/>
      </c>
      <c r="AS385" s="67" t="str">
        <f t="shared" si="79"/>
        <v/>
      </c>
      <c r="AT385" s="67" t="str">
        <f t="shared" si="80"/>
        <v/>
      </c>
      <c r="AU385" s="67" t="str">
        <f t="shared" si="88"/>
        <v/>
      </c>
      <c r="AV385" s="67" t="str">
        <f t="shared" si="81"/>
        <v/>
      </c>
      <c r="AW385" s="67" t="str">
        <f t="shared" si="82"/>
        <v/>
      </c>
      <c r="AX385" s="67" t="str">
        <f t="shared" si="83"/>
        <v/>
      </c>
      <c r="AY385" s="67" t="str">
        <f t="shared" si="84"/>
        <v/>
      </c>
      <c r="AZ385" s="67" t="str">
        <f t="shared" si="85"/>
        <v/>
      </c>
      <c r="BA385" s="67" t="str">
        <f t="shared" si="86"/>
        <v/>
      </c>
      <c r="BB385" s="67" t="str">
        <f t="shared" si="87"/>
        <v/>
      </c>
      <c r="BC385" s="67" t="str">
        <f t="shared" si="87"/>
        <v/>
      </c>
      <c r="BD385" s="67" t="str">
        <f t="shared" si="87"/>
        <v/>
      </c>
      <c r="BE385" s="67" t="str">
        <f t="shared" si="87"/>
        <v/>
      </c>
      <c r="IX385" s="7"/>
      <c r="IY385" s="7"/>
    </row>
    <row r="386" spans="3:259" ht="11.85" customHeight="1">
      <c r="C386" s="24"/>
      <c r="D386" s="12"/>
      <c r="E386" s="12"/>
      <c r="F386" s="12"/>
      <c r="G386" s="14"/>
      <c r="H386" s="14"/>
      <c r="I386" s="14"/>
      <c r="J386" s="10"/>
      <c r="K386" s="10"/>
      <c r="L386" s="10"/>
      <c r="M386" s="10"/>
      <c r="N386" s="10"/>
      <c r="O386" s="10"/>
      <c r="P386" s="10"/>
      <c r="Q386" s="10"/>
      <c r="R386" s="10"/>
      <c r="S386" s="7"/>
      <c r="T386" s="7"/>
      <c r="U386" s="7"/>
      <c r="V386" s="7"/>
      <c r="W386" s="7"/>
      <c r="X386" s="7"/>
      <c r="AH386" s="1"/>
      <c r="AI386" s="1"/>
      <c r="AQ386" s="7" t="str">
        <f t="shared" si="77"/>
        <v/>
      </c>
      <c r="AR386" s="67" t="str">
        <f t="shared" si="78"/>
        <v/>
      </c>
      <c r="AS386" s="67" t="str">
        <f t="shared" si="79"/>
        <v/>
      </c>
      <c r="AT386" s="67" t="str">
        <f t="shared" si="80"/>
        <v/>
      </c>
      <c r="AU386" s="67" t="str">
        <f t="shared" si="88"/>
        <v/>
      </c>
      <c r="AV386" s="67" t="str">
        <f t="shared" si="81"/>
        <v/>
      </c>
      <c r="AW386" s="67" t="str">
        <f t="shared" si="82"/>
        <v/>
      </c>
      <c r="AX386" s="67" t="str">
        <f t="shared" si="83"/>
        <v/>
      </c>
      <c r="AY386" s="67" t="str">
        <f t="shared" si="84"/>
        <v/>
      </c>
      <c r="AZ386" s="67" t="str">
        <f t="shared" si="85"/>
        <v/>
      </c>
      <c r="BA386" s="67" t="str">
        <f t="shared" si="86"/>
        <v/>
      </c>
      <c r="BB386" s="67" t="str">
        <f t="shared" si="87"/>
        <v/>
      </c>
      <c r="BC386" s="67" t="str">
        <f t="shared" si="87"/>
        <v/>
      </c>
      <c r="BD386" s="67" t="str">
        <f t="shared" si="87"/>
        <v/>
      </c>
      <c r="BE386" s="67" t="str">
        <f t="shared" si="87"/>
        <v/>
      </c>
      <c r="IX386" s="7"/>
      <c r="IY386" s="7"/>
    </row>
    <row r="387" spans="3:259" ht="11.85" customHeight="1">
      <c r="C387" s="24"/>
      <c r="D387" s="12"/>
      <c r="E387" s="12"/>
      <c r="F387" s="12"/>
      <c r="G387" s="14"/>
      <c r="H387" s="14"/>
      <c r="I387" s="14"/>
      <c r="J387" s="10"/>
      <c r="K387" s="10"/>
      <c r="L387" s="10"/>
      <c r="M387" s="10"/>
      <c r="N387" s="10"/>
      <c r="O387" s="10"/>
      <c r="P387" s="10"/>
      <c r="Q387" s="10"/>
      <c r="R387" s="10"/>
      <c r="S387" s="7"/>
      <c r="T387" s="7"/>
      <c r="U387" s="7"/>
      <c r="V387" s="7"/>
      <c r="W387" s="7"/>
      <c r="X387" s="7"/>
      <c r="AH387" s="1"/>
      <c r="AI387" s="1"/>
      <c r="AQ387" s="7" t="str">
        <f t="shared" si="77"/>
        <v/>
      </c>
      <c r="AR387" s="67" t="str">
        <f t="shared" si="78"/>
        <v/>
      </c>
      <c r="AS387" s="67" t="str">
        <f t="shared" si="79"/>
        <v/>
      </c>
      <c r="AT387" s="67" t="str">
        <f t="shared" si="80"/>
        <v/>
      </c>
      <c r="AU387" s="67" t="str">
        <f t="shared" si="88"/>
        <v/>
      </c>
      <c r="AV387" s="67" t="str">
        <f t="shared" si="81"/>
        <v/>
      </c>
      <c r="AW387" s="67" t="str">
        <f t="shared" si="82"/>
        <v/>
      </c>
      <c r="AX387" s="67" t="str">
        <f t="shared" si="83"/>
        <v/>
      </c>
      <c r="AY387" s="67" t="str">
        <f t="shared" si="84"/>
        <v/>
      </c>
      <c r="AZ387" s="67" t="str">
        <f t="shared" si="85"/>
        <v/>
      </c>
      <c r="BA387" s="67" t="str">
        <f t="shared" si="86"/>
        <v/>
      </c>
      <c r="BB387" s="67" t="str">
        <f t="shared" si="87"/>
        <v/>
      </c>
      <c r="BC387" s="67" t="str">
        <f t="shared" si="87"/>
        <v/>
      </c>
      <c r="BD387" s="67" t="str">
        <f t="shared" si="87"/>
        <v/>
      </c>
      <c r="BE387" s="67" t="str">
        <f t="shared" si="87"/>
        <v/>
      </c>
      <c r="IX387" s="7"/>
      <c r="IY387" s="7"/>
    </row>
    <row r="388" spans="3:259" ht="11.85" customHeight="1">
      <c r="C388" s="24"/>
      <c r="D388" s="12"/>
      <c r="E388" s="12"/>
      <c r="F388" s="12"/>
      <c r="G388" s="14"/>
      <c r="H388" s="14"/>
      <c r="I388" s="14"/>
      <c r="J388" s="10"/>
      <c r="K388" s="10"/>
      <c r="L388" s="10"/>
      <c r="M388" s="10"/>
      <c r="N388" s="10"/>
      <c r="O388" s="10"/>
      <c r="P388" s="10"/>
      <c r="Q388" s="10"/>
      <c r="R388" s="10"/>
      <c r="S388" s="7"/>
      <c r="T388" s="7"/>
      <c r="U388" s="7"/>
      <c r="V388" s="7"/>
      <c r="W388" s="7"/>
      <c r="X388" s="7"/>
      <c r="AH388" s="1"/>
      <c r="AI388" s="1"/>
      <c r="AQ388" s="7" t="str">
        <f t="shared" si="77"/>
        <v/>
      </c>
      <c r="AR388" s="67" t="str">
        <f t="shared" si="78"/>
        <v/>
      </c>
      <c r="AS388" s="67" t="str">
        <f t="shared" si="79"/>
        <v/>
      </c>
      <c r="AT388" s="67" t="str">
        <f t="shared" si="80"/>
        <v/>
      </c>
      <c r="AU388" s="67" t="str">
        <f t="shared" si="88"/>
        <v/>
      </c>
      <c r="AV388" s="67" t="str">
        <f t="shared" si="81"/>
        <v/>
      </c>
      <c r="AW388" s="67" t="str">
        <f t="shared" si="82"/>
        <v/>
      </c>
      <c r="AX388" s="67" t="str">
        <f t="shared" si="83"/>
        <v/>
      </c>
      <c r="AY388" s="67" t="str">
        <f t="shared" si="84"/>
        <v/>
      </c>
      <c r="AZ388" s="67" t="str">
        <f t="shared" si="85"/>
        <v/>
      </c>
      <c r="BA388" s="67" t="str">
        <f t="shared" si="86"/>
        <v/>
      </c>
      <c r="BB388" s="67" t="str">
        <f t="shared" si="87"/>
        <v/>
      </c>
      <c r="BC388" s="67" t="str">
        <f t="shared" si="87"/>
        <v/>
      </c>
      <c r="BD388" s="67" t="str">
        <f t="shared" si="87"/>
        <v/>
      </c>
      <c r="BE388" s="67" t="str">
        <f t="shared" si="87"/>
        <v/>
      </c>
      <c r="IX388" s="7"/>
      <c r="IY388" s="7"/>
    </row>
    <row r="389" spans="3:259" ht="11.85" customHeight="1">
      <c r="C389" s="24"/>
      <c r="D389" s="12"/>
      <c r="E389" s="12"/>
      <c r="F389" s="12"/>
      <c r="G389" s="14"/>
      <c r="H389" s="14"/>
      <c r="I389" s="14"/>
      <c r="J389" s="10"/>
      <c r="K389" s="10"/>
      <c r="L389" s="10"/>
      <c r="M389" s="10"/>
      <c r="N389" s="10"/>
      <c r="O389" s="10"/>
      <c r="P389" s="10"/>
      <c r="Q389" s="10"/>
      <c r="R389" s="10"/>
      <c r="S389" s="7"/>
      <c r="T389" s="7"/>
      <c r="U389" s="7"/>
      <c r="V389" s="7"/>
      <c r="W389" s="7"/>
      <c r="X389" s="7"/>
      <c r="AH389" s="1"/>
      <c r="AI389" s="1"/>
      <c r="AQ389" s="7" t="str">
        <f t="shared" si="77"/>
        <v/>
      </c>
      <c r="AR389" s="67" t="str">
        <f t="shared" si="78"/>
        <v/>
      </c>
      <c r="AS389" s="67" t="str">
        <f t="shared" si="79"/>
        <v/>
      </c>
      <c r="AT389" s="67" t="str">
        <f t="shared" si="80"/>
        <v/>
      </c>
      <c r="AU389" s="67" t="str">
        <f t="shared" si="88"/>
        <v/>
      </c>
      <c r="AV389" s="67" t="str">
        <f t="shared" si="81"/>
        <v/>
      </c>
      <c r="AW389" s="67" t="str">
        <f t="shared" si="82"/>
        <v/>
      </c>
      <c r="AX389" s="67" t="str">
        <f t="shared" si="83"/>
        <v/>
      </c>
      <c r="AY389" s="67" t="str">
        <f t="shared" si="84"/>
        <v/>
      </c>
      <c r="AZ389" s="67" t="str">
        <f t="shared" si="85"/>
        <v/>
      </c>
      <c r="BA389" s="67" t="str">
        <f t="shared" si="86"/>
        <v/>
      </c>
      <c r="BB389" s="67" t="str">
        <f t="shared" si="87"/>
        <v/>
      </c>
      <c r="BC389" s="67" t="str">
        <f t="shared" si="87"/>
        <v/>
      </c>
      <c r="BD389" s="67" t="str">
        <f t="shared" si="87"/>
        <v/>
      </c>
      <c r="BE389" s="67" t="str">
        <f t="shared" si="87"/>
        <v/>
      </c>
      <c r="IX389" s="7"/>
      <c r="IY389" s="7"/>
    </row>
    <row r="390" spans="3:259" ht="11.85" customHeight="1">
      <c r="C390" s="24"/>
      <c r="D390" s="12"/>
      <c r="E390" s="12"/>
      <c r="F390" s="12"/>
      <c r="G390" s="14"/>
      <c r="H390" s="14"/>
      <c r="I390" s="14"/>
      <c r="J390" s="10"/>
      <c r="K390" s="10"/>
      <c r="L390" s="10"/>
      <c r="M390" s="10"/>
      <c r="N390" s="10"/>
      <c r="O390" s="10"/>
      <c r="P390" s="10"/>
      <c r="Q390" s="10"/>
      <c r="R390" s="10"/>
      <c r="S390" s="7"/>
      <c r="T390" s="7"/>
      <c r="U390" s="7"/>
      <c r="V390" s="7"/>
      <c r="W390" s="7"/>
      <c r="X390" s="7"/>
      <c r="AH390" s="1"/>
      <c r="AI390" s="1"/>
      <c r="AQ390" s="7" t="str">
        <f t="shared" si="77"/>
        <v/>
      </c>
      <c r="AR390" s="67" t="str">
        <f t="shared" si="78"/>
        <v/>
      </c>
      <c r="AS390" s="67" t="str">
        <f t="shared" si="79"/>
        <v/>
      </c>
      <c r="AT390" s="67" t="str">
        <f t="shared" si="80"/>
        <v/>
      </c>
      <c r="AU390" s="67" t="str">
        <f t="shared" si="88"/>
        <v/>
      </c>
      <c r="AV390" s="67" t="str">
        <f t="shared" si="81"/>
        <v/>
      </c>
      <c r="AW390" s="67" t="str">
        <f t="shared" si="82"/>
        <v/>
      </c>
      <c r="AX390" s="67" t="str">
        <f t="shared" si="83"/>
        <v/>
      </c>
      <c r="AY390" s="67" t="str">
        <f t="shared" si="84"/>
        <v/>
      </c>
      <c r="AZ390" s="67" t="str">
        <f t="shared" si="85"/>
        <v/>
      </c>
      <c r="BA390" s="67" t="str">
        <f t="shared" si="86"/>
        <v/>
      </c>
      <c r="BB390" s="67" t="str">
        <f t="shared" si="87"/>
        <v/>
      </c>
      <c r="BC390" s="67" t="str">
        <f t="shared" si="87"/>
        <v/>
      </c>
      <c r="BD390" s="67" t="str">
        <f t="shared" si="87"/>
        <v/>
      </c>
      <c r="BE390" s="67" t="str">
        <f t="shared" si="87"/>
        <v/>
      </c>
      <c r="IX390" s="7"/>
      <c r="IY390" s="7"/>
    </row>
    <row r="391" spans="3:259" ht="11.85" customHeight="1">
      <c r="C391" s="24"/>
      <c r="D391" s="12"/>
      <c r="E391" s="12"/>
      <c r="F391" s="12"/>
      <c r="G391" s="14"/>
      <c r="H391" s="14"/>
      <c r="I391" s="14"/>
      <c r="J391" s="10"/>
      <c r="K391" s="10"/>
      <c r="L391" s="10"/>
      <c r="M391" s="10"/>
      <c r="N391" s="10"/>
      <c r="O391" s="10"/>
      <c r="P391" s="10"/>
      <c r="Q391" s="10"/>
      <c r="R391" s="10"/>
      <c r="S391" s="7"/>
      <c r="T391" s="7"/>
      <c r="U391" s="7"/>
      <c r="V391" s="7"/>
      <c r="W391" s="7"/>
      <c r="X391" s="7"/>
      <c r="AH391" s="1"/>
      <c r="AI391" s="1"/>
      <c r="AQ391" s="7" t="str">
        <f t="shared" si="77"/>
        <v/>
      </c>
      <c r="AR391" s="67" t="str">
        <f t="shared" si="78"/>
        <v/>
      </c>
      <c r="AS391" s="67" t="str">
        <f t="shared" si="79"/>
        <v/>
      </c>
      <c r="AT391" s="67" t="str">
        <f t="shared" si="80"/>
        <v/>
      </c>
      <c r="AU391" s="67" t="str">
        <f t="shared" si="88"/>
        <v/>
      </c>
      <c r="AV391" s="67" t="str">
        <f t="shared" si="81"/>
        <v/>
      </c>
      <c r="AW391" s="67" t="str">
        <f t="shared" si="82"/>
        <v/>
      </c>
      <c r="AX391" s="67" t="str">
        <f t="shared" si="83"/>
        <v/>
      </c>
      <c r="AY391" s="67" t="str">
        <f t="shared" si="84"/>
        <v/>
      </c>
      <c r="AZ391" s="67" t="str">
        <f t="shared" si="85"/>
        <v/>
      </c>
      <c r="BA391" s="67" t="str">
        <f t="shared" si="86"/>
        <v/>
      </c>
      <c r="BB391" s="67" t="str">
        <f t="shared" si="87"/>
        <v/>
      </c>
      <c r="BC391" s="67" t="str">
        <f t="shared" si="87"/>
        <v/>
      </c>
      <c r="BD391" s="67" t="str">
        <f t="shared" si="87"/>
        <v/>
      </c>
      <c r="BE391" s="67" t="str">
        <f t="shared" si="87"/>
        <v/>
      </c>
      <c r="IX391" s="7"/>
      <c r="IY391" s="7"/>
    </row>
    <row r="392" spans="3:259" ht="11.85" customHeight="1">
      <c r="C392" s="24"/>
      <c r="D392" s="12"/>
      <c r="E392" s="12"/>
      <c r="F392" s="12"/>
      <c r="G392" s="14"/>
      <c r="H392" s="14"/>
      <c r="I392" s="14"/>
      <c r="J392" s="10"/>
      <c r="K392" s="10"/>
      <c r="L392" s="10"/>
      <c r="M392" s="10"/>
      <c r="N392" s="10"/>
      <c r="O392" s="10"/>
      <c r="P392" s="10"/>
      <c r="Q392" s="10"/>
      <c r="R392" s="10"/>
      <c r="S392" s="7"/>
      <c r="T392" s="7"/>
      <c r="U392" s="7"/>
      <c r="V392" s="7"/>
      <c r="W392" s="7"/>
      <c r="X392" s="7"/>
      <c r="AH392" s="1"/>
      <c r="AI392" s="1"/>
      <c r="AQ392" s="7" t="str">
        <f t="shared" si="77"/>
        <v/>
      </c>
      <c r="AR392" s="67" t="str">
        <f t="shared" si="78"/>
        <v/>
      </c>
      <c r="AS392" s="67" t="str">
        <f t="shared" si="79"/>
        <v/>
      </c>
      <c r="AT392" s="67" t="str">
        <f t="shared" si="80"/>
        <v/>
      </c>
      <c r="AU392" s="67" t="str">
        <f t="shared" si="88"/>
        <v/>
      </c>
      <c r="AV392" s="67" t="str">
        <f t="shared" si="81"/>
        <v/>
      </c>
      <c r="AW392" s="67" t="str">
        <f t="shared" si="82"/>
        <v/>
      </c>
      <c r="AX392" s="67" t="str">
        <f t="shared" si="83"/>
        <v/>
      </c>
      <c r="AY392" s="67" t="str">
        <f t="shared" si="84"/>
        <v/>
      </c>
      <c r="AZ392" s="67" t="str">
        <f t="shared" si="85"/>
        <v/>
      </c>
      <c r="BA392" s="67" t="str">
        <f t="shared" si="86"/>
        <v/>
      </c>
      <c r="BB392" s="67" t="str">
        <f t="shared" si="87"/>
        <v/>
      </c>
      <c r="BC392" s="67" t="str">
        <f t="shared" si="87"/>
        <v/>
      </c>
      <c r="BD392" s="67" t="str">
        <f t="shared" si="87"/>
        <v/>
      </c>
      <c r="BE392" s="67" t="str">
        <f t="shared" si="87"/>
        <v/>
      </c>
      <c r="IX392" s="7"/>
      <c r="IY392" s="7"/>
    </row>
    <row r="393" spans="3:259" ht="11.85" customHeight="1">
      <c r="C393" s="24"/>
      <c r="D393" s="12"/>
      <c r="E393" s="12"/>
      <c r="F393" s="12"/>
      <c r="G393" s="14"/>
      <c r="H393" s="14"/>
      <c r="I393" s="14"/>
      <c r="J393" s="10"/>
      <c r="K393" s="10"/>
      <c r="L393" s="10"/>
      <c r="M393" s="10"/>
      <c r="N393" s="10"/>
      <c r="O393" s="10"/>
      <c r="P393" s="10"/>
      <c r="Q393" s="10"/>
      <c r="R393" s="10"/>
      <c r="S393" s="7"/>
      <c r="T393" s="7"/>
      <c r="U393" s="7"/>
      <c r="V393" s="7"/>
      <c r="W393" s="7"/>
      <c r="X393" s="7"/>
      <c r="AH393" s="1"/>
      <c r="AI393" s="1"/>
      <c r="AQ393" s="7" t="str">
        <f t="shared" si="77"/>
        <v/>
      </c>
      <c r="AR393" s="67" t="str">
        <f t="shared" si="78"/>
        <v/>
      </c>
      <c r="AS393" s="67" t="str">
        <f t="shared" si="79"/>
        <v/>
      </c>
      <c r="AT393" s="67" t="str">
        <f t="shared" si="80"/>
        <v/>
      </c>
      <c r="AU393" s="67" t="str">
        <f t="shared" si="88"/>
        <v/>
      </c>
      <c r="AV393" s="67" t="str">
        <f t="shared" si="81"/>
        <v/>
      </c>
      <c r="AW393" s="67" t="str">
        <f t="shared" si="82"/>
        <v/>
      </c>
      <c r="AX393" s="67" t="str">
        <f t="shared" si="83"/>
        <v/>
      </c>
      <c r="AY393" s="67" t="str">
        <f t="shared" si="84"/>
        <v/>
      </c>
      <c r="AZ393" s="67" t="str">
        <f t="shared" si="85"/>
        <v/>
      </c>
      <c r="BA393" s="67" t="str">
        <f t="shared" si="86"/>
        <v/>
      </c>
      <c r="BB393" s="67" t="str">
        <f t="shared" si="87"/>
        <v/>
      </c>
      <c r="BC393" s="67" t="str">
        <f t="shared" si="87"/>
        <v/>
      </c>
      <c r="BD393" s="67" t="str">
        <f t="shared" si="87"/>
        <v/>
      </c>
      <c r="BE393" s="67" t="str">
        <f t="shared" si="87"/>
        <v/>
      </c>
      <c r="IX393" s="7"/>
      <c r="IY393" s="7"/>
    </row>
    <row r="394" spans="3:259" ht="11.85" customHeight="1">
      <c r="C394" s="24"/>
      <c r="D394" s="12"/>
      <c r="E394" s="12"/>
      <c r="F394" s="12"/>
      <c r="G394" s="14"/>
      <c r="H394" s="14"/>
      <c r="I394" s="14"/>
      <c r="J394" s="10"/>
      <c r="K394" s="10"/>
      <c r="L394" s="10"/>
      <c r="M394" s="10"/>
      <c r="N394" s="10"/>
      <c r="O394" s="10"/>
      <c r="P394" s="10"/>
      <c r="Q394" s="10"/>
      <c r="R394" s="10"/>
      <c r="S394" s="7"/>
      <c r="T394" s="7"/>
      <c r="U394" s="7"/>
      <c r="V394" s="7"/>
      <c r="W394" s="7"/>
      <c r="X394" s="7"/>
      <c r="AH394" s="1"/>
      <c r="AI394" s="1"/>
      <c r="AQ394" s="7" t="str">
        <f t="shared" si="77"/>
        <v/>
      </c>
      <c r="AR394" s="67" t="str">
        <f t="shared" si="78"/>
        <v/>
      </c>
      <c r="AS394" s="67" t="str">
        <f t="shared" si="79"/>
        <v/>
      </c>
      <c r="AT394" s="67" t="str">
        <f t="shared" si="80"/>
        <v/>
      </c>
      <c r="AU394" s="67" t="str">
        <f t="shared" si="88"/>
        <v/>
      </c>
      <c r="AV394" s="67" t="str">
        <f t="shared" si="81"/>
        <v/>
      </c>
      <c r="AW394" s="67" t="str">
        <f t="shared" si="82"/>
        <v/>
      </c>
      <c r="AX394" s="67" t="str">
        <f t="shared" si="83"/>
        <v/>
      </c>
      <c r="AY394" s="67" t="str">
        <f t="shared" si="84"/>
        <v/>
      </c>
      <c r="AZ394" s="67" t="str">
        <f t="shared" si="85"/>
        <v/>
      </c>
      <c r="BA394" s="67" t="str">
        <f t="shared" si="86"/>
        <v/>
      </c>
      <c r="BB394" s="67" t="str">
        <f t="shared" si="87"/>
        <v/>
      </c>
      <c r="BC394" s="67" t="str">
        <f t="shared" si="87"/>
        <v/>
      </c>
      <c r="BD394" s="67" t="str">
        <f t="shared" si="87"/>
        <v/>
      </c>
      <c r="BE394" s="67" t="str">
        <f t="shared" si="87"/>
        <v/>
      </c>
      <c r="IX394" s="7"/>
      <c r="IY394" s="7"/>
    </row>
    <row r="395" spans="3:259" ht="11.85" customHeight="1">
      <c r="C395" s="24"/>
      <c r="D395" s="12"/>
      <c r="E395" s="12"/>
      <c r="F395" s="12"/>
      <c r="G395" s="14"/>
      <c r="H395" s="14"/>
      <c r="I395" s="14"/>
      <c r="J395" s="10"/>
      <c r="K395" s="10"/>
      <c r="L395" s="10"/>
      <c r="M395" s="10"/>
      <c r="N395" s="10"/>
      <c r="O395" s="10"/>
      <c r="P395" s="10"/>
      <c r="Q395" s="10"/>
      <c r="R395" s="10"/>
      <c r="S395" s="7"/>
      <c r="T395" s="7"/>
      <c r="U395" s="7"/>
      <c r="V395" s="7"/>
      <c r="W395" s="7"/>
      <c r="X395" s="7"/>
      <c r="AH395" s="1"/>
      <c r="AI395" s="1"/>
      <c r="AQ395" s="7" t="str">
        <f t="shared" si="77"/>
        <v/>
      </c>
      <c r="AR395" s="67" t="str">
        <f t="shared" si="78"/>
        <v/>
      </c>
      <c r="AS395" s="67" t="str">
        <f t="shared" si="79"/>
        <v/>
      </c>
      <c r="AT395" s="67" t="str">
        <f t="shared" si="80"/>
        <v/>
      </c>
      <c r="AU395" s="67" t="str">
        <f t="shared" si="88"/>
        <v/>
      </c>
      <c r="AV395" s="67" t="str">
        <f t="shared" si="81"/>
        <v/>
      </c>
      <c r="AW395" s="67" t="str">
        <f t="shared" si="82"/>
        <v/>
      </c>
      <c r="AX395" s="67" t="str">
        <f t="shared" si="83"/>
        <v/>
      </c>
      <c r="AY395" s="67" t="str">
        <f t="shared" si="84"/>
        <v/>
      </c>
      <c r="AZ395" s="67" t="str">
        <f t="shared" si="85"/>
        <v/>
      </c>
      <c r="BA395" s="67" t="str">
        <f t="shared" si="86"/>
        <v/>
      </c>
      <c r="BB395" s="67" t="str">
        <f t="shared" si="87"/>
        <v/>
      </c>
      <c r="BC395" s="67" t="str">
        <f t="shared" si="87"/>
        <v/>
      </c>
      <c r="BD395" s="67" t="str">
        <f t="shared" si="87"/>
        <v/>
      </c>
      <c r="BE395" s="67" t="str">
        <f t="shared" si="87"/>
        <v/>
      </c>
      <c r="IX395" s="7"/>
      <c r="IY395" s="7"/>
    </row>
    <row r="396" spans="3:259" ht="11.85" customHeight="1">
      <c r="C396" s="24"/>
      <c r="D396" s="12"/>
      <c r="E396" s="12"/>
      <c r="F396" s="12"/>
      <c r="G396" s="14"/>
      <c r="H396" s="14"/>
      <c r="I396" s="14"/>
      <c r="J396" s="10"/>
      <c r="K396" s="10"/>
      <c r="L396" s="10"/>
      <c r="M396" s="10"/>
      <c r="N396" s="10"/>
      <c r="O396" s="10"/>
      <c r="P396" s="10"/>
      <c r="Q396" s="10"/>
      <c r="R396" s="10"/>
      <c r="S396" s="7"/>
      <c r="T396" s="7"/>
      <c r="U396" s="7"/>
      <c r="V396" s="7"/>
      <c r="W396" s="7"/>
      <c r="X396" s="7"/>
      <c r="AH396" s="1"/>
      <c r="AI396" s="1"/>
      <c r="AQ396" s="7" t="str">
        <f t="shared" si="77"/>
        <v/>
      </c>
      <c r="AR396" s="67" t="str">
        <f t="shared" si="78"/>
        <v/>
      </c>
      <c r="AS396" s="67" t="str">
        <f t="shared" si="79"/>
        <v/>
      </c>
      <c r="AT396" s="67" t="str">
        <f t="shared" si="80"/>
        <v/>
      </c>
      <c r="AU396" s="67" t="str">
        <f t="shared" si="88"/>
        <v/>
      </c>
      <c r="AV396" s="67" t="str">
        <f t="shared" si="81"/>
        <v/>
      </c>
      <c r="AW396" s="67" t="str">
        <f t="shared" si="82"/>
        <v/>
      </c>
      <c r="AX396" s="67" t="str">
        <f t="shared" si="83"/>
        <v/>
      </c>
      <c r="AY396" s="67" t="str">
        <f t="shared" si="84"/>
        <v/>
      </c>
      <c r="AZ396" s="67" t="str">
        <f t="shared" si="85"/>
        <v/>
      </c>
      <c r="BA396" s="67" t="str">
        <f t="shared" si="86"/>
        <v/>
      </c>
      <c r="BB396" s="67" t="str">
        <f t="shared" si="87"/>
        <v/>
      </c>
      <c r="BC396" s="67" t="str">
        <f t="shared" si="87"/>
        <v/>
      </c>
      <c r="BD396" s="67" t="str">
        <f t="shared" si="87"/>
        <v/>
      </c>
      <c r="BE396" s="67" t="str">
        <f t="shared" si="87"/>
        <v/>
      </c>
      <c r="IX396" s="7"/>
      <c r="IY396" s="7"/>
    </row>
    <row r="397" spans="3:259" ht="11.85" customHeight="1">
      <c r="C397" s="24"/>
      <c r="D397" s="12"/>
      <c r="E397" s="12"/>
      <c r="F397" s="12"/>
      <c r="G397" s="14"/>
      <c r="H397" s="14"/>
      <c r="I397" s="14"/>
      <c r="J397" s="10"/>
      <c r="K397" s="10"/>
      <c r="L397" s="10"/>
      <c r="M397" s="10"/>
      <c r="N397" s="10"/>
      <c r="O397" s="10"/>
      <c r="P397" s="10"/>
      <c r="Q397" s="10"/>
      <c r="R397" s="10"/>
      <c r="S397" s="7"/>
      <c r="T397" s="7"/>
      <c r="U397" s="7"/>
      <c r="V397" s="7"/>
      <c r="W397" s="7"/>
      <c r="X397" s="7"/>
      <c r="AH397" s="1"/>
      <c r="AI397" s="1"/>
      <c r="AQ397" s="7" t="str">
        <f t="shared" si="77"/>
        <v/>
      </c>
      <c r="AR397" s="67" t="str">
        <f t="shared" si="78"/>
        <v/>
      </c>
      <c r="AS397" s="67" t="str">
        <f t="shared" si="79"/>
        <v/>
      </c>
      <c r="AT397" s="67" t="str">
        <f t="shared" si="80"/>
        <v/>
      </c>
      <c r="AU397" s="67" t="str">
        <f t="shared" si="88"/>
        <v/>
      </c>
      <c r="AV397" s="67" t="str">
        <f t="shared" si="81"/>
        <v/>
      </c>
      <c r="AW397" s="67" t="str">
        <f t="shared" si="82"/>
        <v/>
      </c>
      <c r="AX397" s="67" t="str">
        <f t="shared" si="83"/>
        <v/>
      </c>
      <c r="AY397" s="67" t="str">
        <f t="shared" si="84"/>
        <v/>
      </c>
      <c r="AZ397" s="67" t="str">
        <f t="shared" si="85"/>
        <v/>
      </c>
      <c r="BA397" s="67" t="str">
        <f t="shared" si="86"/>
        <v/>
      </c>
      <c r="BB397" s="67" t="str">
        <f t="shared" si="87"/>
        <v/>
      </c>
      <c r="BC397" s="67" t="str">
        <f t="shared" si="87"/>
        <v/>
      </c>
      <c r="BD397" s="67" t="str">
        <f t="shared" si="87"/>
        <v/>
      </c>
      <c r="BE397" s="67" t="str">
        <f t="shared" si="87"/>
        <v/>
      </c>
      <c r="IX397" s="7"/>
      <c r="IY397" s="7"/>
    </row>
    <row r="398" spans="3:259" ht="11.85" customHeight="1">
      <c r="C398" s="24"/>
      <c r="D398" s="12"/>
      <c r="E398" s="12"/>
      <c r="F398" s="12"/>
      <c r="G398" s="14"/>
      <c r="H398" s="14"/>
      <c r="I398" s="14"/>
      <c r="J398" s="10"/>
      <c r="K398" s="10"/>
      <c r="L398" s="10"/>
      <c r="M398" s="10"/>
      <c r="N398" s="10"/>
      <c r="O398" s="10"/>
      <c r="P398" s="10"/>
      <c r="Q398" s="10"/>
      <c r="R398" s="10"/>
      <c r="S398" s="7"/>
      <c r="T398" s="7"/>
      <c r="U398" s="7"/>
      <c r="V398" s="7"/>
      <c r="W398" s="7"/>
      <c r="X398" s="7"/>
      <c r="AH398" s="1"/>
      <c r="AI398" s="1"/>
      <c r="AQ398" s="7" t="str">
        <f t="shared" si="77"/>
        <v/>
      </c>
      <c r="AR398" s="67" t="str">
        <f t="shared" si="78"/>
        <v/>
      </c>
      <c r="AS398" s="67" t="str">
        <f t="shared" si="79"/>
        <v/>
      </c>
      <c r="AT398" s="67" t="str">
        <f t="shared" si="80"/>
        <v/>
      </c>
      <c r="AU398" s="67" t="str">
        <f t="shared" si="88"/>
        <v/>
      </c>
      <c r="AV398" s="67" t="str">
        <f t="shared" si="81"/>
        <v/>
      </c>
      <c r="AW398" s="67" t="str">
        <f t="shared" si="82"/>
        <v/>
      </c>
      <c r="AX398" s="67" t="str">
        <f t="shared" si="83"/>
        <v/>
      </c>
      <c r="AY398" s="67" t="str">
        <f t="shared" si="84"/>
        <v/>
      </c>
      <c r="AZ398" s="67" t="str">
        <f t="shared" si="85"/>
        <v/>
      </c>
      <c r="BA398" s="67" t="str">
        <f t="shared" si="86"/>
        <v/>
      </c>
      <c r="BB398" s="67" t="str">
        <f t="shared" si="87"/>
        <v/>
      </c>
      <c r="BC398" s="67" t="str">
        <f t="shared" si="87"/>
        <v/>
      </c>
      <c r="BD398" s="67" t="str">
        <f t="shared" si="87"/>
        <v/>
      </c>
      <c r="BE398" s="67" t="str">
        <f t="shared" si="87"/>
        <v/>
      </c>
      <c r="IX398" s="7"/>
      <c r="IY398" s="7"/>
    </row>
    <row r="399" spans="3:259" ht="11.85" customHeight="1">
      <c r="C399" s="24"/>
      <c r="D399" s="12"/>
      <c r="E399" s="12"/>
      <c r="F399" s="12"/>
      <c r="G399" s="14"/>
      <c r="H399" s="14"/>
      <c r="I399" s="14"/>
      <c r="J399" s="10"/>
      <c r="K399" s="10"/>
      <c r="L399" s="10"/>
      <c r="M399" s="10"/>
      <c r="N399" s="10"/>
      <c r="O399" s="10"/>
      <c r="P399" s="10"/>
      <c r="Q399" s="10"/>
      <c r="R399" s="10"/>
      <c r="S399" s="7"/>
      <c r="T399" s="7"/>
      <c r="U399" s="7"/>
      <c r="V399" s="7"/>
      <c r="W399" s="7"/>
      <c r="X399" s="7"/>
      <c r="AH399" s="1"/>
      <c r="AI399" s="1"/>
      <c r="AQ399" s="7" t="str">
        <f t="shared" si="77"/>
        <v/>
      </c>
      <c r="AR399" s="67" t="str">
        <f t="shared" si="78"/>
        <v/>
      </c>
      <c r="AS399" s="67" t="str">
        <f t="shared" si="79"/>
        <v/>
      </c>
      <c r="AT399" s="67" t="str">
        <f t="shared" si="80"/>
        <v/>
      </c>
      <c r="AU399" s="67" t="str">
        <f t="shared" si="88"/>
        <v/>
      </c>
      <c r="AV399" s="67" t="str">
        <f t="shared" si="81"/>
        <v/>
      </c>
      <c r="AW399" s="67" t="str">
        <f t="shared" si="82"/>
        <v/>
      </c>
      <c r="AX399" s="67" t="str">
        <f t="shared" si="83"/>
        <v/>
      </c>
      <c r="AY399" s="67" t="str">
        <f t="shared" si="84"/>
        <v/>
      </c>
      <c r="AZ399" s="67" t="str">
        <f t="shared" si="85"/>
        <v/>
      </c>
      <c r="BA399" s="67" t="str">
        <f t="shared" si="86"/>
        <v/>
      </c>
      <c r="BB399" s="67" t="str">
        <f t="shared" si="87"/>
        <v/>
      </c>
      <c r="BC399" s="67" t="str">
        <f t="shared" si="87"/>
        <v/>
      </c>
      <c r="BD399" s="67" t="str">
        <f t="shared" si="87"/>
        <v/>
      </c>
      <c r="BE399" s="67" t="str">
        <f t="shared" si="87"/>
        <v/>
      </c>
      <c r="IX399" s="7"/>
      <c r="IY399" s="7"/>
    </row>
    <row r="400" spans="3:259" ht="11.85" customHeight="1">
      <c r="C400" s="24"/>
      <c r="D400" s="12"/>
      <c r="E400" s="12"/>
      <c r="F400" s="12"/>
      <c r="G400" s="14"/>
      <c r="H400" s="14"/>
      <c r="I400" s="14"/>
      <c r="J400" s="10"/>
      <c r="K400" s="10"/>
      <c r="L400" s="10"/>
      <c r="M400" s="10"/>
      <c r="N400" s="10"/>
      <c r="O400" s="10"/>
      <c r="P400" s="10"/>
      <c r="Q400" s="10"/>
      <c r="R400" s="10"/>
      <c r="S400" s="7"/>
      <c r="T400" s="7"/>
      <c r="U400" s="7"/>
      <c r="V400" s="7"/>
      <c r="W400" s="7"/>
      <c r="X400" s="7"/>
      <c r="AH400" s="1"/>
      <c r="AI400" s="1"/>
      <c r="AQ400" s="7" t="str">
        <f t="shared" si="77"/>
        <v/>
      </c>
      <c r="AR400" s="67" t="str">
        <f t="shared" si="78"/>
        <v/>
      </c>
      <c r="AS400" s="67" t="str">
        <f t="shared" si="79"/>
        <v/>
      </c>
      <c r="AT400" s="67" t="str">
        <f t="shared" si="80"/>
        <v/>
      </c>
      <c r="AU400" s="67" t="str">
        <f t="shared" si="88"/>
        <v/>
      </c>
      <c r="AV400" s="67" t="str">
        <f t="shared" si="81"/>
        <v/>
      </c>
      <c r="AW400" s="67" t="str">
        <f t="shared" si="82"/>
        <v/>
      </c>
      <c r="AX400" s="67" t="str">
        <f t="shared" si="83"/>
        <v/>
      </c>
      <c r="AY400" s="67" t="str">
        <f t="shared" si="84"/>
        <v/>
      </c>
      <c r="AZ400" s="67" t="str">
        <f t="shared" si="85"/>
        <v/>
      </c>
      <c r="BA400" s="67" t="str">
        <f t="shared" si="86"/>
        <v/>
      </c>
      <c r="BB400" s="67" t="str">
        <f t="shared" si="87"/>
        <v/>
      </c>
      <c r="BC400" s="67" t="str">
        <f t="shared" si="87"/>
        <v/>
      </c>
      <c r="BD400" s="67" t="str">
        <f t="shared" si="87"/>
        <v/>
      </c>
      <c r="BE400" s="67" t="str">
        <f t="shared" si="87"/>
        <v/>
      </c>
      <c r="IX400" s="7"/>
      <c r="IY400" s="7"/>
    </row>
    <row r="401" spans="3:259" ht="11.85" customHeight="1">
      <c r="C401" s="24"/>
      <c r="D401" s="12"/>
      <c r="E401" s="12"/>
      <c r="F401" s="12"/>
      <c r="G401" s="14"/>
      <c r="H401" s="14"/>
      <c r="I401" s="14"/>
      <c r="J401" s="10"/>
      <c r="K401" s="10"/>
      <c r="L401" s="10"/>
      <c r="M401" s="10"/>
      <c r="N401" s="10"/>
      <c r="O401" s="10"/>
      <c r="P401" s="10"/>
      <c r="Q401" s="10"/>
      <c r="R401" s="10"/>
      <c r="S401" s="7"/>
      <c r="T401" s="7"/>
      <c r="U401" s="7"/>
      <c r="V401" s="7"/>
      <c r="W401" s="7"/>
      <c r="X401" s="7"/>
      <c r="AH401" s="1"/>
      <c r="AI401" s="1"/>
      <c r="AQ401" s="7" t="str">
        <f t="shared" si="77"/>
        <v/>
      </c>
      <c r="AR401" s="67" t="str">
        <f t="shared" si="78"/>
        <v/>
      </c>
      <c r="AS401" s="67" t="str">
        <f t="shared" si="79"/>
        <v/>
      </c>
      <c r="AT401" s="67" t="str">
        <f t="shared" si="80"/>
        <v/>
      </c>
      <c r="AU401" s="67" t="str">
        <f t="shared" si="88"/>
        <v/>
      </c>
      <c r="AV401" s="67" t="str">
        <f t="shared" si="81"/>
        <v/>
      </c>
      <c r="AW401" s="67" t="str">
        <f t="shared" si="82"/>
        <v/>
      </c>
      <c r="AX401" s="67" t="str">
        <f t="shared" si="83"/>
        <v/>
      </c>
      <c r="AY401" s="67" t="str">
        <f t="shared" si="84"/>
        <v/>
      </c>
      <c r="AZ401" s="67" t="str">
        <f t="shared" si="85"/>
        <v/>
      </c>
      <c r="BA401" s="67" t="str">
        <f t="shared" si="86"/>
        <v/>
      </c>
      <c r="BB401" s="67" t="str">
        <f t="shared" si="87"/>
        <v/>
      </c>
      <c r="BC401" s="67" t="str">
        <f t="shared" si="87"/>
        <v/>
      </c>
      <c r="BD401" s="67" t="str">
        <f t="shared" si="87"/>
        <v/>
      </c>
      <c r="BE401" s="67" t="str">
        <f t="shared" si="87"/>
        <v/>
      </c>
      <c r="IX401" s="7"/>
      <c r="IY401" s="7"/>
    </row>
    <row r="402" spans="3:259" ht="11.85" customHeight="1">
      <c r="C402" s="24"/>
      <c r="D402" s="12"/>
      <c r="E402" s="12"/>
      <c r="F402" s="12"/>
      <c r="G402" s="14"/>
      <c r="H402" s="14"/>
      <c r="I402" s="14"/>
      <c r="J402" s="10"/>
      <c r="K402" s="10"/>
      <c r="L402" s="10"/>
      <c r="M402" s="10"/>
      <c r="N402" s="10"/>
      <c r="O402" s="10"/>
      <c r="P402" s="10"/>
      <c r="Q402" s="10"/>
      <c r="R402" s="10"/>
      <c r="S402" s="7"/>
      <c r="T402" s="7"/>
      <c r="U402" s="7"/>
      <c r="V402" s="7"/>
      <c r="W402" s="7"/>
      <c r="X402" s="7"/>
      <c r="AH402" s="1"/>
      <c r="AI402" s="1"/>
      <c r="AQ402" s="7" t="str">
        <f t="shared" si="77"/>
        <v/>
      </c>
      <c r="AR402" s="67" t="str">
        <f t="shared" si="78"/>
        <v/>
      </c>
      <c r="AS402" s="67" t="str">
        <f t="shared" si="79"/>
        <v/>
      </c>
      <c r="AT402" s="67" t="str">
        <f t="shared" si="80"/>
        <v/>
      </c>
      <c r="AU402" s="67" t="str">
        <f t="shared" si="88"/>
        <v/>
      </c>
      <c r="AV402" s="67" t="str">
        <f t="shared" si="81"/>
        <v/>
      </c>
      <c r="AW402" s="67" t="str">
        <f t="shared" si="82"/>
        <v/>
      </c>
      <c r="AX402" s="67" t="str">
        <f t="shared" si="83"/>
        <v/>
      </c>
      <c r="AY402" s="67" t="str">
        <f t="shared" si="84"/>
        <v/>
      </c>
      <c r="AZ402" s="67" t="str">
        <f t="shared" si="85"/>
        <v/>
      </c>
      <c r="BA402" s="67" t="str">
        <f t="shared" si="86"/>
        <v/>
      </c>
      <c r="BB402" s="67" t="str">
        <f t="shared" si="87"/>
        <v/>
      </c>
      <c r="BC402" s="67" t="str">
        <f t="shared" si="87"/>
        <v/>
      </c>
      <c r="BD402" s="67" t="str">
        <f t="shared" si="87"/>
        <v/>
      </c>
      <c r="BE402" s="67" t="str">
        <f t="shared" si="87"/>
        <v/>
      </c>
      <c r="IX402" s="7"/>
      <c r="IY402" s="7"/>
    </row>
    <row r="403" spans="3:259" ht="11.85" customHeight="1">
      <c r="C403" s="24"/>
      <c r="D403" s="12"/>
      <c r="E403" s="12"/>
      <c r="F403" s="12"/>
      <c r="G403" s="14"/>
      <c r="H403" s="14"/>
      <c r="I403" s="14"/>
      <c r="J403" s="10"/>
      <c r="K403" s="10"/>
      <c r="L403" s="10"/>
      <c r="M403" s="10"/>
      <c r="N403" s="10"/>
      <c r="O403" s="10"/>
      <c r="P403" s="10"/>
      <c r="Q403" s="10"/>
      <c r="R403" s="10"/>
      <c r="S403" s="7"/>
      <c r="T403" s="7"/>
      <c r="U403" s="7"/>
      <c r="V403" s="7"/>
      <c r="W403" s="7"/>
      <c r="X403" s="7"/>
      <c r="AH403" s="1"/>
      <c r="AI403" s="1"/>
      <c r="AQ403" s="7" t="str">
        <f t="shared" si="77"/>
        <v/>
      </c>
      <c r="AR403" s="67" t="str">
        <f t="shared" si="78"/>
        <v/>
      </c>
      <c r="AS403" s="67" t="str">
        <f t="shared" si="79"/>
        <v/>
      </c>
      <c r="AT403" s="67" t="str">
        <f t="shared" si="80"/>
        <v/>
      </c>
      <c r="AU403" s="67" t="str">
        <f t="shared" si="88"/>
        <v/>
      </c>
      <c r="AV403" s="67" t="str">
        <f t="shared" si="81"/>
        <v/>
      </c>
      <c r="AW403" s="67" t="str">
        <f t="shared" si="82"/>
        <v/>
      </c>
      <c r="AX403" s="67" t="str">
        <f t="shared" si="83"/>
        <v/>
      </c>
      <c r="AY403" s="67" t="str">
        <f t="shared" si="84"/>
        <v/>
      </c>
      <c r="AZ403" s="67" t="str">
        <f t="shared" si="85"/>
        <v/>
      </c>
      <c r="BA403" s="67" t="str">
        <f t="shared" si="86"/>
        <v/>
      </c>
      <c r="BB403" s="67" t="str">
        <f t="shared" si="87"/>
        <v/>
      </c>
      <c r="BC403" s="67" t="str">
        <f t="shared" si="87"/>
        <v/>
      </c>
      <c r="BD403" s="67" t="str">
        <f t="shared" si="87"/>
        <v/>
      </c>
      <c r="BE403" s="67" t="str">
        <f t="shared" si="87"/>
        <v/>
      </c>
      <c r="IX403" s="7"/>
      <c r="IY403" s="7"/>
    </row>
    <row r="404" spans="3:259" ht="11.85" customHeight="1">
      <c r="C404" s="24"/>
      <c r="D404" s="12"/>
      <c r="E404" s="12"/>
      <c r="F404" s="12"/>
      <c r="G404" s="14"/>
      <c r="H404" s="14"/>
      <c r="I404" s="14"/>
      <c r="J404" s="10"/>
      <c r="K404" s="10"/>
      <c r="L404" s="10"/>
      <c r="M404" s="10"/>
      <c r="N404" s="10"/>
      <c r="O404" s="10"/>
      <c r="P404" s="10"/>
      <c r="Q404" s="10"/>
      <c r="R404" s="10"/>
      <c r="S404" s="7"/>
      <c r="T404" s="7"/>
      <c r="U404" s="7"/>
      <c r="V404" s="7"/>
      <c r="W404" s="7"/>
      <c r="X404" s="7"/>
      <c r="AH404" s="1"/>
      <c r="AI404" s="1"/>
      <c r="AQ404" s="7" t="str">
        <f t="shared" si="77"/>
        <v/>
      </c>
      <c r="AR404" s="67" t="str">
        <f t="shared" si="78"/>
        <v/>
      </c>
      <c r="AS404" s="67" t="str">
        <f t="shared" si="79"/>
        <v/>
      </c>
      <c r="AT404" s="67" t="str">
        <f t="shared" si="80"/>
        <v/>
      </c>
      <c r="AU404" s="67" t="str">
        <f t="shared" si="88"/>
        <v/>
      </c>
      <c r="AV404" s="67" t="str">
        <f t="shared" si="81"/>
        <v/>
      </c>
      <c r="AW404" s="67" t="str">
        <f t="shared" si="82"/>
        <v/>
      </c>
      <c r="AX404" s="67" t="str">
        <f t="shared" si="83"/>
        <v/>
      </c>
      <c r="AY404" s="67" t="str">
        <f t="shared" si="84"/>
        <v/>
      </c>
      <c r="AZ404" s="67" t="str">
        <f t="shared" si="85"/>
        <v/>
      </c>
      <c r="BA404" s="67" t="str">
        <f t="shared" si="86"/>
        <v/>
      </c>
      <c r="BB404" s="67" t="str">
        <f t="shared" si="87"/>
        <v/>
      </c>
      <c r="BC404" s="67" t="str">
        <f t="shared" si="87"/>
        <v/>
      </c>
      <c r="BD404" s="67" t="str">
        <f t="shared" si="87"/>
        <v/>
      </c>
      <c r="BE404" s="67" t="str">
        <f t="shared" si="87"/>
        <v/>
      </c>
      <c r="IX404" s="7"/>
      <c r="IY404" s="7"/>
    </row>
    <row r="405" spans="3:259" ht="11.85" customHeight="1">
      <c r="C405" s="24"/>
      <c r="D405" s="12"/>
      <c r="E405" s="12"/>
      <c r="F405" s="12"/>
      <c r="G405" s="14"/>
      <c r="H405" s="14"/>
      <c r="I405" s="14"/>
      <c r="J405" s="10"/>
      <c r="K405" s="10"/>
      <c r="L405" s="10"/>
      <c r="M405" s="10"/>
      <c r="N405" s="10"/>
      <c r="O405" s="10"/>
      <c r="P405" s="10"/>
      <c r="Q405" s="10"/>
      <c r="R405" s="10"/>
      <c r="S405" s="7"/>
      <c r="T405" s="7"/>
      <c r="U405" s="7"/>
      <c r="V405" s="7"/>
      <c r="W405" s="7"/>
      <c r="X405" s="7"/>
      <c r="AH405" s="1"/>
      <c r="AI405" s="1"/>
      <c r="AQ405" s="7" t="str">
        <f t="shared" si="77"/>
        <v/>
      </c>
      <c r="AR405" s="67" t="str">
        <f t="shared" si="78"/>
        <v/>
      </c>
      <c r="AS405" s="67" t="str">
        <f t="shared" si="79"/>
        <v/>
      </c>
      <c r="AT405" s="67" t="str">
        <f t="shared" si="80"/>
        <v/>
      </c>
      <c r="AU405" s="67" t="str">
        <f t="shared" si="88"/>
        <v/>
      </c>
      <c r="AV405" s="67" t="str">
        <f t="shared" si="81"/>
        <v/>
      </c>
      <c r="AW405" s="67" t="str">
        <f t="shared" si="82"/>
        <v/>
      </c>
      <c r="AX405" s="67" t="str">
        <f t="shared" si="83"/>
        <v/>
      </c>
      <c r="AY405" s="67" t="str">
        <f t="shared" si="84"/>
        <v/>
      </c>
      <c r="AZ405" s="67" t="str">
        <f t="shared" si="85"/>
        <v/>
      </c>
      <c r="BA405" s="67" t="str">
        <f t="shared" si="86"/>
        <v/>
      </c>
      <c r="BB405" s="67" t="str">
        <f t="shared" si="87"/>
        <v/>
      </c>
      <c r="BC405" s="67" t="str">
        <f t="shared" si="87"/>
        <v/>
      </c>
      <c r="BD405" s="67" t="str">
        <f t="shared" si="87"/>
        <v/>
      </c>
      <c r="BE405" s="67" t="str">
        <f t="shared" si="87"/>
        <v/>
      </c>
      <c r="IX405" s="7"/>
      <c r="IY405" s="7"/>
    </row>
    <row r="406" spans="3:259" ht="11.85" customHeight="1">
      <c r="C406" s="24"/>
      <c r="D406" s="12"/>
      <c r="E406" s="12"/>
      <c r="F406" s="12"/>
      <c r="G406" s="14"/>
      <c r="H406" s="14"/>
      <c r="I406" s="14"/>
      <c r="J406" s="10"/>
      <c r="K406" s="10"/>
      <c r="L406" s="10"/>
      <c r="M406" s="10"/>
      <c r="N406" s="10"/>
      <c r="O406" s="10"/>
      <c r="P406" s="10"/>
      <c r="Q406" s="10"/>
      <c r="R406" s="10"/>
      <c r="S406" s="7"/>
      <c r="T406" s="7"/>
      <c r="U406" s="7"/>
      <c r="V406" s="7"/>
      <c r="W406" s="7"/>
      <c r="X406" s="7"/>
      <c r="AH406" s="1"/>
      <c r="AI406" s="1"/>
      <c r="AQ406" s="7" t="str">
        <f t="shared" si="77"/>
        <v/>
      </c>
      <c r="AR406" s="67" t="str">
        <f t="shared" si="78"/>
        <v/>
      </c>
      <c r="AS406" s="67" t="str">
        <f t="shared" si="79"/>
        <v/>
      </c>
      <c r="AT406" s="67" t="str">
        <f t="shared" si="80"/>
        <v/>
      </c>
      <c r="AU406" s="67" t="str">
        <f t="shared" si="88"/>
        <v/>
      </c>
      <c r="AV406" s="67" t="str">
        <f t="shared" si="81"/>
        <v/>
      </c>
      <c r="AW406" s="67" t="str">
        <f t="shared" si="82"/>
        <v/>
      </c>
      <c r="AX406" s="67" t="str">
        <f t="shared" si="83"/>
        <v/>
      </c>
      <c r="AY406" s="67" t="str">
        <f t="shared" si="84"/>
        <v/>
      </c>
      <c r="AZ406" s="67" t="str">
        <f t="shared" si="85"/>
        <v/>
      </c>
      <c r="BA406" s="67" t="str">
        <f t="shared" si="86"/>
        <v/>
      </c>
      <c r="BB406" s="67" t="str">
        <f t="shared" si="87"/>
        <v/>
      </c>
      <c r="BC406" s="67" t="str">
        <f t="shared" si="87"/>
        <v/>
      </c>
      <c r="BD406" s="67" t="str">
        <f t="shared" si="87"/>
        <v/>
      </c>
      <c r="BE406" s="67" t="str">
        <f t="shared" si="87"/>
        <v/>
      </c>
      <c r="IX406" s="7"/>
      <c r="IY406" s="7"/>
    </row>
    <row r="407" spans="3:259" ht="11.85" customHeight="1">
      <c r="C407" s="24"/>
      <c r="D407" s="12"/>
      <c r="E407" s="12"/>
      <c r="F407" s="12"/>
      <c r="G407" s="14"/>
      <c r="H407" s="14"/>
      <c r="I407" s="14"/>
      <c r="J407" s="10"/>
      <c r="K407" s="10"/>
      <c r="L407" s="10"/>
      <c r="M407" s="10"/>
      <c r="N407" s="10"/>
      <c r="O407" s="10"/>
      <c r="P407" s="10"/>
      <c r="Q407" s="10"/>
      <c r="R407" s="10"/>
      <c r="S407" s="7"/>
      <c r="T407" s="7"/>
      <c r="U407" s="7"/>
      <c r="V407" s="7"/>
      <c r="W407" s="7"/>
      <c r="X407" s="7"/>
      <c r="AH407" s="1"/>
      <c r="AI407" s="1"/>
      <c r="AQ407" s="7" t="str">
        <f t="shared" si="77"/>
        <v/>
      </c>
      <c r="AR407" s="67" t="str">
        <f t="shared" si="78"/>
        <v/>
      </c>
      <c r="AS407" s="67" t="str">
        <f t="shared" si="79"/>
        <v/>
      </c>
      <c r="AT407" s="67" t="str">
        <f t="shared" si="80"/>
        <v/>
      </c>
      <c r="AU407" s="67" t="str">
        <f t="shared" si="88"/>
        <v/>
      </c>
      <c r="AV407" s="67" t="str">
        <f t="shared" si="81"/>
        <v/>
      </c>
      <c r="AW407" s="67" t="str">
        <f t="shared" si="82"/>
        <v/>
      </c>
      <c r="AX407" s="67" t="str">
        <f t="shared" si="83"/>
        <v/>
      </c>
      <c r="AY407" s="67" t="str">
        <f t="shared" si="84"/>
        <v/>
      </c>
      <c r="AZ407" s="67" t="str">
        <f t="shared" si="85"/>
        <v/>
      </c>
      <c r="BA407" s="67" t="str">
        <f t="shared" si="86"/>
        <v/>
      </c>
      <c r="BB407" s="67" t="str">
        <f t="shared" si="87"/>
        <v/>
      </c>
      <c r="BC407" s="67" t="str">
        <f t="shared" si="87"/>
        <v/>
      </c>
      <c r="BD407" s="67" t="str">
        <f t="shared" si="87"/>
        <v/>
      </c>
      <c r="BE407" s="67" t="str">
        <f t="shared" si="87"/>
        <v/>
      </c>
      <c r="IX407" s="7"/>
      <c r="IY407" s="7"/>
    </row>
    <row r="408" spans="3:259" ht="11.85" customHeight="1">
      <c r="C408" s="24"/>
      <c r="D408" s="12"/>
      <c r="E408" s="12"/>
      <c r="F408" s="12"/>
      <c r="G408" s="14"/>
      <c r="H408" s="14"/>
      <c r="I408" s="14"/>
      <c r="J408" s="10"/>
      <c r="K408" s="10"/>
      <c r="L408" s="10"/>
      <c r="M408" s="10"/>
      <c r="N408" s="10"/>
      <c r="O408" s="10"/>
      <c r="P408" s="10"/>
      <c r="Q408" s="10"/>
      <c r="R408" s="10"/>
      <c r="S408" s="7"/>
      <c r="T408" s="7"/>
      <c r="U408" s="7"/>
      <c r="V408" s="7"/>
      <c r="W408" s="7"/>
      <c r="X408" s="7"/>
      <c r="AH408" s="1"/>
      <c r="AI408" s="1"/>
      <c r="AQ408" s="7" t="str">
        <f t="shared" si="77"/>
        <v/>
      </c>
      <c r="AR408" s="67" t="str">
        <f t="shared" si="78"/>
        <v/>
      </c>
      <c r="AS408" s="67" t="str">
        <f t="shared" si="79"/>
        <v/>
      </c>
      <c r="AT408" s="67" t="str">
        <f t="shared" si="80"/>
        <v/>
      </c>
      <c r="AU408" s="67" t="str">
        <f t="shared" si="88"/>
        <v/>
      </c>
      <c r="AV408" s="67" t="str">
        <f t="shared" si="81"/>
        <v/>
      </c>
      <c r="AW408" s="67" t="str">
        <f t="shared" si="82"/>
        <v/>
      </c>
      <c r="AX408" s="67" t="str">
        <f t="shared" si="83"/>
        <v/>
      </c>
      <c r="AY408" s="67" t="str">
        <f t="shared" si="84"/>
        <v/>
      </c>
      <c r="AZ408" s="67" t="str">
        <f t="shared" si="85"/>
        <v/>
      </c>
      <c r="BA408" s="67" t="str">
        <f t="shared" si="86"/>
        <v/>
      </c>
      <c r="BB408" s="67" t="str">
        <f t="shared" si="87"/>
        <v/>
      </c>
      <c r="BC408" s="67" t="str">
        <f t="shared" si="87"/>
        <v/>
      </c>
      <c r="BD408" s="67" t="str">
        <f t="shared" si="87"/>
        <v/>
      </c>
      <c r="BE408" s="67" t="str">
        <f t="shared" si="87"/>
        <v/>
      </c>
      <c r="IX408" s="7"/>
      <c r="IY408" s="7"/>
    </row>
    <row r="409" spans="3:259" ht="11.85" customHeight="1">
      <c r="C409" s="24"/>
      <c r="D409" s="12"/>
      <c r="E409" s="12"/>
      <c r="F409" s="12"/>
      <c r="G409" s="14"/>
      <c r="H409" s="14"/>
      <c r="I409" s="14"/>
      <c r="J409" s="10"/>
      <c r="K409" s="10"/>
      <c r="L409" s="10"/>
      <c r="M409" s="10"/>
      <c r="N409" s="10"/>
      <c r="O409" s="10"/>
      <c r="P409" s="10"/>
      <c r="Q409" s="10"/>
      <c r="R409" s="10"/>
      <c r="S409" s="7"/>
      <c r="T409" s="7"/>
      <c r="U409" s="7"/>
      <c r="V409" s="7"/>
      <c r="W409" s="7"/>
      <c r="X409" s="7"/>
      <c r="AH409" s="1"/>
      <c r="AI409" s="1"/>
      <c r="AQ409" s="7" t="str">
        <f t="shared" si="77"/>
        <v/>
      </c>
      <c r="AR409" s="67" t="str">
        <f t="shared" si="78"/>
        <v/>
      </c>
      <c r="AS409" s="67" t="str">
        <f t="shared" si="79"/>
        <v/>
      </c>
      <c r="AT409" s="67" t="str">
        <f t="shared" si="80"/>
        <v/>
      </c>
      <c r="AU409" s="67" t="str">
        <f t="shared" si="88"/>
        <v/>
      </c>
      <c r="AV409" s="67" t="str">
        <f t="shared" si="81"/>
        <v/>
      </c>
      <c r="AW409" s="67" t="str">
        <f t="shared" si="82"/>
        <v/>
      </c>
      <c r="AX409" s="67" t="str">
        <f t="shared" si="83"/>
        <v/>
      </c>
      <c r="AY409" s="67" t="str">
        <f t="shared" si="84"/>
        <v/>
      </c>
      <c r="AZ409" s="67" t="str">
        <f t="shared" si="85"/>
        <v/>
      </c>
      <c r="BA409" s="67" t="str">
        <f t="shared" si="86"/>
        <v/>
      </c>
      <c r="BB409" s="67" t="str">
        <f t="shared" si="87"/>
        <v/>
      </c>
      <c r="BC409" s="67" t="str">
        <f t="shared" si="87"/>
        <v/>
      </c>
      <c r="BD409" s="67" t="str">
        <f t="shared" si="87"/>
        <v/>
      </c>
      <c r="BE409" s="67" t="str">
        <f t="shared" si="87"/>
        <v/>
      </c>
      <c r="IX409" s="7"/>
      <c r="IY409" s="7"/>
    </row>
    <row r="410" spans="3:259" ht="11.85" customHeight="1">
      <c r="C410" s="24"/>
      <c r="D410" s="12"/>
      <c r="E410" s="12"/>
      <c r="F410" s="12"/>
      <c r="G410" s="14"/>
      <c r="H410" s="14"/>
      <c r="I410" s="14"/>
      <c r="J410" s="10"/>
      <c r="K410" s="10"/>
      <c r="L410" s="10"/>
      <c r="M410" s="10"/>
      <c r="N410" s="10"/>
      <c r="O410" s="10"/>
      <c r="P410" s="10"/>
      <c r="Q410" s="10"/>
      <c r="R410" s="10"/>
      <c r="S410" s="7"/>
      <c r="T410" s="7"/>
      <c r="U410" s="7"/>
      <c r="V410" s="7"/>
      <c r="W410" s="7"/>
      <c r="X410" s="7"/>
      <c r="AH410" s="1"/>
      <c r="AI410" s="1"/>
      <c r="AQ410" s="7" t="str">
        <f t="shared" si="77"/>
        <v/>
      </c>
      <c r="AR410" s="67" t="str">
        <f t="shared" si="78"/>
        <v/>
      </c>
      <c r="AS410" s="67" t="str">
        <f t="shared" si="79"/>
        <v/>
      </c>
      <c r="AT410" s="67" t="str">
        <f t="shared" si="80"/>
        <v/>
      </c>
      <c r="AU410" s="67" t="str">
        <f t="shared" si="88"/>
        <v/>
      </c>
      <c r="AV410" s="67" t="str">
        <f t="shared" si="81"/>
        <v/>
      </c>
      <c r="AW410" s="67" t="str">
        <f t="shared" si="82"/>
        <v/>
      </c>
      <c r="AX410" s="67" t="str">
        <f t="shared" si="83"/>
        <v/>
      </c>
      <c r="AY410" s="67" t="str">
        <f t="shared" si="84"/>
        <v/>
      </c>
      <c r="AZ410" s="67" t="str">
        <f t="shared" si="85"/>
        <v/>
      </c>
      <c r="BA410" s="67" t="str">
        <f t="shared" si="86"/>
        <v/>
      </c>
      <c r="BB410" s="67" t="str">
        <f t="shared" si="87"/>
        <v/>
      </c>
      <c r="BC410" s="67" t="str">
        <f t="shared" si="87"/>
        <v/>
      </c>
      <c r="BD410" s="67" t="str">
        <f t="shared" si="87"/>
        <v/>
      </c>
      <c r="BE410" s="67" t="str">
        <f t="shared" si="87"/>
        <v/>
      </c>
      <c r="IX410" s="7"/>
      <c r="IY410" s="7"/>
    </row>
    <row r="411" spans="3:259" ht="11.85" customHeight="1">
      <c r="C411" s="24"/>
      <c r="D411" s="12"/>
      <c r="E411" s="12"/>
      <c r="F411" s="12"/>
      <c r="G411" s="14"/>
      <c r="H411" s="14"/>
      <c r="I411" s="14"/>
      <c r="J411" s="10"/>
      <c r="K411" s="10"/>
      <c r="L411" s="10"/>
      <c r="M411" s="10"/>
      <c r="N411" s="10"/>
      <c r="O411" s="10"/>
      <c r="P411" s="10"/>
      <c r="Q411" s="10"/>
      <c r="R411" s="10"/>
      <c r="S411" s="7"/>
      <c r="T411" s="7"/>
      <c r="U411" s="7"/>
      <c r="V411" s="7"/>
      <c r="W411" s="7"/>
      <c r="X411" s="7"/>
      <c r="AH411" s="1"/>
      <c r="AI411" s="1"/>
      <c r="AQ411" s="7" t="str">
        <f t="shared" si="77"/>
        <v/>
      </c>
      <c r="AR411" s="67" t="str">
        <f t="shared" si="78"/>
        <v/>
      </c>
      <c r="AS411" s="67" t="str">
        <f t="shared" si="79"/>
        <v/>
      </c>
      <c r="AT411" s="67" t="str">
        <f t="shared" si="80"/>
        <v/>
      </c>
      <c r="AU411" s="67" t="str">
        <f t="shared" si="88"/>
        <v/>
      </c>
      <c r="AV411" s="67" t="str">
        <f t="shared" si="81"/>
        <v/>
      </c>
      <c r="AW411" s="67" t="str">
        <f t="shared" si="82"/>
        <v/>
      </c>
      <c r="AX411" s="67" t="str">
        <f t="shared" si="83"/>
        <v/>
      </c>
      <c r="AY411" s="67" t="str">
        <f t="shared" si="84"/>
        <v/>
      </c>
      <c r="AZ411" s="67" t="str">
        <f t="shared" si="85"/>
        <v/>
      </c>
      <c r="BA411" s="67" t="str">
        <f t="shared" si="86"/>
        <v/>
      </c>
      <c r="BB411" s="67" t="str">
        <f t="shared" si="87"/>
        <v/>
      </c>
      <c r="BC411" s="67" t="str">
        <f t="shared" si="87"/>
        <v/>
      </c>
      <c r="BD411" s="67" t="str">
        <f t="shared" si="87"/>
        <v/>
      </c>
      <c r="BE411" s="67" t="str">
        <f t="shared" si="87"/>
        <v/>
      </c>
      <c r="IX411" s="7"/>
      <c r="IY411" s="7"/>
    </row>
    <row r="412" spans="3:259" ht="11.85" customHeight="1">
      <c r="C412" s="24"/>
      <c r="D412" s="12"/>
      <c r="E412" s="12"/>
      <c r="F412" s="12"/>
      <c r="G412" s="14"/>
      <c r="H412" s="14"/>
      <c r="I412" s="14"/>
      <c r="J412" s="10"/>
      <c r="K412" s="10"/>
      <c r="L412" s="10"/>
      <c r="M412" s="10"/>
      <c r="N412" s="10"/>
      <c r="O412" s="10"/>
      <c r="P412" s="10"/>
      <c r="Q412" s="10"/>
      <c r="R412" s="10"/>
      <c r="S412" s="7"/>
      <c r="T412" s="7"/>
      <c r="U412" s="7"/>
      <c r="V412" s="7"/>
      <c r="W412" s="7"/>
      <c r="X412" s="7"/>
      <c r="AH412" s="1"/>
      <c r="AI412" s="1"/>
      <c r="AQ412" s="7" t="str">
        <f t="shared" si="77"/>
        <v/>
      </c>
      <c r="AR412" s="67" t="str">
        <f t="shared" si="78"/>
        <v/>
      </c>
      <c r="AS412" s="67" t="str">
        <f t="shared" si="79"/>
        <v/>
      </c>
      <c r="AT412" s="67" t="str">
        <f t="shared" si="80"/>
        <v/>
      </c>
      <c r="AU412" s="67" t="str">
        <f t="shared" si="88"/>
        <v/>
      </c>
      <c r="AV412" s="67" t="str">
        <f t="shared" si="81"/>
        <v/>
      </c>
      <c r="AW412" s="67" t="str">
        <f t="shared" si="82"/>
        <v/>
      </c>
      <c r="AX412" s="67" t="str">
        <f t="shared" si="83"/>
        <v/>
      </c>
      <c r="AY412" s="67" t="str">
        <f t="shared" si="84"/>
        <v/>
      </c>
      <c r="AZ412" s="67" t="str">
        <f t="shared" si="85"/>
        <v/>
      </c>
      <c r="BA412" s="67" t="str">
        <f t="shared" si="86"/>
        <v/>
      </c>
      <c r="BB412" s="67" t="str">
        <f t="shared" si="87"/>
        <v/>
      </c>
      <c r="BC412" s="67" t="str">
        <f t="shared" si="87"/>
        <v/>
      </c>
      <c r="BD412" s="67" t="str">
        <f t="shared" si="87"/>
        <v/>
      </c>
      <c r="BE412" s="67" t="str">
        <f t="shared" si="87"/>
        <v/>
      </c>
      <c r="IX412" s="7"/>
      <c r="IY412" s="7"/>
    </row>
    <row r="413" spans="3:259" ht="11.85" customHeight="1">
      <c r="C413" s="24"/>
      <c r="D413" s="12"/>
      <c r="E413" s="12"/>
      <c r="F413" s="12"/>
      <c r="G413" s="14"/>
      <c r="H413" s="14"/>
      <c r="I413" s="14"/>
      <c r="J413" s="10"/>
      <c r="K413" s="10"/>
      <c r="L413" s="10"/>
      <c r="M413" s="10"/>
      <c r="N413" s="10"/>
      <c r="O413" s="10"/>
      <c r="P413" s="10"/>
      <c r="Q413" s="10"/>
      <c r="R413" s="10"/>
      <c r="S413" s="7"/>
      <c r="T413" s="7"/>
      <c r="U413" s="7"/>
      <c r="V413" s="7"/>
      <c r="W413" s="7"/>
      <c r="X413" s="7"/>
      <c r="AH413" s="1"/>
      <c r="AI413" s="1"/>
      <c r="AQ413" s="7" t="str">
        <f t="shared" si="77"/>
        <v/>
      </c>
      <c r="AR413" s="67" t="str">
        <f t="shared" si="78"/>
        <v/>
      </c>
      <c r="AS413" s="67" t="str">
        <f t="shared" si="79"/>
        <v/>
      </c>
      <c r="AT413" s="67" t="str">
        <f t="shared" si="80"/>
        <v/>
      </c>
      <c r="AU413" s="67" t="str">
        <f t="shared" si="88"/>
        <v/>
      </c>
      <c r="AV413" s="67" t="str">
        <f t="shared" si="81"/>
        <v/>
      </c>
      <c r="AW413" s="67" t="str">
        <f t="shared" si="82"/>
        <v/>
      </c>
      <c r="AX413" s="67" t="str">
        <f t="shared" si="83"/>
        <v/>
      </c>
      <c r="AY413" s="67" t="str">
        <f t="shared" si="84"/>
        <v/>
      </c>
      <c r="AZ413" s="67" t="str">
        <f t="shared" si="85"/>
        <v/>
      </c>
      <c r="BA413" s="67" t="str">
        <f t="shared" si="86"/>
        <v/>
      </c>
      <c r="BB413" s="67" t="str">
        <f t="shared" si="87"/>
        <v/>
      </c>
      <c r="BC413" s="67" t="str">
        <f t="shared" si="87"/>
        <v/>
      </c>
      <c r="BD413" s="67" t="str">
        <f t="shared" si="87"/>
        <v/>
      </c>
      <c r="BE413" s="67" t="str">
        <f t="shared" si="87"/>
        <v/>
      </c>
      <c r="IX413" s="7"/>
      <c r="IY413" s="7"/>
    </row>
    <row r="414" spans="3:259" ht="11.85" customHeight="1">
      <c r="C414" s="24"/>
      <c r="D414" s="12"/>
      <c r="E414" s="12"/>
      <c r="F414" s="12"/>
      <c r="G414" s="14"/>
      <c r="H414" s="14"/>
      <c r="I414" s="14"/>
      <c r="J414" s="10"/>
      <c r="K414" s="10"/>
      <c r="L414" s="10"/>
      <c r="M414" s="10"/>
      <c r="N414" s="10"/>
      <c r="O414" s="10"/>
      <c r="P414" s="10"/>
      <c r="Q414" s="10"/>
      <c r="R414" s="10"/>
      <c r="S414" s="7"/>
      <c r="T414" s="7"/>
      <c r="U414" s="7"/>
      <c r="V414" s="7"/>
      <c r="W414" s="7"/>
      <c r="X414" s="7"/>
      <c r="AH414" s="1"/>
      <c r="AI414" s="1"/>
      <c r="AQ414" s="7" t="str">
        <f t="shared" si="77"/>
        <v/>
      </c>
      <c r="AR414" s="67" t="str">
        <f t="shared" si="78"/>
        <v/>
      </c>
      <c r="AS414" s="67" t="str">
        <f t="shared" si="79"/>
        <v/>
      </c>
      <c r="AT414" s="67" t="str">
        <f t="shared" si="80"/>
        <v/>
      </c>
      <c r="AU414" s="67" t="str">
        <f t="shared" si="88"/>
        <v/>
      </c>
      <c r="AV414" s="67" t="str">
        <f t="shared" si="81"/>
        <v/>
      </c>
      <c r="AW414" s="67" t="str">
        <f t="shared" si="82"/>
        <v/>
      </c>
      <c r="AX414" s="67" t="str">
        <f t="shared" si="83"/>
        <v/>
      </c>
      <c r="AY414" s="67" t="str">
        <f t="shared" si="84"/>
        <v/>
      </c>
      <c r="AZ414" s="67" t="str">
        <f t="shared" si="85"/>
        <v/>
      </c>
      <c r="BA414" s="67" t="str">
        <f t="shared" si="86"/>
        <v/>
      </c>
      <c r="BB414" s="67" t="str">
        <f t="shared" si="87"/>
        <v/>
      </c>
      <c r="BC414" s="67" t="str">
        <f t="shared" si="87"/>
        <v/>
      </c>
      <c r="BD414" s="67" t="str">
        <f t="shared" si="87"/>
        <v/>
      </c>
      <c r="BE414" s="67" t="str">
        <f t="shared" si="87"/>
        <v/>
      </c>
      <c r="IX414" s="7"/>
      <c r="IY414" s="7"/>
    </row>
    <row r="415" spans="3:259" ht="11.85" customHeight="1">
      <c r="C415" s="24"/>
      <c r="D415" s="12"/>
      <c r="E415" s="12"/>
      <c r="F415" s="12"/>
      <c r="G415" s="14"/>
      <c r="H415" s="14"/>
      <c r="I415" s="14"/>
      <c r="J415" s="10"/>
      <c r="K415" s="10"/>
      <c r="L415" s="10"/>
      <c r="M415" s="10"/>
      <c r="N415" s="10"/>
      <c r="O415" s="10"/>
      <c r="P415" s="10"/>
      <c r="Q415" s="10"/>
      <c r="R415" s="10"/>
      <c r="S415" s="7"/>
      <c r="T415" s="7"/>
      <c r="U415" s="7"/>
      <c r="V415" s="7"/>
      <c r="W415" s="7"/>
      <c r="X415" s="7"/>
      <c r="AH415" s="1"/>
      <c r="AI415" s="1"/>
      <c r="AQ415" s="7" t="str">
        <f t="shared" si="77"/>
        <v/>
      </c>
      <c r="AR415" s="67" t="str">
        <f t="shared" si="78"/>
        <v/>
      </c>
      <c r="AS415" s="67" t="str">
        <f t="shared" si="79"/>
        <v/>
      </c>
      <c r="AT415" s="67" t="str">
        <f t="shared" si="80"/>
        <v/>
      </c>
      <c r="AU415" s="67" t="str">
        <f t="shared" si="88"/>
        <v/>
      </c>
      <c r="AV415" s="67" t="str">
        <f t="shared" si="81"/>
        <v/>
      </c>
      <c r="AW415" s="67" t="str">
        <f t="shared" si="82"/>
        <v/>
      </c>
      <c r="AX415" s="67" t="str">
        <f t="shared" si="83"/>
        <v/>
      </c>
      <c r="AY415" s="67" t="str">
        <f t="shared" si="84"/>
        <v/>
      </c>
      <c r="AZ415" s="67" t="str">
        <f t="shared" si="85"/>
        <v/>
      </c>
      <c r="BA415" s="67" t="str">
        <f t="shared" si="86"/>
        <v/>
      </c>
      <c r="BB415" s="67" t="str">
        <f t="shared" si="87"/>
        <v/>
      </c>
      <c r="BC415" s="67" t="str">
        <f t="shared" si="87"/>
        <v/>
      </c>
      <c r="BD415" s="67" t="str">
        <f t="shared" si="87"/>
        <v/>
      </c>
      <c r="BE415" s="67" t="str">
        <f t="shared" si="87"/>
        <v/>
      </c>
      <c r="IX415" s="7"/>
      <c r="IY415" s="7"/>
    </row>
    <row r="416" spans="3:259" ht="11.85" customHeight="1">
      <c r="C416" s="24"/>
      <c r="D416" s="12"/>
      <c r="E416" s="12"/>
      <c r="F416" s="12"/>
      <c r="G416" s="14"/>
      <c r="H416" s="14"/>
      <c r="I416" s="14"/>
      <c r="J416" s="10"/>
      <c r="K416" s="10"/>
      <c r="L416" s="10"/>
      <c r="M416" s="10"/>
      <c r="N416" s="10"/>
      <c r="O416" s="10"/>
      <c r="P416" s="10"/>
      <c r="Q416" s="10"/>
      <c r="R416" s="10"/>
      <c r="S416" s="7"/>
      <c r="T416" s="7"/>
      <c r="U416" s="7"/>
      <c r="V416" s="7"/>
      <c r="W416" s="7"/>
      <c r="X416" s="7"/>
      <c r="AH416" s="1"/>
      <c r="AI416" s="1"/>
      <c r="AQ416" s="7" t="str">
        <f t="shared" si="77"/>
        <v/>
      </c>
      <c r="AR416" s="67" t="str">
        <f t="shared" si="78"/>
        <v/>
      </c>
      <c r="AS416" s="67" t="str">
        <f t="shared" si="79"/>
        <v/>
      </c>
      <c r="AT416" s="67" t="str">
        <f t="shared" si="80"/>
        <v/>
      </c>
      <c r="AU416" s="67" t="str">
        <f t="shared" si="88"/>
        <v/>
      </c>
      <c r="AV416" s="67" t="str">
        <f t="shared" si="81"/>
        <v/>
      </c>
      <c r="AW416" s="67" t="str">
        <f t="shared" si="82"/>
        <v/>
      </c>
      <c r="AX416" s="67" t="str">
        <f t="shared" si="83"/>
        <v/>
      </c>
      <c r="AY416" s="67" t="str">
        <f t="shared" si="84"/>
        <v/>
      </c>
      <c r="AZ416" s="67" t="str">
        <f t="shared" si="85"/>
        <v/>
      </c>
      <c r="BA416" s="67" t="str">
        <f t="shared" si="86"/>
        <v/>
      </c>
      <c r="BB416" s="67" t="str">
        <f t="shared" si="87"/>
        <v/>
      </c>
      <c r="BC416" s="67" t="str">
        <f t="shared" si="87"/>
        <v/>
      </c>
      <c r="BD416" s="67" t="str">
        <f t="shared" si="87"/>
        <v/>
      </c>
      <c r="BE416" s="67" t="str">
        <f t="shared" si="87"/>
        <v/>
      </c>
      <c r="IX416" s="7"/>
      <c r="IY416" s="7"/>
    </row>
    <row r="417" spans="3:259" ht="11.85" customHeight="1">
      <c r="C417" s="24"/>
      <c r="D417" s="12"/>
      <c r="E417" s="12"/>
      <c r="F417" s="12"/>
      <c r="G417" s="14"/>
      <c r="H417" s="14"/>
      <c r="I417" s="14"/>
      <c r="J417" s="10"/>
      <c r="K417" s="10"/>
      <c r="L417" s="10"/>
      <c r="M417" s="10"/>
      <c r="N417" s="10"/>
      <c r="O417" s="10"/>
      <c r="P417" s="10"/>
      <c r="Q417" s="10"/>
      <c r="R417" s="10"/>
      <c r="S417" s="7"/>
      <c r="T417" s="7"/>
      <c r="U417" s="7"/>
      <c r="V417" s="7"/>
      <c r="W417" s="7"/>
      <c r="X417" s="7"/>
      <c r="AH417" s="1"/>
      <c r="AI417" s="1"/>
      <c r="AQ417" s="7" t="str">
        <f t="shared" si="77"/>
        <v/>
      </c>
      <c r="AR417" s="67" t="str">
        <f t="shared" si="78"/>
        <v/>
      </c>
      <c r="AS417" s="67" t="str">
        <f t="shared" si="79"/>
        <v/>
      </c>
      <c r="AT417" s="67" t="str">
        <f t="shared" si="80"/>
        <v/>
      </c>
      <c r="AU417" s="67" t="str">
        <f t="shared" si="88"/>
        <v/>
      </c>
      <c r="AV417" s="67" t="str">
        <f t="shared" si="81"/>
        <v/>
      </c>
      <c r="AW417" s="67" t="str">
        <f t="shared" si="82"/>
        <v/>
      </c>
      <c r="AX417" s="67" t="str">
        <f t="shared" si="83"/>
        <v/>
      </c>
      <c r="AY417" s="67" t="str">
        <f t="shared" si="84"/>
        <v/>
      </c>
      <c r="AZ417" s="67" t="str">
        <f t="shared" si="85"/>
        <v/>
      </c>
      <c r="BA417" s="67" t="str">
        <f t="shared" si="86"/>
        <v/>
      </c>
      <c r="BB417" s="67" t="str">
        <f t="shared" si="87"/>
        <v/>
      </c>
      <c r="BC417" s="67" t="str">
        <f t="shared" si="87"/>
        <v/>
      </c>
      <c r="BD417" s="67" t="str">
        <f t="shared" si="87"/>
        <v/>
      </c>
      <c r="BE417" s="67" t="str">
        <f t="shared" si="87"/>
        <v/>
      </c>
      <c r="IX417" s="7"/>
      <c r="IY417" s="7"/>
    </row>
    <row r="418" spans="3:259" ht="11.85" customHeight="1">
      <c r="C418" s="24"/>
      <c r="D418" s="12"/>
      <c r="E418" s="12"/>
      <c r="F418" s="12"/>
      <c r="G418" s="14"/>
      <c r="H418" s="14"/>
      <c r="I418" s="14"/>
      <c r="J418" s="10"/>
      <c r="K418" s="10"/>
      <c r="L418" s="10"/>
      <c r="M418" s="10"/>
      <c r="N418" s="10"/>
      <c r="O418" s="10"/>
      <c r="P418" s="10"/>
      <c r="Q418" s="10"/>
      <c r="R418" s="10"/>
      <c r="S418" s="7"/>
      <c r="T418" s="7"/>
      <c r="U418" s="7"/>
      <c r="V418" s="7"/>
      <c r="W418" s="7"/>
      <c r="X418" s="7"/>
      <c r="AH418" s="1"/>
      <c r="AI418" s="1"/>
      <c r="AQ418" s="7" t="str">
        <f t="shared" si="77"/>
        <v/>
      </c>
      <c r="AR418" s="67" t="str">
        <f t="shared" si="78"/>
        <v/>
      </c>
      <c r="AS418" s="67" t="str">
        <f t="shared" si="79"/>
        <v/>
      </c>
      <c r="AT418" s="67" t="str">
        <f t="shared" si="80"/>
        <v/>
      </c>
      <c r="AU418" s="67" t="str">
        <f t="shared" si="88"/>
        <v/>
      </c>
      <c r="AV418" s="67" t="str">
        <f t="shared" si="81"/>
        <v/>
      </c>
      <c r="AW418" s="67" t="str">
        <f t="shared" si="82"/>
        <v/>
      </c>
      <c r="AX418" s="67" t="str">
        <f t="shared" si="83"/>
        <v/>
      </c>
      <c r="AY418" s="67" t="str">
        <f t="shared" si="84"/>
        <v/>
      </c>
      <c r="AZ418" s="67" t="str">
        <f t="shared" si="85"/>
        <v/>
      </c>
      <c r="BA418" s="67" t="str">
        <f t="shared" si="86"/>
        <v/>
      </c>
      <c r="BB418" s="67" t="str">
        <f t="shared" si="87"/>
        <v/>
      </c>
      <c r="BC418" s="67" t="str">
        <f t="shared" si="87"/>
        <v/>
      </c>
      <c r="BD418" s="67" t="str">
        <f t="shared" si="87"/>
        <v/>
      </c>
      <c r="BE418" s="67" t="str">
        <f t="shared" si="87"/>
        <v/>
      </c>
      <c r="IX418" s="7"/>
      <c r="IY418" s="7"/>
    </row>
    <row r="419" spans="3:259" ht="11.85" customHeight="1">
      <c r="C419" s="24"/>
      <c r="D419" s="12"/>
      <c r="E419" s="12"/>
      <c r="F419" s="12"/>
      <c r="G419" s="14"/>
      <c r="H419" s="14"/>
      <c r="I419" s="14"/>
      <c r="J419" s="10"/>
      <c r="K419" s="10"/>
      <c r="L419" s="10"/>
      <c r="M419" s="10"/>
      <c r="N419" s="10"/>
      <c r="O419" s="10"/>
      <c r="P419" s="10"/>
      <c r="Q419" s="10"/>
      <c r="R419" s="10"/>
      <c r="S419" s="7"/>
      <c r="T419" s="7"/>
      <c r="U419" s="7"/>
      <c r="V419" s="7"/>
      <c r="W419" s="7"/>
      <c r="X419" s="7"/>
      <c r="AH419" s="1"/>
      <c r="AI419" s="1"/>
      <c r="AQ419" s="7" t="str">
        <f t="shared" si="77"/>
        <v/>
      </c>
      <c r="AR419" s="67" t="str">
        <f t="shared" si="78"/>
        <v/>
      </c>
      <c r="AS419" s="67" t="str">
        <f t="shared" si="79"/>
        <v/>
      </c>
      <c r="AT419" s="67" t="str">
        <f t="shared" si="80"/>
        <v/>
      </c>
      <c r="AU419" s="67" t="str">
        <f t="shared" si="88"/>
        <v/>
      </c>
      <c r="AV419" s="67" t="str">
        <f t="shared" si="81"/>
        <v/>
      </c>
      <c r="AW419" s="67" t="str">
        <f t="shared" si="82"/>
        <v/>
      </c>
      <c r="AX419" s="67" t="str">
        <f t="shared" si="83"/>
        <v/>
      </c>
      <c r="AY419" s="67" t="str">
        <f t="shared" si="84"/>
        <v/>
      </c>
      <c r="AZ419" s="67" t="str">
        <f t="shared" si="85"/>
        <v/>
      </c>
      <c r="BA419" s="67" t="str">
        <f t="shared" si="86"/>
        <v/>
      </c>
      <c r="BB419" s="67" t="str">
        <f t="shared" si="87"/>
        <v/>
      </c>
      <c r="BC419" s="67" t="str">
        <f t="shared" si="87"/>
        <v/>
      </c>
      <c r="BD419" s="67" t="str">
        <f t="shared" si="87"/>
        <v/>
      </c>
      <c r="BE419" s="67" t="str">
        <f t="shared" si="87"/>
        <v/>
      </c>
      <c r="IX419" s="7"/>
      <c r="IY419" s="7"/>
    </row>
    <row r="420" spans="3:259" ht="11.85" customHeight="1">
      <c r="C420" s="24"/>
      <c r="D420" s="12"/>
      <c r="E420" s="12"/>
      <c r="F420" s="12"/>
      <c r="G420" s="14"/>
      <c r="H420" s="14"/>
      <c r="I420" s="14"/>
      <c r="J420" s="10"/>
      <c r="K420" s="10"/>
      <c r="L420" s="10"/>
      <c r="M420" s="10"/>
      <c r="N420" s="10"/>
      <c r="O420" s="10"/>
      <c r="P420" s="10"/>
      <c r="Q420" s="10"/>
      <c r="R420" s="10"/>
      <c r="S420" s="7"/>
      <c r="T420" s="7"/>
      <c r="U420" s="7"/>
      <c r="V420" s="7"/>
      <c r="W420" s="7"/>
      <c r="X420" s="7"/>
      <c r="AH420" s="1"/>
      <c r="AI420" s="1"/>
      <c r="AQ420" s="7" t="str">
        <f t="shared" si="77"/>
        <v/>
      </c>
      <c r="AR420" s="67" t="str">
        <f t="shared" si="78"/>
        <v/>
      </c>
      <c r="AS420" s="67" t="str">
        <f t="shared" si="79"/>
        <v/>
      </c>
      <c r="AT420" s="67" t="str">
        <f t="shared" si="80"/>
        <v/>
      </c>
      <c r="AU420" s="67" t="str">
        <f t="shared" si="88"/>
        <v/>
      </c>
      <c r="AV420" s="67" t="str">
        <f t="shared" si="81"/>
        <v/>
      </c>
      <c r="AW420" s="67" t="str">
        <f t="shared" si="82"/>
        <v/>
      </c>
      <c r="AX420" s="67" t="str">
        <f t="shared" si="83"/>
        <v/>
      </c>
      <c r="AY420" s="67" t="str">
        <f t="shared" si="84"/>
        <v/>
      </c>
      <c r="AZ420" s="67" t="str">
        <f t="shared" si="85"/>
        <v/>
      </c>
      <c r="BA420" s="67" t="str">
        <f t="shared" si="86"/>
        <v/>
      </c>
      <c r="BB420" s="67" t="str">
        <f t="shared" si="87"/>
        <v/>
      </c>
      <c r="BC420" s="67" t="str">
        <f t="shared" si="87"/>
        <v/>
      </c>
      <c r="BD420" s="67" t="str">
        <f t="shared" si="87"/>
        <v/>
      </c>
      <c r="BE420" s="67" t="str">
        <f t="shared" si="87"/>
        <v/>
      </c>
      <c r="IX420" s="7"/>
      <c r="IY420" s="7"/>
    </row>
    <row r="421" spans="3:259" ht="11.85" customHeight="1">
      <c r="C421" s="24"/>
      <c r="D421" s="12"/>
      <c r="E421" s="12"/>
      <c r="F421" s="12"/>
      <c r="G421" s="14"/>
      <c r="H421" s="14"/>
      <c r="I421" s="14"/>
      <c r="J421" s="10"/>
      <c r="K421" s="10"/>
      <c r="L421" s="10"/>
      <c r="M421" s="10"/>
      <c r="N421" s="10"/>
      <c r="O421" s="10"/>
      <c r="P421" s="10"/>
      <c r="Q421" s="10"/>
      <c r="R421" s="10"/>
      <c r="S421" s="7"/>
      <c r="T421" s="7"/>
      <c r="U421" s="7"/>
      <c r="V421" s="7"/>
      <c r="W421" s="7"/>
      <c r="X421" s="7"/>
      <c r="AH421" s="1"/>
      <c r="AI421" s="1"/>
      <c r="AQ421" s="7" t="str">
        <f t="shared" si="77"/>
        <v/>
      </c>
      <c r="AR421" s="67" t="str">
        <f t="shared" si="78"/>
        <v/>
      </c>
      <c r="AS421" s="67" t="str">
        <f t="shared" si="79"/>
        <v/>
      </c>
      <c r="AT421" s="67" t="str">
        <f t="shared" si="80"/>
        <v/>
      </c>
      <c r="AU421" s="67" t="str">
        <f t="shared" si="88"/>
        <v/>
      </c>
      <c r="AV421" s="67" t="str">
        <f t="shared" si="81"/>
        <v/>
      </c>
      <c r="AW421" s="67" t="str">
        <f t="shared" si="82"/>
        <v/>
      </c>
      <c r="AX421" s="67" t="str">
        <f t="shared" si="83"/>
        <v/>
      </c>
      <c r="AY421" s="67" t="str">
        <f t="shared" si="84"/>
        <v/>
      </c>
      <c r="AZ421" s="67" t="str">
        <f t="shared" si="85"/>
        <v/>
      </c>
      <c r="BA421" s="67" t="str">
        <f t="shared" si="86"/>
        <v/>
      </c>
      <c r="BB421" s="67" t="str">
        <f t="shared" si="87"/>
        <v/>
      </c>
      <c r="BC421" s="67" t="str">
        <f t="shared" si="87"/>
        <v/>
      </c>
      <c r="BD421" s="67" t="str">
        <f t="shared" si="87"/>
        <v/>
      </c>
      <c r="BE421" s="67" t="str">
        <f t="shared" si="87"/>
        <v/>
      </c>
      <c r="IX421" s="7"/>
      <c r="IY421" s="7"/>
    </row>
    <row r="422" spans="3:259" ht="11.85" customHeight="1">
      <c r="C422" s="24"/>
      <c r="D422" s="12"/>
      <c r="E422" s="12"/>
      <c r="F422" s="12"/>
      <c r="G422" s="14"/>
      <c r="H422" s="14"/>
      <c r="I422" s="14"/>
      <c r="J422" s="10"/>
      <c r="K422" s="10"/>
      <c r="L422" s="10"/>
      <c r="M422" s="10"/>
      <c r="N422" s="10"/>
      <c r="O422" s="10"/>
      <c r="P422" s="10"/>
      <c r="Q422" s="10"/>
      <c r="R422" s="10"/>
      <c r="S422" s="7"/>
      <c r="T422" s="7"/>
      <c r="U422" s="7"/>
      <c r="V422" s="7"/>
      <c r="W422" s="7"/>
      <c r="X422" s="7"/>
      <c r="AH422" s="1"/>
      <c r="AI422" s="1"/>
      <c r="AQ422" s="7" t="str">
        <f t="shared" si="77"/>
        <v/>
      </c>
      <c r="AR422" s="67" t="str">
        <f t="shared" si="78"/>
        <v/>
      </c>
      <c r="AS422" s="67" t="str">
        <f t="shared" si="79"/>
        <v/>
      </c>
      <c r="AT422" s="67" t="str">
        <f t="shared" si="80"/>
        <v/>
      </c>
      <c r="AU422" s="67" t="str">
        <f t="shared" si="88"/>
        <v/>
      </c>
      <c r="AV422" s="67" t="str">
        <f t="shared" si="81"/>
        <v/>
      </c>
      <c r="AW422" s="67" t="str">
        <f t="shared" si="82"/>
        <v/>
      </c>
      <c r="AX422" s="67" t="str">
        <f t="shared" si="83"/>
        <v/>
      </c>
      <c r="AY422" s="67" t="str">
        <f t="shared" si="84"/>
        <v/>
      </c>
      <c r="AZ422" s="67" t="str">
        <f t="shared" si="85"/>
        <v/>
      </c>
      <c r="BA422" s="67" t="str">
        <f t="shared" si="86"/>
        <v/>
      </c>
      <c r="BB422" s="67" t="str">
        <f t="shared" si="87"/>
        <v/>
      </c>
      <c r="BC422" s="67" t="str">
        <f t="shared" si="87"/>
        <v/>
      </c>
      <c r="BD422" s="67" t="str">
        <f t="shared" si="87"/>
        <v/>
      </c>
      <c r="BE422" s="67" t="str">
        <f t="shared" si="87"/>
        <v/>
      </c>
      <c r="IX422" s="7"/>
      <c r="IY422" s="7"/>
    </row>
    <row r="423" spans="3:259" ht="11.85" customHeight="1">
      <c r="C423" s="24"/>
      <c r="D423" s="12"/>
      <c r="E423" s="12"/>
      <c r="F423" s="12"/>
      <c r="G423" s="14"/>
      <c r="H423" s="14"/>
      <c r="I423" s="14"/>
      <c r="J423" s="10"/>
      <c r="K423" s="10"/>
      <c r="L423" s="10"/>
      <c r="M423" s="10"/>
      <c r="N423" s="10"/>
      <c r="O423" s="10"/>
      <c r="P423" s="10"/>
      <c r="Q423" s="10"/>
      <c r="R423" s="10"/>
      <c r="S423" s="7"/>
      <c r="T423" s="7"/>
      <c r="U423" s="7"/>
      <c r="V423" s="7"/>
      <c r="W423" s="7"/>
      <c r="X423" s="7"/>
      <c r="AH423" s="1"/>
      <c r="AI423" s="1"/>
      <c r="AQ423" s="7" t="str">
        <f t="shared" si="77"/>
        <v/>
      </c>
      <c r="AR423" s="67" t="str">
        <f t="shared" si="78"/>
        <v/>
      </c>
      <c r="AS423" s="67" t="str">
        <f t="shared" si="79"/>
        <v/>
      </c>
      <c r="AT423" s="67" t="str">
        <f t="shared" si="80"/>
        <v/>
      </c>
      <c r="AU423" s="67" t="str">
        <f t="shared" si="88"/>
        <v/>
      </c>
      <c r="AV423" s="67" t="str">
        <f t="shared" si="81"/>
        <v/>
      </c>
      <c r="AW423" s="67" t="str">
        <f t="shared" si="82"/>
        <v/>
      </c>
      <c r="AX423" s="67" t="str">
        <f t="shared" si="83"/>
        <v/>
      </c>
      <c r="AY423" s="67" t="str">
        <f t="shared" si="84"/>
        <v/>
      </c>
      <c r="AZ423" s="67" t="str">
        <f t="shared" si="85"/>
        <v/>
      </c>
      <c r="BA423" s="67" t="str">
        <f t="shared" si="86"/>
        <v/>
      </c>
      <c r="BB423" s="67" t="str">
        <f t="shared" si="87"/>
        <v/>
      </c>
      <c r="BC423" s="67" t="str">
        <f t="shared" si="87"/>
        <v/>
      </c>
      <c r="BD423" s="67" t="str">
        <f t="shared" si="87"/>
        <v/>
      </c>
      <c r="BE423" s="67" t="str">
        <f t="shared" si="87"/>
        <v/>
      </c>
      <c r="IX423" s="7"/>
      <c r="IY423" s="7"/>
    </row>
    <row r="424" spans="3:259" ht="11.85" customHeight="1">
      <c r="C424" s="24"/>
      <c r="D424" s="12"/>
      <c r="E424" s="12"/>
      <c r="F424" s="12"/>
      <c r="G424" s="14"/>
      <c r="H424" s="14"/>
      <c r="I424" s="14"/>
      <c r="J424" s="10"/>
      <c r="K424" s="10"/>
      <c r="L424" s="10"/>
      <c r="M424" s="10"/>
      <c r="N424" s="10"/>
      <c r="O424" s="10"/>
      <c r="P424" s="10"/>
      <c r="Q424" s="10"/>
      <c r="R424" s="10"/>
      <c r="S424" s="7"/>
      <c r="T424" s="7"/>
      <c r="U424" s="7"/>
      <c r="V424" s="7"/>
      <c r="W424" s="7"/>
      <c r="X424" s="7"/>
      <c r="AH424" s="1"/>
      <c r="AI424" s="1"/>
      <c r="AQ424" s="7" t="str">
        <f t="shared" si="77"/>
        <v/>
      </c>
      <c r="AR424" s="67" t="str">
        <f t="shared" si="78"/>
        <v/>
      </c>
      <c r="AS424" s="67" t="str">
        <f t="shared" si="79"/>
        <v/>
      </c>
      <c r="AT424" s="67" t="str">
        <f t="shared" si="80"/>
        <v/>
      </c>
      <c r="AU424" s="67" t="str">
        <f t="shared" si="88"/>
        <v/>
      </c>
      <c r="AV424" s="67" t="str">
        <f t="shared" si="81"/>
        <v/>
      </c>
      <c r="AW424" s="67" t="str">
        <f t="shared" si="82"/>
        <v/>
      </c>
      <c r="AX424" s="67" t="str">
        <f t="shared" si="83"/>
        <v/>
      </c>
      <c r="AY424" s="67" t="str">
        <f t="shared" si="84"/>
        <v/>
      </c>
      <c r="AZ424" s="67" t="str">
        <f t="shared" si="85"/>
        <v/>
      </c>
      <c r="BA424" s="67" t="str">
        <f t="shared" si="86"/>
        <v/>
      </c>
      <c r="BB424" s="67" t="str">
        <f t="shared" si="87"/>
        <v/>
      </c>
      <c r="BC424" s="67" t="str">
        <f t="shared" si="87"/>
        <v/>
      </c>
      <c r="BD424" s="67" t="str">
        <f t="shared" si="87"/>
        <v/>
      </c>
      <c r="BE424" s="67" t="str">
        <f t="shared" si="87"/>
        <v/>
      </c>
      <c r="IX424" s="7"/>
      <c r="IY424" s="7"/>
    </row>
    <row r="425" spans="3:259" ht="11.85" customHeight="1">
      <c r="C425" s="24"/>
      <c r="D425" s="12"/>
      <c r="E425" s="12"/>
      <c r="F425" s="12"/>
      <c r="G425" s="14"/>
      <c r="H425" s="14"/>
      <c r="I425" s="14"/>
      <c r="J425" s="10"/>
      <c r="K425" s="10"/>
      <c r="L425" s="10"/>
      <c r="M425" s="10"/>
      <c r="N425" s="10"/>
      <c r="O425" s="10"/>
      <c r="P425" s="10"/>
      <c r="Q425" s="10"/>
      <c r="R425" s="10"/>
      <c r="S425" s="7"/>
      <c r="T425" s="7"/>
      <c r="U425" s="7"/>
      <c r="V425" s="7"/>
      <c r="W425" s="7"/>
      <c r="X425" s="7"/>
      <c r="AH425" s="1"/>
      <c r="AI425" s="1"/>
      <c r="AQ425" s="7" t="str">
        <f t="shared" si="77"/>
        <v/>
      </c>
      <c r="AR425" s="67" t="str">
        <f t="shared" si="78"/>
        <v/>
      </c>
      <c r="AS425" s="67" t="str">
        <f t="shared" si="79"/>
        <v/>
      </c>
      <c r="AT425" s="67" t="str">
        <f t="shared" si="80"/>
        <v/>
      </c>
      <c r="AU425" s="67" t="str">
        <f t="shared" si="88"/>
        <v/>
      </c>
      <c r="AV425" s="67" t="str">
        <f t="shared" si="81"/>
        <v/>
      </c>
      <c r="AW425" s="67" t="str">
        <f t="shared" si="82"/>
        <v/>
      </c>
      <c r="AX425" s="67" t="str">
        <f t="shared" si="83"/>
        <v/>
      </c>
      <c r="AY425" s="67" t="str">
        <f t="shared" si="84"/>
        <v/>
      </c>
      <c r="AZ425" s="67" t="str">
        <f t="shared" si="85"/>
        <v/>
      </c>
      <c r="BA425" s="67" t="str">
        <f t="shared" si="86"/>
        <v/>
      </c>
      <c r="BB425" s="67" t="str">
        <f t="shared" si="87"/>
        <v/>
      </c>
      <c r="BC425" s="67" t="str">
        <f t="shared" si="87"/>
        <v/>
      </c>
      <c r="BD425" s="67" t="str">
        <f t="shared" si="87"/>
        <v/>
      </c>
      <c r="BE425" s="67" t="str">
        <f t="shared" si="87"/>
        <v/>
      </c>
      <c r="IX425" s="7"/>
      <c r="IY425" s="7"/>
    </row>
    <row r="426" spans="3:259" ht="11.85" customHeight="1">
      <c r="C426" s="24"/>
      <c r="D426" s="12"/>
      <c r="E426" s="12"/>
      <c r="F426" s="12"/>
      <c r="G426" s="14"/>
      <c r="H426" s="14"/>
      <c r="I426" s="14"/>
      <c r="J426" s="10"/>
      <c r="K426" s="10"/>
      <c r="L426" s="10"/>
      <c r="M426" s="10"/>
      <c r="N426" s="10"/>
      <c r="O426" s="10"/>
      <c r="P426" s="10"/>
      <c r="Q426" s="10"/>
      <c r="R426" s="10"/>
      <c r="S426" s="7"/>
      <c r="T426" s="7"/>
      <c r="U426" s="7"/>
      <c r="V426" s="7"/>
      <c r="W426" s="7"/>
      <c r="X426" s="7"/>
      <c r="AH426" s="1"/>
      <c r="AI426" s="1"/>
      <c r="AQ426" s="7" t="str">
        <f t="shared" si="77"/>
        <v/>
      </c>
      <c r="AR426" s="67" t="str">
        <f t="shared" si="78"/>
        <v/>
      </c>
      <c r="AS426" s="67" t="str">
        <f t="shared" si="79"/>
        <v/>
      </c>
      <c r="AT426" s="67" t="str">
        <f t="shared" si="80"/>
        <v/>
      </c>
      <c r="AU426" s="67" t="str">
        <f t="shared" si="88"/>
        <v/>
      </c>
      <c r="AV426" s="67" t="str">
        <f t="shared" si="81"/>
        <v/>
      </c>
      <c r="AW426" s="67" t="str">
        <f t="shared" si="82"/>
        <v/>
      </c>
      <c r="AX426" s="67" t="str">
        <f t="shared" si="83"/>
        <v/>
      </c>
      <c r="AY426" s="67" t="str">
        <f t="shared" si="84"/>
        <v/>
      </c>
      <c r="AZ426" s="67" t="str">
        <f t="shared" si="85"/>
        <v/>
      </c>
      <c r="BA426" s="67" t="str">
        <f t="shared" si="86"/>
        <v/>
      </c>
      <c r="BB426" s="67" t="str">
        <f t="shared" si="87"/>
        <v/>
      </c>
      <c r="BC426" s="67" t="str">
        <f t="shared" si="87"/>
        <v/>
      </c>
      <c r="BD426" s="67" t="str">
        <f t="shared" si="87"/>
        <v/>
      </c>
      <c r="BE426" s="67" t="str">
        <f t="shared" si="87"/>
        <v/>
      </c>
      <c r="IX426" s="7"/>
      <c r="IY426" s="7"/>
    </row>
    <row r="427" spans="3:259" ht="11.85" customHeight="1">
      <c r="C427" s="24"/>
      <c r="D427" s="12"/>
      <c r="E427" s="12"/>
      <c r="F427" s="12"/>
      <c r="G427" s="14"/>
      <c r="H427" s="14"/>
      <c r="I427" s="14"/>
      <c r="J427" s="10"/>
      <c r="K427" s="10"/>
      <c r="L427" s="10"/>
      <c r="M427" s="10"/>
      <c r="N427" s="10"/>
      <c r="O427" s="10"/>
      <c r="P427" s="10"/>
      <c r="Q427" s="10"/>
      <c r="R427" s="10"/>
      <c r="S427" s="7"/>
      <c r="T427" s="7"/>
      <c r="U427" s="7"/>
      <c r="V427" s="7"/>
      <c r="W427" s="7"/>
      <c r="X427" s="7"/>
      <c r="AH427" s="1"/>
      <c r="AI427" s="1"/>
      <c r="AQ427" s="7" t="str">
        <f t="shared" si="77"/>
        <v/>
      </c>
      <c r="AR427" s="67" t="str">
        <f t="shared" si="78"/>
        <v/>
      </c>
      <c r="AS427" s="67" t="str">
        <f t="shared" si="79"/>
        <v/>
      </c>
      <c r="AT427" s="67" t="str">
        <f t="shared" si="80"/>
        <v/>
      </c>
      <c r="AU427" s="67" t="str">
        <f t="shared" si="88"/>
        <v/>
      </c>
      <c r="AV427" s="67" t="str">
        <f t="shared" si="81"/>
        <v/>
      </c>
      <c r="AW427" s="67" t="str">
        <f t="shared" si="82"/>
        <v/>
      </c>
      <c r="AX427" s="67" t="str">
        <f t="shared" si="83"/>
        <v/>
      </c>
      <c r="AY427" s="67" t="str">
        <f t="shared" si="84"/>
        <v/>
      </c>
      <c r="AZ427" s="67" t="str">
        <f t="shared" si="85"/>
        <v/>
      </c>
      <c r="BA427" s="67" t="str">
        <f t="shared" si="86"/>
        <v/>
      </c>
      <c r="BB427" s="67" t="str">
        <f t="shared" si="87"/>
        <v/>
      </c>
      <c r="BC427" s="67" t="str">
        <f t="shared" si="87"/>
        <v/>
      </c>
      <c r="BD427" s="67" t="str">
        <f t="shared" si="87"/>
        <v/>
      </c>
      <c r="BE427" s="67" t="str">
        <f t="shared" si="87"/>
        <v/>
      </c>
      <c r="IX427" s="7"/>
      <c r="IY427" s="7"/>
    </row>
    <row r="428" spans="3:259" ht="11.85" customHeight="1">
      <c r="C428" s="24"/>
      <c r="D428" s="12"/>
      <c r="E428" s="12"/>
      <c r="F428" s="12"/>
      <c r="G428" s="14"/>
      <c r="H428" s="14"/>
      <c r="I428" s="14"/>
      <c r="J428" s="10"/>
      <c r="K428" s="10"/>
      <c r="L428" s="10"/>
      <c r="M428" s="10"/>
      <c r="N428" s="10"/>
      <c r="O428" s="10"/>
      <c r="P428" s="10"/>
      <c r="Q428" s="10"/>
      <c r="R428" s="10"/>
      <c r="S428" s="7"/>
      <c r="T428" s="7"/>
      <c r="U428" s="7"/>
      <c r="V428" s="7"/>
      <c r="W428" s="7"/>
      <c r="X428" s="7"/>
      <c r="AH428" s="1"/>
      <c r="AI428" s="1"/>
      <c r="AQ428" s="7" t="str">
        <f t="shared" si="77"/>
        <v/>
      </c>
      <c r="AR428" s="67" t="str">
        <f t="shared" si="78"/>
        <v/>
      </c>
      <c r="AS428" s="67" t="str">
        <f t="shared" si="79"/>
        <v/>
      </c>
      <c r="AT428" s="67" t="str">
        <f t="shared" si="80"/>
        <v/>
      </c>
      <c r="AU428" s="67" t="str">
        <f t="shared" si="88"/>
        <v/>
      </c>
      <c r="AV428" s="67" t="str">
        <f t="shared" si="81"/>
        <v/>
      </c>
      <c r="AW428" s="67" t="str">
        <f t="shared" si="82"/>
        <v/>
      </c>
      <c r="AX428" s="67" t="str">
        <f t="shared" si="83"/>
        <v/>
      </c>
      <c r="AY428" s="67" t="str">
        <f t="shared" si="84"/>
        <v/>
      </c>
      <c r="AZ428" s="67" t="str">
        <f t="shared" si="85"/>
        <v/>
      </c>
      <c r="BA428" s="67" t="str">
        <f t="shared" si="86"/>
        <v/>
      </c>
      <c r="BB428" s="67" t="str">
        <f t="shared" si="87"/>
        <v/>
      </c>
      <c r="BC428" s="67" t="str">
        <f t="shared" si="87"/>
        <v/>
      </c>
      <c r="BD428" s="67" t="str">
        <f t="shared" si="87"/>
        <v/>
      </c>
      <c r="BE428" s="67" t="str">
        <f t="shared" ref="BE428:BE491" si="89">IF(ISNUMBER(P428),P428,"")</f>
        <v/>
      </c>
      <c r="IX428" s="7"/>
      <c r="IY428" s="7"/>
    </row>
    <row r="429" spans="3:259" ht="11.85" customHeight="1">
      <c r="C429" s="24"/>
      <c r="D429" s="12"/>
      <c r="E429" s="12"/>
      <c r="F429" s="12"/>
      <c r="G429" s="14"/>
      <c r="H429" s="14"/>
      <c r="I429" s="14"/>
      <c r="J429" s="10"/>
      <c r="K429" s="10"/>
      <c r="L429" s="10"/>
      <c r="M429" s="10"/>
      <c r="N429" s="10"/>
      <c r="O429" s="10"/>
      <c r="P429" s="10"/>
      <c r="Q429" s="10"/>
      <c r="R429" s="10"/>
      <c r="S429" s="7"/>
      <c r="T429" s="7"/>
      <c r="U429" s="7"/>
      <c r="V429" s="7"/>
      <c r="W429" s="7"/>
      <c r="X429" s="7"/>
      <c r="AH429" s="1"/>
      <c r="AI429" s="1"/>
      <c r="AQ429" s="7" t="str">
        <f t="shared" ref="AQ429:AQ492" si="90">IF((ROW(A429)-ROW($A$45))*$E$30&lt;=$E$31,A429,"")</f>
        <v/>
      </c>
      <c r="AR429" s="67" t="str">
        <f t="shared" ref="AR429:AR492" si="91">IF(ISNUMBER(C429),C429,"")</f>
        <v/>
      </c>
      <c r="AS429" s="67" t="str">
        <f t="shared" ref="AS429:AS492" si="92">IF(ISNUMBER(D429),D429,"")</f>
        <v/>
      </c>
      <c r="AT429" s="67" t="str">
        <f t="shared" ref="AT429:AT492" si="93">IF(ISNUMBER(E429),E429,"")</f>
        <v/>
      </c>
      <c r="AU429" s="67" t="str">
        <f t="shared" si="88"/>
        <v/>
      </c>
      <c r="AV429" s="67" t="str">
        <f t="shared" ref="AV429:AV492" si="94">IF(ISNUMBER(G429),G429,"")</f>
        <v/>
      </c>
      <c r="AW429" s="67" t="str">
        <f t="shared" ref="AW429:AW492" si="95">IF(ISNUMBER(H429),H429,"")</f>
        <v/>
      </c>
      <c r="AX429" s="67" t="str">
        <f t="shared" ref="AX429:AX492" si="96">IF(ISNUMBER(I429),I429,"")</f>
        <v/>
      </c>
      <c r="AY429" s="67" t="str">
        <f t="shared" ref="AY429:AY492" si="97">IF(ISNUMBER(J429),J429,"")</f>
        <v/>
      </c>
      <c r="AZ429" s="67" t="str">
        <f t="shared" ref="AZ429:AZ492" si="98">IF(ISNUMBER(K429),K429,"")</f>
        <v/>
      </c>
      <c r="BA429" s="67" t="str">
        <f t="shared" ref="BA429:BA492" si="99">IF(ISNUMBER(L429),L429,"")</f>
        <v/>
      </c>
      <c r="BB429" s="67" t="str">
        <f t="shared" ref="BB429:BE492" si="100">IF(ISNUMBER(M429),M429,"")</f>
        <v/>
      </c>
      <c r="BC429" s="67" t="str">
        <f t="shared" si="100"/>
        <v/>
      </c>
      <c r="BD429" s="67" t="str">
        <f t="shared" si="100"/>
        <v/>
      </c>
      <c r="BE429" s="67" t="str">
        <f t="shared" si="89"/>
        <v/>
      </c>
      <c r="IX429" s="7"/>
      <c r="IY429" s="7"/>
    </row>
    <row r="430" spans="3:259" ht="11.85" customHeight="1">
      <c r="C430" s="24"/>
      <c r="D430" s="12"/>
      <c r="E430" s="12"/>
      <c r="F430" s="12"/>
      <c r="G430" s="14"/>
      <c r="H430" s="14"/>
      <c r="I430" s="14"/>
      <c r="J430" s="10"/>
      <c r="K430" s="10"/>
      <c r="L430" s="10"/>
      <c r="M430" s="10"/>
      <c r="N430" s="10"/>
      <c r="O430" s="10"/>
      <c r="P430" s="10"/>
      <c r="Q430" s="10"/>
      <c r="R430" s="10"/>
      <c r="S430" s="7"/>
      <c r="T430" s="7"/>
      <c r="U430" s="7"/>
      <c r="V430" s="7"/>
      <c r="W430" s="7"/>
      <c r="X430" s="7"/>
      <c r="AH430" s="1"/>
      <c r="AI430" s="1"/>
      <c r="AQ430" s="7" t="str">
        <f t="shared" si="90"/>
        <v/>
      </c>
      <c r="AR430" s="67" t="str">
        <f t="shared" si="91"/>
        <v/>
      </c>
      <c r="AS430" s="67" t="str">
        <f t="shared" si="92"/>
        <v/>
      </c>
      <c r="AT430" s="67" t="str">
        <f t="shared" si="93"/>
        <v/>
      </c>
      <c r="AU430" s="67" t="str">
        <f t="shared" ref="AU430:AU493" si="101">IF(ISNUMBER(F430),F430,"")</f>
        <v/>
      </c>
      <c r="AV430" s="67" t="str">
        <f t="shared" si="94"/>
        <v/>
      </c>
      <c r="AW430" s="67" t="str">
        <f t="shared" si="95"/>
        <v/>
      </c>
      <c r="AX430" s="67" t="str">
        <f t="shared" si="96"/>
        <v/>
      </c>
      <c r="AY430" s="67" t="str">
        <f t="shared" si="97"/>
        <v/>
      </c>
      <c r="AZ430" s="67" t="str">
        <f t="shared" si="98"/>
        <v/>
      </c>
      <c r="BA430" s="67" t="str">
        <f t="shared" si="99"/>
        <v/>
      </c>
      <c r="BB430" s="67" t="str">
        <f t="shared" si="100"/>
        <v/>
      </c>
      <c r="BC430" s="67" t="str">
        <f t="shared" si="100"/>
        <v/>
      </c>
      <c r="BD430" s="67" t="str">
        <f t="shared" si="100"/>
        <v/>
      </c>
      <c r="BE430" s="67" t="str">
        <f t="shared" si="89"/>
        <v/>
      </c>
      <c r="IX430" s="7"/>
      <c r="IY430" s="7"/>
    </row>
    <row r="431" spans="3:259" ht="11.85" customHeight="1">
      <c r="C431" s="24"/>
      <c r="D431" s="12"/>
      <c r="E431" s="12"/>
      <c r="F431" s="12"/>
      <c r="G431" s="14"/>
      <c r="H431" s="14"/>
      <c r="I431" s="14"/>
      <c r="J431" s="10"/>
      <c r="K431" s="10"/>
      <c r="L431" s="10"/>
      <c r="M431" s="10"/>
      <c r="N431" s="10"/>
      <c r="O431" s="10"/>
      <c r="P431" s="10"/>
      <c r="Q431" s="10"/>
      <c r="R431" s="10"/>
      <c r="S431" s="7"/>
      <c r="T431" s="7"/>
      <c r="U431" s="7"/>
      <c r="V431" s="7"/>
      <c r="W431" s="7"/>
      <c r="X431" s="7"/>
      <c r="AH431" s="1"/>
      <c r="AI431" s="1"/>
      <c r="AQ431" s="7" t="str">
        <f t="shared" si="90"/>
        <v/>
      </c>
      <c r="AR431" s="67" t="str">
        <f t="shared" si="91"/>
        <v/>
      </c>
      <c r="AS431" s="67" t="str">
        <f t="shared" si="92"/>
        <v/>
      </c>
      <c r="AT431" s="67" t="str">
        <f t="shared" si="93"/>
        <v/>
      </c>
      <c r="AU431" s="67" t="str">
        <f t="shared" si="101"/>
        <v/>
      </c>
      <c r="AV431" s="67" t="str">
        <f t="shared" si="94"/>
        <v/>
      </c>
      <c r="AW431" s="67" t="str">
        <f t="shared" si="95"/>
        <v/>
      </c>
      <c r="AX431" s="67" t="str">
        <f t="shared" si="96"/>
        <v/>
      </c>
      <c r="AY431" s="67" t="str">
        <f t="shared" si="97"/>
        <v/>
      </c>
      <c r="AZ431" s="67" t="str">
        <f t="shared" si="98"/>
        <v/>
      </c>
      <c r="BA431" s="67" t="str">
        <f t="shared" si="99"/>
        <v/>
      </c>
      <c r="BB431" s="67" t="str">
        <f t="shared" si="100"/>
        <v/>
      </c>
      <c r="BC431" s="67" t="str">
        <f t="shared" si="100"/>
        <v/>
      </c>
      <c r="BD431" s="67" t="str">
        <f t="shared" si="100"/>
        <v/>
      </c>
      <c r="BE431" s="67" t="str">
        <f t="shared" si="89"/>
        <v/>
      </c>
      <c r="IX431" s="7"/>
      <c r="IY431" s="7"/>
    </row>
    <row r="432" spans="3:259" ht="11.85" customHeight="1">
      <c r="C432" s="24"/>
      <c r="D432" s="12"/>
      <c r="E432" s="12"/>
      <c r="F432" s="12"/>
      <c r="G432" s="14"/>
      <c r="H432" s="14"/>
      <c r="I432" s="14"/>
      <c r="J432" s="10"/>
      <c r="K432" s="10"/>
      <c r="L432" s="10"/>
      <c r="M432" s="10"/>
      <c r="N432" s="10"/>
      <c r="O432" s="10"/>
      <c r="P432" s="10"/>
      <c r="Q432" s="10"/>
      <c r="R432" s="10"/>
      <c r="S432" s="7"/>
      <c r="T432" s="7"/>
      <c r="U432" s="7"/>
      <c r="V432" s="7"/>
      <c r="W432" s="7"/>
      <c r="X432" s="7"/>
      <c r="AH432" s="1"/>
      <c r="AI432" s="1"/>
      <c r="AQ432" s="7" t="str">
        <f t="shared" si="90"/>
        <v/>
      </c>
      <c r="AR432" s="67" t="str">
        <f t="shared" si="91"/>
        <v/>
      </c>
      <c r="AS432" s="67" t="str">
        <f t="shared" si="92"/>
        <v/>
      </c>
      <c r="AT432" s="67" t="str">
        <f t="shared" si="93"/>
        <v/>
      </c>
      <c r="AU432" s="67" t="str">
        <f t="shared" si="101"/>
        <v/>
      </c>
      <c r="AV432" s="67" t="str">
        <f t="shared" si="94"/>
        <v/>
      </c>
      <c r="AW432" s="67" t="str">
        <f t="shared" si="95"/>
        <v/>
      </c>
      <c r="AX432" s="67" t="str">
        <f t="shared" si="96"/>
        <v/>
      </c>
      <c r="AY432" s="67" t="str">
        <f t="shared" si="97"/>
        <v/>
      </c>
      <c r="AZ432" s="67" t="str">
        <f t="shared" si="98"/>
        <v/>
      </c>
      <c r="BA432" s="67" t="str">
        <f t="shared" si="99"/>
        <v/>
      </c>
      <c r="BB432" s="67" t="str">
        <f t="shared" si="100"/>
        <v/>
      </c>
      <c r="BC432" s="67" t="str">
        <f t="shared" si="100"/>
        <v/>
      </c>
      <c r="BD432" s="67" t="str">
        <f t="shared" si="100"/>
        <v/>
      </c>
      <c r="BE432" s="67" t="str">
        <f t="shared" si="89"/>
        <v/>
      </c>
      <c r="IX432" s="7"/>
      <c r="IY432" s="7"/>
    </row>
    <row r="433" spans="3:259" ht="11.85" customHeight="1">
      <c r="C433" s="24"/>
      <c r="D433" s="12"/>
      <c r="E433" s="12"/>
      <c r="F433" s="12"/>
      <c r="G433" s="14"/>
      <c r="H433" s="14"/>
      <c r="I433" s="14"/>
      <c r="J433" s="10"/>
      <c r="K433" s="10"/>
      <c r="L433" s="10"/>
      <c r="M433" s="10"/>
      <c r="N433" s="10"/>
      <c r="O433" s="10"/>
      <c r="P433" s="10"/>
      <c r="Q433" s="10"/>
      <c r="R433" s="10"/>
      <c r="S433" s="7"/>
      <c r="T433" s="7"/>
      <c r="U433" s="7"/>
      <c r="V433" s="7"/>
      <c r="W433" s="7"/>
      <c r="X433" s="7"/>
      <c r="AH433" s="1"/>
      <c r="AI433" s="1"/>
      <c r="AQ433" s="7" t="str">
        <f t="shared" si="90"/>
        <v/>
      </c>
      <c r="AR433" s="67" t="str">
        <f t="shared" si="91"/>
        <v/>
      </c>
      <c r="AS433" s="67" t="str">
        <f t="shared" si="92"/>
        <v/>
      </c>
      <c r="AT433" s="67" t="str">
        <f t="shared" si="93"/>
        <v/>
      </c>
      <c r="AU433" s="67" t="str">
        <f t="shared" si="101"/>
        <v/>
      </c>
      <c r="AV433" s="67" t="str">
        <f t="shared" si="94"/>
        <v/>
      </c>
      <c r="AW433" s="67" t="str">
        <f t="shared" si="95"/>
        <v/>
      </c>
      <c r="AX433" s="67" t="str">
        <f t="shared" si="96"/>
        <v/>
      </c>
      <c r="AY433" s="67" t="str">
        <f t="shared" si="97"/>
        <v/>
      </c>
      <c r="AZ433" s="67" t="str">
        <f t="shared" si="98"/>
        <v/>
      </c>
      <c r="BA433" s="67" t="str">
        <f t="shared" si="99"/>
        <v/>
      </c>
      <c r="BB433" s="67" t="str">
        <f t="shared" si="100"/>
        <v/>
      </c>
      <c r="BC433" s="67" t="str">
        <f t="shared" si="100"/>
        <v/>
      </c>
      <c r="BD433" s="67" t="str">
        <f t="shared" si="100"/>
        <v/>
      </c>
      <c r="BE433" s="67" t="str">
        <f t="shared" si="89"/>
        <v/>
      </c>
      <c r="IX433" s="7"/>
      <c r="IY433" s="7"/>
    </row>
    <row r="434" spans="3:259" ht="11.85" customHeight="1">
      <c r="C434" s="24"/>
      <c r="D434" s="12"/>
      <c r="E434" s="12"/>
      <c r="F434" s="12"/>
      <c r="G434" s="14"/>
      <c r="H434" s="14"/>
      <c r="I434" s="14"/>
      <c r="J434" s="10"/>
      <c r="K434" s="10"/>
      <c r="L434" s="10"/>
      <c r="M434" s="10"/>
      <c r="N434" s="10"/>
      <c r="O434" s="10"/>
      <c r="P434" s="10"/>
      <c r="Q434" s="10"/>
      <c r="R434" s="10"/>
      <c r="S434" s="7"/>
      <c r="T434" s="7"/>
      <c r="U434" s="7"/>
      <c r="V434" s="7"/>
      <c r="W434" s="7"/>
      <c r="X434" s="7"/>
      <c r="AH434" s="1"/>
      <c r="AI434" s="1"/>
      <c r="AQ434" s="7" t="str">
        <f t="shared" si="90"/>
        <v/>
      </c>
      <c r="AR434" s="67" t="str">
        <f t="shared" si="91"/>
        <v/>
      </c>
      <c r="AS434" s="67" t="str">
        <f t="shared" si="92"/>
        <v/>
      </c>
      <c r="AT434" s="67" t="str">
        <f t="shared" si="93"/>
        <v/>
      </c>
      <c r="AU434" s="67" t="str">
        <f t="shared" si="101"/>
        <v/>
      </c>
      <c r="AV434" s="67" t="str">
        <f t="shared" si="94"/>
        <v/>
      </c>
      <c r="AW434" s="67" t="str">
        <f t="shared" si="95"/>
        <v/>
      </c>
      <c r="AX434" s="67" t="str">
        <f t="shared" si="96"/>
        <v/>
      </c>
      <c r="AY434" s="67" t="str">
        <f t="shared" si="97"/>
        <v/>
      </c>
      <c r="AZ434" s="67" t="str">
        <f t="shared" si="98"/>
        <v/>
      </c>
      <c r="BA434" s="67" t="str">
        <f t="shared" si="99"/>
        <v/>
      </c>
      <c r="BB434" s="67" t="str">
        <f t="shared" si="100"/>
        <v/>
      </c>
      <c r="BC434" s="67" t="str">
        <f t="shared" si="100"/>
        <v/>
      </c>
      <c r="BD434" s="67" t="str">
        <f t="shared" si="100"/>
        <v/>
      </c>
      <c r="BE434" s="67" t="str">
        <f t="shared" si="89"/>
        <v/>
      </c>
      <c r="IX434" s="7"/>
      <c r="IY434" s="7"/>
    </row>
    <row r="435" spans="3:259" ht="11.85" customHeight="1">
      <c r="C435" s="24"/>
      <c r="D435" s="12"/>
      <c r="E435" s="12"/>
      <c r="F435" s="12"/>
      <c r="G435" s="14"/>
      <c r="H435" s="14"/>
      <c r="I435" s="14"/>
      <c r="J435" s="10"/>
      <c r="K435" s="10"/>
      <c r="L435" s="10"/>
      <c r="M435" s="10"/>
      <c r="N435" s="10"/>
      <c r="O435" s="10"/>
      <c r="P435" s="10"/>
      <c r="Q435" s="10"/>
      <c r="R435" s="10"/>
      <c r="S435" s="7"/>
      <c r="T435" s="7"/>
      <c r="U435" s="7"/>
      <c r="V435" s="7"/>
      <c r="W435" s="7"/>
      <c r="X435" s="7"/>
      <c r="AH435" s="1"/>
      <c r="AI435" s="1"/>
      <c r="AQ435" s="7" t="str">
        <f t="shared" si="90"/>
        <v/>
      </c>
      <c r="AR435" s="67" t="str">
        <f t="shared" si="91"/>
        <v/>
      </c>
      <c r="AS435" s="67" t="str">
        <f t="shared" si="92"/>
        <v/>
      </c>
      <c r="AT435" s="67" t="str">
        <f t="shared" si="93"/>
        <v/>
      </c>
      <c r="AU435" s="67" t="str">
        <f t="shared" si="101"/>
        <v/>
      </c>
      <c r="AV435" s="67" t="str">
        <f t="shared" si="94"/>
        <v/>
      </c>
      <c r="AW435" s="67" t="str">
        <f t="shared" si="95"/>
        <v/>
      </c>
      <c r="AX435" s="67" t="str">
        <f t="shared" si="96"/>
        <v/>
      </c>
      <c r="AY435" s="67" t="str">
        <f t="shared" si="97"/>
        <v/>
      </c>
      <c r="AZ435" s="67" t="str">
        <f t="shared" si="98"/>
        <v/>
      </c>
      <c r="BA435" s="67" t="str">
        <f t="shared" si="99"/>
        <v/>
      </c>
      <c r="BB435" s="67" t="str">
        <f t="shared" si="100"/>
        <v/>
      </c>
      <c r="BC435" s="67" t="str">
        <f t="shared" si="100"/>
        <v/>
      </c>
      <c r="BD435" s="67" t="str">
        <f t="shared" si="100"/>
        <v/>
      </c>
      <c r="BE435" s="67" t="str">
        <f t="shared" si="89"/>
        <v/>
      </c>
      <c r="IX435" s="7"/>
      <c r="IY435" s="7"/>
    </row>
    <row r="436" spans="3:259" ht="11.85" customHeight="1">
      <c r="C436" s="24"/>
      <c r="D436" s="12"/>
      <c r="E436" s="12"/>
      <c r="F436" s="12"/>
      <c r="G436" s="14"/>
      <c r="H436" s="14"/>
      <c r="I436" s="14"/>
      <c r="J436" s="10"/>
      <c r="K436" s="10"/>
      <c r="L436" s="10"/>
      <c r="M436" s="10"/>
      <c r="N436" s="10"/>
      <c r="O436" s="10"/>
      <c r="P436" s="10"/>
      <c r="Q436" s="10"/>
      <c r="R436" s="10"/>
      <c r="S436" s="7"/>
      <c r="T436" s="7"/>
      <c r="U436" s="7"/>
      <c r="V436" s="7"/>
      <c r="W436" s="7"/>
      <c r="X436" s="7"/>
      <c r="AH436" s="1"/>
      <c r="AI436" s="1"/>
      <c r="AQ436" s="7" t="str">
        <f t="shared" si="90"/>
        <v/>
      </c>
      <c r="AR436" s="67" t="str">
        <f t="shared" si="91"/>
        <v/>
      </c>
      <c r="AS436" s="67" t="str">
        <f t="shared" si="92"/>
        <v/>
      </c>
      <c r="AT436" s="67" t="str">
        <f t="shared" si="93"/>
        <v/>
      </c>
      <c r="AU436" s="67" t="str">
        <f t="shared" si="101"/>
        <v/>
      </c>
      <c r="AV436" s="67" t="str">
        <f t="shared" si="94"/>
        <v/>
      </c>
      <c r="AW436" s="67" t="str">
        <f t="shared" si="95"/>
        <v/>
      </c>
      <c r="AX436" s="67" t="str">
        <f t="shared" si="96"/>
        <v/>
      </c>
      <c r="AY436" s="67" t="str">
        <f t="shared" si="97"/>
        <v/>
      </c>
      <c r="AZ436" s="67" t="str">
        <f t="shared" si="98"/>
        <v/>
      </c>
      <c r="BA436" s="67" t="str">
        <f t="shared" si="99"/>
        <v/>
      </c>
      <c r="BB436" s="67" t="str">
        <f t="shared" si="100"/>
        <v/>
      </c>
      <c r="BC436" s="67" t="str">
        <f t="shared" si="100"/>
        <v/>
      </c>
      <c r="BD436" s="67" t="str">
        <f t="shared" si="100"/>
        <v/>
      </c>
      <c r="BE436" s="67" t="str">
        <f t="shared" si="89"/>
        <v/>
      </c>
      <c r="IX436" s="7"/>
      <c r="IY436" s="7"/>
    </row>
    <row r="437" spans="3:259" ht="11.85" customHeight="1">
      <c r="C437" s="24"/>
      <c r="D437" s="12"/>
      <c r="E437" s="12"/>
      <c r="F437" s="12"/>
      <c r="G437" s="14"/>
      <c r="H437" s="14"/>
      <c r="I437" s="14"/>
      <c r="J437" s="10"/>
      <c r="K437" s="10"/>
      <c r="L437" s="10"/>
      <c r="M437" s="10"/>
      <c r="N437" s="10"/>
      <c r="O437" s="10"/>
      <c r="P437" s="10"/>
      <c r="Q437" s="10"/>
      <c r="R437" s="10"/>
      <c r="S437" s="7"/>
      <c r="T437" s="7"/>
      <c r="U437" s="7"/>
      <c r="V437" s="7"/>
      <c r="W437" s="7"/>
      <c r="X437" s="7"/>
      <c r="AH437" s="1"/>
      <c r="AI437" s="1"/>
      <c r="AQ437" s="7" t="str">
        <f t="shared" si="90"/>
        <v/>
      </c>
      <c r="AR437" s="67" t="str">
        <f t="shared" si="91"/>
        <v/>
      </c>
      <c r="AS437" s="67" t="str">
        <f t="shared" si="92"/>
        <v/>
      </c>
      <c r="AT437" s="67" t="str">
        <f t="shared" si="93"/>
        <v/>
      </c>
      <c r="AU437" s="67" t="str">
        <f t="shared" si="101"/>
        <v/>
      </c>
      <c r="AV437" s="67" t="str">
        <f t="shared" si="94"/>
        <v/>
      </c>
      <c r="AW437" s="67" t="str">
        <f t="shared" si="95"/>
        <v/>
      </c>
      <c r="AX437" s="67" t="str">
        <f t="shared" si="96"/>
        <v/>
      </c>
      <c r="AY437" s="67" t="str">
        <f t="shared" si="97"/>
        <v/>
      </c>
      <c r="AZ437" s="67" t="str">
        <f t="shared" si="98"/>
        <v/>
      </c>
      <c r="BA437" s="67" t="str">
        <f t="shared" si="99"/>
        <v/>
      </c>
      <c r="BB437" s="67" t="str">
        <f t="shared" si="100"/>
        <v/>
      </c>
      <c r="BC437" s="67" t="str">
        <f t="shared" si="100"/>
        <v/>
      </c>
      <c r="BD437" s="67" t="str">
        <f t="shared" si="100"/>
        <v/>
      </c>
      <c r="BE437" s="67" t="str">
        <f t="shared" si="89"/>
        <v/>
      </c>
      <c r="IX437" s="7"/>
      <c r="IY437" s="7"/>
    </row>
    <row r="438" spans="3:259" ht="11.85" customHeight="1">
      <c r="C438" s="24"/>
      <c r="D438" s="12"/>
      <c r="E438" s="12"/>
      <c r="F438" s="12"/>
      <c r="G438" s="14"/>
      <c r="H438" s="14"/>
      <c r="I438" s="14"/>
      <c r="J438" s="10"/>
      <c r="K438" s="10"/>
      <c r="L438" s="10"/>
      <c r="M438" s="10"/>
      <c r="N438" s="10"/>
      <c r="O438" s="10"/>
      <c r="P438" s="10"/>
      <c r="Q438" s="10"/>
      <c r="R438" s="10"/>
      <c r="S438" s="7"/>
      <c r="T438" s="7"/>
      <c r="U438" s="7"/>
      <c r="V438" s="7"/>
      <c r="W438" s="7"/>
      <c r="X438" s="7"/>
      <c r="AH438" s="1"/>
      <c r="AI438" s="1"/>
      <c r="AQ438" s="7" t="str">
        <f t="shared" si="90"/>
        <v/>
      </c>
      <c r="AR438" s="67" t="str">
        <f t="shared" si="91"/>
        <v/>
      </c>
      <c r="AS438" s="67" t="str">
        <f t="shared" si="92"/>
        <v/>
      </c>
      <c r="AT438" s="67" t="str">
        <f t="shared" si="93"/>
        <v/>
      </c>
      <c r="AU438" s="67" t="str">
        <f t="shared" si="101"/>
        <v/>
      </c>
      <c r="AV438" s="67" t="str">
        <f t="shared" si="94"/>
        <v/>
      </c>
      <c r="AW438" s="67" t="str">
        <f t="shared" si="95"/>
        <v/>
      </c>
      <c r="AX438" s="67" t="str">
        <f t="shared" si="96"/>
        <v/>
      </c>
      <c r="AY438" s="67" t="str">
        <f t="shared" si="97"/>
        <v/>
      </c>
      <c r="AZ438" s="67" t="str">
        <f t="shared" si="98"/>
        <v/>
      </c>
      <c r="BA438" s="67" t="str">
        <f t="shared" si="99"/>
        <v/>
      </c>
      <c r="BB438" s="67" t="str">
        <f t="shared" si="100"/>
        <v/>
      </c>
      <c r="BC438" s="67" t="str">
        <f t="shared" si="100"/>
        <v/>
      </c>
      <c r="BD438" s="67" t="str">
        <f t="shared" si="100"/>
        <v/>
      </c>
      <c r="BE438" s="67" t="str">
        <f t="shared" si="89"/>
        <v/>
      </c>
      <c r="IX438" s="7"/>
      <c r="IY438" s="7"/>
    </row>
    <row r="439" spans="3:259" ht="11.85" customHeight="1">
      <c r="C439" s="24"/>
      <c r="D439" s="12"/>
      <c r="E439" s="12"/>
      <c r="F439" s="12"/>
      <c r="G439" s="14"/>
      <c r="H439" s="14"/>
      <c r="I439" s="14"/>
      <c r="J439" s="10"/>
      <c r="K439" s="10"/>
      <c r="L439" s="10"/>
      <c r="M439" s="10"/>
      <c r="N439" s="10"/>
      <c r="O439" s="10"/>
      <c r="P439" s="10"/>
      <c r="Q439" s="10"/>
      <c r="R439" s="10"/>
      <c r="S439" s="7"/>
      <c r="T439" s="7"/>
      <c r="U439" s="7"/>
      <c r="V439" s="7"/>
      <c r="W439" s="7"/>
      <c r="X439" s="7"/>
      <c r="AH439" s="1"/>
      <c r="AI439" s="1"/>
      <c r="AQ439" s="7" t="str">
        <f t="shared" si="90"/>
        <v/>
      </c>
      <c r="AR439" s="67" t="str">
        <f t="shared" si="91"/>
        <v/>
      </c>
      <c r="AS439" s="67" t="str">
        <f t="shared" si="92"/>
        <v/>
      </c>
      <c r="AT439" s="67" t="str">
        <f t="shared" si="93"/>
        <v/>
      </c>
      <c r="AU439" s="67" t="str">
        <f t="shared" si="101"/>
        <v/>
      </c>
      <c r="AV439" s="67" t="str">
        <f t="shared" si="94"/>
        <v/>
      </c>
      <c r="AW439" s="67" t="str">
        <f t="shared" si="95"/>
        <v/>
      </c>
      <c r="AX439" s="67" t="str">
        <f t="shared" si="96"/>
        <v/>
      </c>
      <c r="AY439" s="67" t="str">
        <f t="shared" si="97"/>
        <v/>
      </c>
      <c r="AZ439" s="67" t="str">
        <f t="shared" si="98"/>
        <v/>
      </c>
      <c r="BA439" s="67" t="str">
        <f t="shared" si="99"/>
        <v/>
      </c>
      <c r="BB439" s="67" t="str">
        <f t="shared" si="100"/>
        <v/>
      </c>
      <c r="BC439" s="67" t="str">
        <f t="shared" si="100"/>
        <v/>
      </c>
      <c r="BD439" s="67" t="str">
        <f t="shared" si="100"/>
        <v/>
      </c>
      <c r="BE439" s="67" t="str">
        <f t="shared" si="89"/>
        <v/>
      </c>
      <c r="IX439" s="7"/>
      <c r="IY439" s="7"/>
    </row>
    <row r="440" spans="3:259" ht="11.85" customHeight="1">
      <c r="C440" s="24"/>
      <c r="D440" s="12"/>
      <c r="E440" s="12"/>
      <c r="F440" s="12"/>
      <c r="G440" s="14"/>
      <c r="H440" s="14"/>
      <c r="I440" s="14"/>
      <c r="J440" s="10"/>
      <c r="K440" s="10"/>
      <c r="L440" s="10"/>
      <c r="M440" s="10"/>
      <c r="N440" s="10"/>
      <c r="O440" s="10"/>
      <c r="P440" s="10"/>
      <c r="Q440" s="10"/>
      <c r="R440" s="10"/>
      <c r="S440" s="7"/>
      <c r="T440" s="7"/>
      <c r="U440" s="7"/>
      <c r="V440" s="7"/>
      <c r="W440" s="7"/>
      <c r="X440" s="7"/>
      <c r="AH440" s="1"/>
      <c r="AI440" s="1"/>
      <c r="AQ440" s="7" t="str">
        <f t="shared" si="90"/>
        <v/>
      </c>
      <c r="AR440" s="67" t="str">
        <f t="shared" si="91"/>
        <v/>
      </c>
      <c r="AS440" s="67" t="str">
        <f t="shared" si="92"/>
        <v/>
      </c>
      <c r="AT440" s="67" t="str">
        <f t="shared" si="93"/>
        <v/>
      </c>
      <c r="AU440" s="67" t="str">
        <f t="shared" si="101"/>
        <v/>
      </c>
      <c r="AV440" s="67" t="str">
        <f t="shared" si="94"/>
        <v/>
      </c>
      <c r="AW440" s="67" t="str">
        <f t="shared" si="95"/>
        <v/>
      </c>
      <c r="AX440" s="67" t="str">
        <f t="shared" si="96"/>
        <v/>
      </c>
      <c r="AY440" s="67" t="str">
        <f t="shared" si="97"/>
        <v/>
      </c>
      <c r="AZ440" s="67" t="str">
        <f t="shared" si="98"/>
        <v/>
      </c>
      <c r="BA440" s="67" t="str">
        <f t="shared" si="99"/>
        <v/>
      </c>
      <c r="BB440" s="67" t="str">
        <f t="shared" si="100"/>
        <v/>
      </c>
      <c r="BC440" s="67" t="str">
        <f t="shared" si="100"/>
        <v/>
      </c>
      <c r="BD440" s="67" t="str">
        <f t="shared" si="100"/>
        <v/>
      </c>
      <c r="BE440" s="67" t="str">
        <f t="shared" si="89"/>
        <v/>
      </c>
      <c r="IX440" s="7"/>
      <c r="IY440" s="7"/>
    </row>
    <row r="441" spans="3:259" ht="11.85" customHeight="1">
      <c r="C441" s="24"/>
      <c r="D441" s="12"/>
      <c r="E441" s="12"/>
      <c r="F441" s="12"/>
      <c r="G441" s="14"/>
      <c r="H441" s="14"/>
      <c r="I441" s="14"/>
      <c r="J441" s="10"/>
      <c r="K441" s="10"/>
      <c r="L441" s="10"/>
      <c r="M441" s="10"/>
      <c r="N441" s="10"/>
      <c r="O441" s="10"/>
      <c r="P441" s="10"/>
      <c r="Q441" s="10"/>
      <c r="R441" s="10"/>
      <c r="S441" s="7"/>
      <c r="T441" s="7"/>
      <c r="U441" s="7"/>
      <c r="V441" s="7"/>
      <c r="W441" s="7"/>
      <c r="X441" s="7"/>
      <c r="AH441" s="1"/>
      <c r="AI441" s="1"/>
      <c r="AQ441" s="7" t="str">
        <f t="shared" si="90"/>
        <v/>
      </c>
      <c r="AR441" s="67" t="str">
        <f t="shared" si="91"/>
        <v/>
      </c>
      <c r="AS441" s="67" t="str">
        <f t="shared" si="92"/>
        <v/>
      </c>
      <c r="AT441" s="67" t="str">
        <f t="shared" si="93"/>
        <v/>
      </c>
      <c r="AU441" s="67" t="str">
        <f t="shared" si="101"/>
        <v/>
      </c>
      <c r="AV441" s="67" t="str">
        <f t="shared" si="94"/>
        <v/>
      </c>
      <c r="AW441" s="67" t="str">
        <f t="shared" si="95"/>
        <v/>
      </c>
      <c r="AX441" s="67" t="str">
        <f t="shared" si="96"/>
        <v/>
      </c>
      <c r="AY441" s="67" t="str">
        <f t="shared" si="97"/>
        <v/>
      </c>
      <c r="AZ441" s="67" t="str">
        <f t="shared" si="98"/>
        <v/>
      </c>
      <c r="BA441" s="67" t="str">
        <f t="shared" si="99"/>
        <v/>
      </c>
      <c r="BB441" s="67" t="str">
        <f t="shared" si="100"/>
        <v/>
      </c>
      <c r="BC441" s="67" t="str">
        <f t="shared" si="100"/>
        <v/>
      </c>
      <c r="BD441" s="67" t="str">
        <f t="shared" si="100"/>
        <v/>
      </c>
      <c r="BE441" s="67" t="str">
        <f t="shared" si="89"/>
        <v/>
      </c>
      <c r="IX441" s="7"/>
      <c r="IY441" s="7"/>
    </row>
    <row r="442" spans="3:259" ht="11.85" customHeight="1">
      <c r="C442" s="24"/>
      <c r="D442" s="12"/>
      <c r="E442" s="12"/>
      <c r="F442" s="12"/>
      <c r="G442" s="14"/>
      <c r="H442" s="14"/>
      <c r="I442" s="14"/>
      <c r="J442" s="10"/>
      <c r="K442" s="10"/>
      <c r="L442" s="10"/>
      <c r="M442" s="10"/>
      <c r="N442" s="10"/>
      <c r="O442" s="10"/>
      <c r="P442" s="10"/>
      <c r="Q442" s="10"/>
      <c r="R442" s="10"/>
      <c r="S442" s="7"/>
      <c r="T442" s="7"/>
      <c r="U442" s="7"/>
      <c r="V442" s="7"/>
      <c r="W442" s="7"/>
      <c r="X442" s="7"/>
      <c r="AH442" s="1"/>
      <c r="AI442" s="1"/>
      <c r="AQ442" s="7" t="str">
        <f t="shared" si="90"/>
        <v/>
      </c>
      <c r="AR442" s="67" t="str">
        <f t="shared" si="91"/>
        <v/>
      </c>
      <c r="AS442" s="67" t="str">
        <f t="shared" si="92"/>
        <v/>
      </c>
      <c r="AT442" s="67" t="str">
        <f t="shared" si="93"/>
        <v/>
      </c>
      <c r="AU442" s="67" t="str">
        <f t="shared" si="101"/>
        <v/>
      </c>
      <c r="AV442" s="67" t="str">
        <f t="shared" si="94"/>
        <v/>
      </c>
      <c r="AW442" s="67" t="str">
        <f t="shared" si="95"/>
        <v/>
      </c>
      <c r="AX442" s="67" t="str">
        <f t="shared" si="96"/>
        <v/>
      </c>
      <c r="AY442" s="67" t="str">
        <f t="shared" si="97"/>
        <v/>
      </c>
      <c r="AZ442" s="67" t="str">
        <f t="shared" si="98"/>
        <v/>
      </c>
      <c r="BA442" s="67" t="str">
        <f t="shared" si="99"/>
        <v/>
      </c>
      <c r="BB442" s="67" t="str">
        <f t="shared" si="100"/>
        <v/>
      </c>
      <c r="BC442" s="67" t="str">
        <f t="shared" si="100"/>
        <v/>
      </c>
      <c r="BD442" s="67" t="str">
        <f t="shared" si="100"/>
        <v/>
      </c>
      <c r="BE442" s="67" t="str">
        <f t="shared" si="89"/>
        <v/>
      </c>
      <c r="IX442" s="7"/>
      <c r="IY442" s="7"/>
    </row>
    <row r="443" spans="3:259" ht="11.85" customHeight="1">
      <c r="C443" s="24"/>
      <c r="D443" s="12"/>
      <c r="E443" s="12"/>
      <c r="F443" s="12"/>
      <c r="G443" s="14"/>
      <c r="H443" s="14"/>
      <c r="I443" s="14"/>
      <c r="J443" s="10"/>
      <c r="K443" s="10"/>
      <c r="L443" s="10"/>
      <c r="M443" s="10"/>
      <c r="N443" s="10"/>
      <c r="O443" s="10"/>
      <c r="P443" s="10"/>
      <c r="Q443" s="10"/>
      <c r="R443" s="10"/>
      <c r="S443" s="7"/>
      <c r="T443" s="7"/>
      <c r="U443" s="7"/>
      <c r="V443" s="7"/>
      <c r="W443" s="7"/>
      <c r="X443" s="7"/>
      <c r="AH443" s="1"/>
      <c r="AI443" s="1"/>
      <c r="AQ443" s="7" t="str">
        <f t="shared" si="90"/>
        <v/>
      </c>
      <c r="AR443" s="67" t="str">
        <f t="shared" si="91"/>
        <v/>
      </c>
      <c r="AS443" s="67" t="str">
        <f t="shared" si="92"/>
        <v/>
      </c>
      <c r="AT443" s="67" t="str">
        <f t="shared" si="93"/>
        <v/>
      </c>
      <c r="AU443" s="67" t="str">
        <f t="shared" si="101"/>
        <v/>
      </c>
      <c r="AV443" s="67" t="str">
        <f t="shared" si="94"/>
        <v/>
      </c>
      <c r="AW443" s="67" t="str">
        <f t="shared" si="95"/>
        <v/>
      </c>
      <c r="AX443" s="67" t="str">
        <f t="shared" si="96"/>
        <v/>
      </c>
      <c r="AY443" s="67" t="str">
        <f t="shared" si="97"/>
        <v/>
      </c>
      <c r="AZ443" s="67" t="str">
        <f t="shared" si="98"/>
        <v/>
      </c>
      <c r="BA443" s="67" t="str">
        <f t="shared" si="99"/>
        <v/>
      </c>
      <c r="BB443" s="67" t="str">
        <f t="shared" si="100"/>
        <v/>
      </c>
      <c r="BC443" s="67" t="str">
        <f t="shared" si="100"/>
        <v/>
      </c>
      <c r="BD443" s="67" t="str">
        <f t="shared" si="100"/>
        <v/>
      </c>
      <c r="BE443" s="67" t="str">
        <f t="shared" si="89"/>
        <v/>
      </c>
      <c r="IX443" s="7"/>
      <c r="IY443" s="7"/>
    </row>
    <row r="444" spans="3:259" ht="11.85" customHeight="1">
      <c r="C444" s="24"/>
      <c r="D444" s="12"/>
      <c r="E444" s="12"/>
      <c r="F444" s="12"/>
      <c r="G444" s="14"/>
      <c r="H444" s="14"/>
      <c r="I444" s="14"/>
      <c r="J444" s="10"/>
      <c r="K444" s="10"/>
      <c r="L444" s="10"/>
      <c r="M444" s="10"/>
      <c r="N444" s="10"/>
      <c r="O444" s="10"/>
      <c r="P444" s="10"/>
      <c r="Q444" s="10"/>
      <c r="R444" s="10"/>
      <c r="S444" s="7"/>
      <c r="T444" s="7"/>
      <c r="U444" s="7"/>
      <c r="V444" s="7"/>
      <c r="W444" s="7"/>
      <c r="X444" s="7"/>
      <c r="AH444" s="1"/>
      <c r="AI444" s="1"/>
      <c r="AQ444" s="7" t="str">
        <f t="shared" si="90"/>
        <v/>
      </c>
      <c r="AR444" s="67" t="str">
        <f t="shared" si="91"/>
        <v/>
      </c>
      <c r="AS444" s="67" t="str">
        <f t="shared" si="92"/>
        <v/>
      </c>
      <c r="AT444" s="67" t="str">
        <f t="shared" si="93"/>
        <v/>
      </c>
      <c r="AU444" s="67" t="str">
        <f t="shared" si="101"/>
        <v/>
      </c>
      <c r="AV444" s="67" t="str">
        <f t="shared" si="94"/>
        <v/>
      </c>
      <c r="AW444" s="67" t="str">
        <f t="shared" si="95"/>
        <v/>
      </c>
      <c r="AX444" s="67" t="str">
        <f t="shared" si="96"/>
        <v/>
      </c>
      <c r="AY444" s="67" t="str">
        <f t="shared" si="97"/>
        <v/>
      </c>
      <c r="AZ444" s="67" t="str">
        <f t="shared" si="98"/>
        <v/>
      </c>
      <c r="BA444" s="67" t="str">
        <f t="shared" si="99"/>
        <v/>
      </c>
      <c r="BB444" s="67" t="str">
        <f t="shared" si="100"/>
        <v/>
      </c>
      <c r="BC444" s="67" t="str">
        <f t="shared" si="100"/>
        <v/>
      </c>
      <c r="BD444" s="67" t="str">
        <f t="shared" si="100"/>
        <v/>
      </c>
      <c r="BE444" s="67" t="str">
        <f t="shared" si="89"/>
        <v/>
      </c>
      <c r="IX444" s="7"/>
      <c r="IY444" s="7"/>
    </row>
    <row r="445" spans="3:259" ht="11.85" customHeight="1">
      <c r="C445" s="24"/>
      <c r="D445" s="12"/>
      <c r="E445" s="12"/>
      <c r="F445" s="12"/>
      <c r="G445" s="14"/>
      <c r="H445" s="14"/>
      <c r="I445" s="14"/>
      <c r="J445" s="10"/>
      <c r="K445" s="10"/>
      <c r="L445" s="10"/>
      <c r="M445" s="10"/>
      <c r="N445" s="10"/>
      <c r="O445" s="10"/>
      <c r="P445" s="10"/>
      <c r="Q445" s="10"/>
      <c r="R445" s="10"/>
      <c r="S445" s="7"/>
      <c r="T445" s="7"/>
      <c r="U445" s="7"/>
      <c r="V445" s="7"/>
      <c r="W445" s="7"/>
      <c r="X445" s="7"/>
      <c r="AH445" s="1"/>
      <c r="AI445" s="1"/>
      <c r="AQ445" s="7" t="str">
        <f t="shared" si="90"/>
        <v/>
      </c>
      <c r="AR445" s="67" t="str">
        <f t="shared" si="91"/>
        <v/>
      </c>
      <c r="AS445" s="67" t="str">
        <f t="shared" si="92"/>
        <v/>
      </c>
      <c r="AT445" s="67" t="str">
        <f t="shared" si="93"/>
        <v/>
      </c>
      <c r="AU445" s="67" t="str">
        <f t="shared" si="101"/>
        <v/>
      </c>
      <c r="AV445" s="67" t="str">
        <f t="shared" si="94"/>
        <v/>
      </c>
      <c r="AW445" s="67" t="str">
        <f t="shared" si="95"/>
        <v/>
      </c>
      <c r="AX445" s="67" t="str">
        <f t="shared" si="96"/>
        <v/>
      </c>
      <c r="AY445" s="67" t="str">
        <f t="shared" si="97"/>
        <v/>
      </c>
      <c r="AZ445" s="67" t="str">
        <f t="shared" si="98"/>
        <v/>
      </c>
      <c r="BA445" s="67" t="str">
        <f t="shared" si="99"/>
        <v/>
      </c>
      <c r="BB445" s="67" t="str">
        <f t="shared" si="100"/>
        <v/>
      </c>
      <c r="BC445" s="67" t="str">
        <f t="shared" si="100"/>
        <v/>
      </c>
      <c r="BD445" s="67" t="str">
        <f t="shared" si="100"/>
        <v/>
      </c>
      <c r="BE445" s="67" t="str">
        <f t="shared" si="89"/>
        <v/>
      </c>
      <c r="IX445" s="7"/>
      <c r="IY445" s="7"/>
    </row>
    <row r="446" spans="3:259" ht="11.85" customHeight="1">
      <c r="C446" s="24"/>
      <c r="D446" s="12"/>
      <c r="E446" s="12"/>
      <c r="F446" s="12"/>
      <c r="G446" s="14"/>
      <c r="H446" s="14"/>
      <c r="I446" s="14"/>
      <c r="J446" s="10"/>
      <c r="K446" s="10"/>
      <c r="L446" s="10"/>
      <c r="M446" s="10"/>
      <c r="N446" s="10"/>
      <c r="O446" s="10"/>
      <c r="P446" s="10"/>
      <c r="Q446" s="10"/>
      <c r="R446" s="10"/>
      <c r="S446" s="7"/>
      <c r="T446" s="7"/>
      <c r="U446" s="7"/>
      <c r="V446" s="7"/>
      <c r="W446" s="7"/>
      <c r="X446" s="7"/>
      <c r="AH446" s="1"/>
      <c r="AI446" s="1"/>
      <c r="AQ446" s="7" t="str">
        <f t="shared" si="90"/>
        <v/>
      </c>
      <c r="AR446" s="67" t="str">
        <f t="shared" si="91"/>
        <v/>
      </c>
      <c r="AS446" s="67" t="str">
        <f t="shared" si="92"/>
        <v/>
      </c>
      <c r="AT446" s="67" t="str">
        <f t="shared" si="93"/>
        <v/>
      </c>
      <c r="AU446" s="67" t="str">
        <f t="shared" si="101"/>
        <v/>
      </c>
      <c r="AV446" s="67" t="str">
        <f t="shared" si="94"/>
        <v/>
      </c>
      <c r="AW446" s="67" t="str">
        <f t="shared" si="95"/>
        <v/>
      </c>
      <c r="AX446" s="67" t="str">
        <f t="shared" si="96"/>
        <v/>
      </c>
      <c r="AY446" s="67" t="str">
        <f t="shared" si="97"/>
        <v/>
      </c>
      <c r="AZ446" s="67" t="str">
        <f t="shared" si="98"/>
        <v/>
      </c>
      <c r="BA446" s="67" t="str">
        <f t="shared" si="99"/>
        <v/>
      </c>
      <c r="BB446" s="67" t="str">
        <f t="shared" si="100"/>
        <v/>
      </c>
      <c r="BC446" s="67" t="str">
        <f t="shared" si="100"/>
        <v/>
      </c>
      <c r="BD446" s="67" t="str">
        <f t="shared" si="100"/>
        <v/>
      </c>
      <c r="BE446" s="67" t="str">
        <f t="shared" si="89"/>
        <v/>
      </c>
      <c r="IX446" s="7"/>
      <c r="IY446" s="7"/>
    </row>
    <row r="447" spans="3:259" ht="11.85" customHeight="1">
      <c r="C447" s="24"/>
      <c r="D447" s="12"/>
      <c r="E447" s="12"/>
      <c r="F447" s="12"/>
      <c r="G447" s="14"/>
      <c r="H447" s="14"/>
      <c r="I447" s="14"/>
      <c r="J447" s="10"/>
      <c r="K447" s="10"/>
      <c r="L447" s="10"/>
      <c r="M447" s="10"/>
      <c r="N447" s="10"/>
      <c r="O447" s="10"/>
      <c r="P447" s="10"/>
      <c r="Q447" s="10"/>
      <c r="R447" s="10"/>
      <c r="S447" s="7"/>
      <c r="T447" s="7"/>
      <c r="U447" s="7"/>
      <c r="V447" s="7"/>
      <c r="W447" s="7"/>
      <c r="X447" s="7"/>
      <c r="AH447" s="1"/>
      <c r="AI447" s="1"/>
      <c r="AQ447" s="7" t="str">
        <f t="shared" si="90"/>
        <v/>
      </c>
      <c r="AR447" s="67" t="str">
        <f t="shared" si="91"/>
        <v/>
      </c>
      <c r="AS447" s="67" t="str">
        <f t="shared" si="92"/>
        <v/>
      </c>
      <c r="AT447" s="67" t="str">
        <f t="shared" si="93"/>
        <v/>
      </c>
      <c r="AU447" s="67" t="str">
        <f t="shared" si="101"/>
        <v/>
      </c>
      <c r="AV447" s="67" t="str">
        <f t="shared" si="94"/>
        <v/>
      </c>
      <c r="AW447" s="67" t="str">
        <f t="shared" si="95"/>
        <v/>
      </c>
      <c r="AX447" s="67" t="str">
        <f t="shared" si="96"/>
        <v/>
      </c>
      <c r="AY447" s="67" t="str">
        <f t="shared" si="97"/>
        <v/>
      </c>
      <c r="AZ447" s="67" t="str">
        <f t="shared" si="98"/>
        <v/>
      </c>
      <c r="BA447" s="67" t="str">
        <f t="shared" si="99"/>
        <v/>
      </c>
      <c r="BB447" s="67" t="str">
        <f t="shared" si="100"/>
        <v/>
      </c>
      <c r="BC447" s="67" t="str">
        <f t="shared" si="100"/>
        <v/>
      </c>
      <c r="BD447" s="67" t="str">
        <f t="shared" si="100"/>
        <v/>
      </c>
      <c r="BE447" s="67" t="str">
        <f t="shared" si="89"/>
        <v/>
      </c>
      <c r="IX447" s="7"/>
      <c r="IY447" s="7"/>
    </row>
    <row r="448" spans="3:259" ht="11.85" customHeight="1">
      <c r="C448" s="24"/>
      <c r="D448" s="12"/>
      <c r="E448" s="12"/>
      <c r="F448" s="12"/>
      <c r="G448" s="14"/>
      <c r="H448" s="14"/>
      <c r="I448" s="14"/>
      <c r="J448" s="10"/>
      <c r="K448" s="10"/>
      <c r="L448" s="10"/>
      <c r="M448" s="10"/>
      <c r="N448" s="10"/>
      <c r="O448" s="10"/>
      <c r="P448" s="10"/>
      <c r="Q448" s="10"/>
      <c r="R448" s="10"/>
      <c r="S448" s="7"/>
      <c r="T448" s="7"/>
      <c r="U448" s="7"/>
      <c r="V448" s="7"/>
      <c r="W448" s="7"/>
      <c r="X448" s="7"/>
      <c r="AH448" s="1"/>
      <c r="AI448" s="1"/>
      <c r="AQ448" s="7" t="str">
        <f t="shared" si="90"/>
        <v/>
      </c>
      <c r="AR448" s="67" t="str">
        <f t="shared" si="91"/>
        <v/>
      </c>
      <c r="AS448" s="67" t="str">
        <f t="shared" si="92"/>
        <v/>
      </c>
      <c r="AT448" s="67" t="str">
        <f t="shared" si="93"/>
        <v/>
      </c>
      <c r="AU448" s="67" t="str">
        <f t="shared" si="101"/>
        <v/>
      </c>
      <c r="AV448" s="67" t="str">
        <f t="shared" si="94"/>
        <v/>
      </c>
      <c r="AW448" s="67" t="str">
        <f t="shared" si="95"/>
        <v/>
      </c>
      <c r="AX448" s="67" t="str">
        <f t="shared" si="96"/>
        <v/>
      </c>
      <c r="AY448" s="67" t="str">
        <f t="shared" si="97"/>
        <v/>
      </c>
      <c r="AZ448" s="67" t="str">
        <f t="shared" si="98"/>
        <v/>
      </c>
      <c r="BA448" s="67" t="str">
        <f t="shared" si="99"/>
        <v/>
      </c>
      <c r="BB448" s="67" t="str">
        <f t="shared" si="100"/>
        <v/>
      </c>
      <c r="BC448" s="67" t="str">
        <f t="shared" si="100"/>
        <v/>
      </c>
      <c r="BD448" s="67" t="str">
        <f t="shared" si="100"/>
        <v/>
      </c>
      <c r="BE448" s="67" t="str">
        <f t="shared" si="89"/>
        <v/>
      </c>
      <c r="IX448" s="7"/>
      <c r="IY448" s="7"/>
    </row>
    <row r="449" spans="3:259" ht="11.85" customHeight="1">
      <c r="C449" s="24"/>
      <c r="D449" s="12"/>
      <c r="E449" s="12"/>
      <c r="F449" s="12"/>
      <c r="G449" s="14"/>
      <c r="H449" s="14"/>
      <c r="I449" s="14"/>
      <c r="J449" s="10"/>
      <c r="K449" s="10"/>
      <c r="L449" s="10"/>
      <c r="M449" s="10"/>
      <c r="N449" s="10"/>
      <c r="O449" s="10"/>
      <c r="P449" s="10"/>
      <c r="Q449" s="10"/>
      <c r="R449" s="10"/>
      <c r="S449" s="7"/>
      <c r="T449" s="7"/>
      <c r="U449" s="7"/>
      <c r="V449" s="7"/>
      <c r="W449" s="7"/>
      <c r="X449" s="7"/>
      <c r="AH449" s="1"/>
      <c r="AI449" s="1"/>
      <c r="AQ449" s="7" t="str">
        <f t="shared" si="90"/>
        <v/>
      </c>
      <c r="AR449" s="67" t="str">
        <f t="shared" si="91"/>
        <v/>
      </c>
      <c r="AS449" s="67" t="str">
        <f t="shared" si="92"/>
        <v/>
      </c>
      <c r="AT449" s="67" t="str">
        <f t="shared" si="93"/>
        <v/>
      </c>
      <c r="AU449" s="67" t="str">
        <f t="shared" si="101"/>
        <v/>
      </c>
      <c r="AV449" s="67" t="str">
        <f t="shared" si="94"/>
        <v/>
      </c>
      <c r="AW449" s="67" t="str">
        <f t="shared" si="95"/>
        <v/>
      </c>
      <c r="AX449" s="67" t="str">
        <f t="shared" si="96"/>
        <v/>
      </c>
      <c r="AY449" s="67" t="str">
        <f t="shared" si="97"/>
        <v/>
      </c>
      <c r="AZ449" s="67" t="str">
        <f t="shared" si="98"/>
        <v/>
      </c>
      <c r="BA449" s="67" t="str">
        <f t="shared" si="99"/>
        <v/>
      </c>
      <c r="BB449" s="67" t="str">
        <f t="shared" si="100"/>
        <v/>
      </c>
      <c r="BC449" s="67" t="str">
        <f t="shared" si="100"/>
        <v/>
      </c>
      <c r="BD449" s="67" t="str">
        <f t="shared" si="100"/>
        <v/>
      </c>
      <c r="BE449" s="67" t="str">
        <f t="shared" si="89"/>
        <v/>
      </c>
      <c r="IX449" s="7"/>
      <c r="IY449" s="7"/>
    </row>
    <row r="450" spans="3:259" ht="11.85" customHeight="1">
      <c r="C450" s="24"/>
      <c r="D450" s="12"/>
      <c r="E450" s="12"/>
      <c r="F450" s="12"/>
      <c r="G450" s="14"/>
      <c r="H450" s="14"/>
      <c r="I450" s="14"/>
      <c r="J450" s="10"/>
      <c r="K450" s="10"/>
      <c r="L450" s="10"/>
      <c r="M450" s="10"/>
      <c r="N450" s="10"/>
      <c r="O450" s="10"/>
      <c r="P450" s="10"/>
      <c r="Q450" s="10"/>
      <c r="R450" s="10"/>
      <c r="S450" s="7"/>
      <c r="T450" s="7"/>
      <c r="U450" s="7"/>
      <c r="V450" s="7"/>
      <c r="W450" s="7"/>
      <c r="X450" s="7"/>
      <c r="AH450" s="1"/>
      <c r="AI450" s="1"/>
      <c r="AQ450" s="7" t="str">
        <f t="shared" si="90"/>
        <v/>
      </c>
      <c r="AR450" s="67" t="str">
        <f t="shared" si="91"/>
        <v/>
      </c>
      <c r="AS450" s="67" t="str">
        <f t="shared" si="92"/>
        <v/>
      </c>
      <c r="AT450" s="67" t="str">
        <f t="shared" si="93"/>
        <v/>
      </c>
      <c r="AU450" s="67" t="str">
        <f t="shared" si="101"/>
        <v/>
      </c>
      <c r="AV450" s="67" t="str">
        <f t="shared" si="94"/>
        <v/>
      </c>
      <c r="AW450" s="67" t="str">
        <f t="shared" si="95"/>
        <v/>
      </c>
      <c r="AX450" s="67" t="str">
        <f t="shared" si="96"/>
        <v/>
      </c>
      <c r="AY450" s="67" t="str">
        <f t="shared" si="97"/>
        <v/>
      </c>
      <c r="AZ450" s="67" t="str">
        <f t="shared" si="98"/>
        <v/>
      </c>
      <c r="BA450" s="67" t="str">
        <f t="shared" si="99"/>
        <v/>
      </c>
      <c r="BB450" s="67" t="str">
        <f t="shared" si="100"/>
        <v/>
      </c>
      <c r="BC450" s="67" t="str">
        <f t="shared" si="100"/>
        <v/>
      </c>
      <c r="BD450" s="67" t="str">
        <f t="shared" si="100"/>
        <v/>
      </c>
      <c r="BE450" s="67" t="str">
        <f t="shared" si="89"/>
        <v/>
      </c>
      <c r="IX450" s="7"/>
      <c r="IY450" s="7"/>
    </row>
    <row r="451" spans="3:259" ht="11.85" customHeight="1">
      <c r="C451" s="24"/>
      <c r="D451" s="12"/>
      <c r="E451" s="12"/>
      <c r="F451" s="12"/>
      <c r="G451" s="14"/>
      <c r="H451" s="14"/>
      <c r="I451" s="14"/>
      <c r="J451" s="10"/>
      <c r="K451" s="10"/>
      <c r="L451" s="10"/>
      <c r="M451" s="10"/>
      <c r="N451" s="10"/>
      <c r="O451" s="10"/>
      <c r="P451" s="10"/>
      <c r="Q451" s="10"/>
      <c r="R451" s="10"/>
      <c r="S451" s="7"/>
      <c r="T451" s="7"/>
      <c r="U451" s="7"/>
      <c r="V451" s="7"/>
      <c r="W451" s="7"/>
      <c r="X451" s="7"/>
      <c r="AH451" s="1"/>
      <c r="AI451" s="1"/>
      <c r="AQ451" s="7" t="str">
        <f t="shared" si="90"/>
        <v/>
      </c>
      <c r="AR451" s="67" t="str">
        <f t="shared" si="91"/>
        <v/>
      </c>
      <c r="AS451" s="67" t="str">
        <f t="shared" si="92"/>
        <v/>
      </c>
      <c r="AT451" s="67" t="str">
        <f t="shared" si="93"/>
        <v/>
      </c>
      <c r="AU451" s="67" t="str">
        <f t="shared" si="101"/>
        <v/>
      </c>
      <c r="AV451" s="67" t="str">
        <f t="shared" si="94"/>
        <v/>
      </c>
      <c r="AW451" s="67" t="str">
        <f t="shared" si="95"/>
        <v/>
      </c>
      <c r="AX451" s="67" t="str">
        <f t="shared" si="96"/>
        <v/>
      </c>
      <c r="AY451" s="67" t="str">
        <f t="shared" si="97"/>
        <v/>
      </c>
      <c r="AZ451" s="67" t="str">
        <f t="shared" si="98"/>
        <v/>
      </c>
      <c r="BA451" s="67" t="str">
        <f t="shared" si="99"/>
        <v/>
      </c>
      <c r="BB451" s="67" t="str">
        <f t="shared" si="100"/>
        <v/>
      </c>
      <c r="BC451" s="67" t="str">
        <f t="shared" si="100"/>
        <v/>
      </c>
      <c r="BD451" s="67" t="str">
        <f t="shared" si="100"/>
        <v/>
      </c>
      <c r="BE451" s="67" t="str">
        <f t="shared" si="89"/>
        <v/>
      </c>
      <c r="IX451" s="7"/>
      <c r="IY451" s="7"/>
    </row>
    <row r="452" spans="3:259" ht="11.85" customHeight="1">
      <c r="C452" s="24"/>
      <c r="D452" s="12"/>
      <c r="E452" s="12"/>
      <c r="F452" s="12"/>
      <c r="G452" s="14"/>
      <c r="H452" s="14"/>
      <c r="I452" s="14"/>
      <c r="J452" s="10"/>
      <c r="K452" s="10"/>
      <c r="L452" s="10"/>
      <c r="M452" s="10"/>
      <c r="N452" s="10"/>
      <c r="O452" s="10"/>
      <c r="P452" s="10"/>
      <c r="Q452" s="10"/>
      <c r="R452" s="10"/>
      <c r="S452" s="7"/>
      <c r="T452" s="7"/>
      <c r="U452" s="7"/>
      <c r="V452" s="7"/>
      <c r="W452" s="7"/>
      <c r="X452" s="7"/>
      <c r="AH452" s="1"/>
      <c r="AI452" s="1"/>
      <c r="AQ452" s="7" t="str">
        <f t="shared" si="90"/>
        <v/>
      </c>
      <c r="AR452" s="67" t="str">
        <f t="shared" si="91"/>
        <v/>
      </c>
      <c r="AS452" s="67" t="str">
        <f t="shared" si="92"/>
        <v/>
      </c>
      <c r="AT452" s="67" t="str">
        <f t="shared" si="93"/>
        <v/>
      </c>
      <c r="AU452" s="67" t="str">
        <f t="shared" si="101"/>
        <v/>
      </c>
      <c r="AV452" s="67" t="str">
        <f t="shared" si="94"/>
        <v/>
      </c>
      <c r="AW452" s="67" t="str">
        <f t="shared" si="95"/>
        <v/>
      </c>
      <c r="AX452" s="67" t="str">
        <f t="shared" si="96"/>
        <v/>
      </c>
      <c r="AY452" s="67" t="str">
        <f t="shared" si="97"/>
        <v/>
      </c>
      <c r="AZ452" s="67" t="str">
        <f t="shared" si="98"/>
        <v/>
      </c>
      <c r="BA452" s="67" t="str">
        <f t="shared" si="99"/>
        <v/>
      </c>
      <c r="BB452" s="67" t="str">
        <f t="shared" si="100"/>
        <v/>
      </c>
      <c r="BC452" s="67" t="str">
        <f t="shared" si="100"/>
        <v/>
      </c>
      <c r="BD452" s="67" t="str">
        <f t="shared" si="100"/>
        <v/>
      </c>
      <c r="BE452" s="67" t="str">
        <f t="shared" si="89"/>
        <v/>
      </c>
      <c r="IX452" s="7"/>
      <c r="IY452" s="7"/>
    </row>
    <row r="453" spans="3:259" ht="11.85" customHeight="1">
      <c r="C453" s="24"/>
      <c r="D453" s="12"/>
      <c r="E453" s="12"/>
      <c r="F453" s="12"/>
      <c r="G453" s="14"/>
      <c r="H453" s="14"/>
      <c r="I453" s="14"/>
      <c r="J453" s="10"/>
      <c r="K453" s="10"/>
      <c r="L453" s="10"/>
      <c r="M453" s="10"/>
      <c r="N453" s="10"/>
      <c r="O453" s="10"/>
      <c r="P453" s="10"/>
      <c r="Q453" s="10"/>
      <c r="R453" s="10"/>
      <c r="S453" s="7"/>
      <c r="T453" s="7"/>
      <c r="U453" s="7"/>
      <c r="V453" s="7"/>
      <c r="W453" s="7"/>
      <c r="X453" s="7"/>
      <c r="AH453" s="1"/>
      <c r="AI453" s="1"/>
      <c r="AQ453" s="7" t="str">
        <f t="shared" si="90"/>
        <v/>
      </c>
      <c r="AR453" s="67" t="str">
        <f t="shared" si="91"/>
        <v/>
      </c>
      <c r="AS453" s="67" t="str">
        <f t="shared" si="92"/>
        <v/>
      </c>
      <c r="AT453" s="67" t="str">
        <f t="shared" si="93"/>
        <v/>
      </c>
      <c r="AU453" s="67" t="str">
        <f t="shared" si="101"/>
        <v/>
      </c>
      <c r="AV453" s="67" t="str">
        <f t="shared" si="94"/>
        <v/>
      </c>
      <c r="AW453" s="67" t="str">
        <f t="shared" si="95"/>
        <v/>
      </c>
      <c r="AX453" s="67" t="str">
        <f t="shared" si="96"/>
        <v/>
      </c>
      <c r="AY453" s="67" t="str">
        <f t="shared" si="97"/>
        <v/>
      </c>
      <c r="AZ453" s="67" t="str">
        <f t="shared" si="98"/>
        <v/>
      </c>
      <c r="BA453" s="67" t="str">
        <f t="shared" si="99"/>
        <v/>
      </c>
      <c r="BB453" s="67" t="str">
        <f t="shared" si="100"/>
        <v/>
      </c>
      <c r="BC453" s="67" t="str">
        <f t="shared" si="100"/>
        <v/>
      </c>
      <c r="BD453" s="67" t="str">
        <f t="shared" si="100"/>
        <v/>
      </c>
      <c r="BE453" s="67" t="str">
        <f t="shared" si="89"/>
        <v/>
      </c>
      <c r="IX453" s="7"/>
      <c r="IY453" s="7"/>
    </row>
    <row r="454" spans="3:259" ht="11.85" customHeight="1">
      <c r="C454" s="24"/>
      <c r="D454" s="12"/>
      <c r="E454" s="12"/>
      <c r="F454" s="12"/>
      <c r="G454" s="14"/>
      <c r="H454" s="14"/>
      <c r="I454" s="14"/>
      <c r="J454" s="10"/>
      <c r="K454" s="10"/>
      <c r="L454" s="10"/>
      <c r="M454" s="10"/>
      <c r="N454" s="10"/>
      <c r="O454" s="10"/>
      <c r="P454" s="10"/>
      <c r="Q454" s="10"/>
      <c r="R454" s="10"/>
      <c r="S454" s="7"/>
      <c r="T454" s="7"/>
      <c r="U454" s="7"/>
      <c r="V454" s="7"/>
      <c r="W454" s="7"/>
      <c r="X454" s="7"/>
      <c r="AH454" s="1"/>
      <c r="AI454" s="1"/>
      <c r="AQ454" s="7" t="str">
        <f t="shared" si="90"/>
        <v/>
      </c>
      <c r="AR454" s="67" t="str">
        <f t="shared" si="91"/>
        <v/>
      </c>
      <c r="AS454" s="67" t="str">
        <f t="shared" si="92"/>
        <v/>
      </c>
      <c r="AT454" s="67" t="str">
        <f t="shared" si="93"/>
        <v/>
      </c>
      <c r="AU454" s="67" t="str">
        <f t="shared" si="101"/>
        <v/>
      </c>
      <c r="AV454" s="67" t="str">
        <f t="shared" si="94"/>
        <v/>
      </c>
      <c r="AW454" s="67" t="str">
        <f t="shared" si="95"/>
        <v/>
      </c>
      <c r="AX454" s="67" t="str">
        <f t="shared" si="96"/>
        <v/>
      </c>
      <c r="AY454" s="67" t="str">
        <f t="shared" si="97"/>
        <v/>
      </c>
      <c r="AZ454" s="67" t="str">
        <f t="shared" si="98"/>
        <v/>
      </c>
      <c r="BA454" s="67" t="str">
        <f t="shared" si="99"/>
        <v/>
      </c>
      <c r="BB454" s="67" t="str">
        <f t="shared" si="100"/>
        <v/>
      </c>
      <c r="BC454" s="67" t="str">
        <f t="shared" si="100"/>
        <v/>
      </c>
      <c r="BD454" s="67" t="str">
        <f t="shared" si="100"/>
        <v/>
      </c>
      <c r="BE454" s="67" t="str">
        <f t="shared" si="89"/>
        <v/>
      </c>
      <c r="IX454" s="7"/>
      <c r="IY454" s="7"/>
    </row>
    <row r="455" spans="3:259" ht="11.85" customHeight="1">
      <c r="C455" s="24"/>
      <c r="D455" s="12"/>
      <c r="E455" s="12"/>
      <c r="F455" s="12"/>
      <c r="G455" s="14"/>
      <c r="H455" s="14"/>
      <c r="I455" s="14"/>
      <c r="J455" s="10"/>
      <c r="K455" s="10"/>
      <c r="L455" s="10"/>
      <c r="M455" s="10"/>
      <c r="N455" s="10"/>
      <c r="O455" s="10"/>
      <c r="P455" s="10"/>
      <c r="Q455" s="10"/>
      <c r="R455" s="10"/>
      <c r="S455" s="7"/>
      <c r="T455" s="7"/>
      <c r="U455" s="7"/>
      <c r="V455" s="7"/>
      <c r="W455" s="7"/>
      <c r="X455" s="7"/>
      <c r="AH455" s="1"/>
      <c r="AI455" s="1"/>
      <c r="AQ455" s="7" t="str">
        <f t="shared" si="90"/>
        <v/>
      </c>
      <c r="AR455" s="67" t="str">
        <f t="shared" si="91"/>
        <v/>
      </c>
      <c r="AS455" s="67" t="str">
        <f t="shared" si="92"/>
        <v/>
      </c>
      <c r="AT455" s="67" t="str">
        <f t="shared" si="93"/>
        <v/>
      </c>
      <c r="AU455" s="67" t="str">
        <f t="shared" si="101"/>
        <v/>
      </c>
      <c r="AV455" s="67" t="str">
        <f t="shared" si="94"/>
        <v/>
      </c>
      <c r="AW455" s="67" t="str">
        <f t="shared" si="95"/>
        <v/>
      </c>
      <c r="AX455" s="67" t="str">
        <f t="shared" si="96"/>
        <v/>
      </c>
      <c r="AY455" s="67" t="str">
        <f t="shared" si="97"/>
        <v/>
      </c>
      <c r="AZ455" s="67" t="str">
        <f t="shared" si="98"/>
        <v/>
      </c>
      <c r="BA455" s="67" t="str">
        <f t="shared" si="99"/>
        <v/>
      </c>
      <c r="BB455" s="67" t="str">
        <f t="shared" si="100"/>
        <v/>
      </c>
      <c r="BC455" s="67" t="str">
        <f t="shared" si="100"/>
        <v/>
      </c>
      <c r="BD455" s="67" t="str">
        <f t="shared" si="100"/>
        <v/>
      </c>
      <c r="BE455" s="67" t="str">
        <f t="shared" si="89"/>
        <v/>
      </c>
      <c r="IX455" s="7"/>
      <c r="IY455" s="7"/>
    </row>
    <row r="456" spans="3:259" ht="11.85" customHeight="1">
      <c r="C456" s="24"/>
      <c r="D456" s="12"/>
      <c r="E456" s="12"/>
      <c r="F456" s="12"/>
      <c r="G456" s="14"/>
      <c r="H456" s="14"/>
      <c r="I456" s="14"/>
      <c r="J456" s="10"/>
      <c r="K456" s="10"/>
      <c r="L456" s="10"/>
      <c r="M456" s="10"/>
      <c r="N456" s="10"/>
      <c r="O456" s="10"/>
      <c r="P456" s="10"/>
      <c r="Q456" s="10"/>
      <c r="R456" s="10"/>
      <c r="S456" s="7"/>
      <c r="T456" s="7"/>
      <c r="U456" s="7"/>
      <c r="V456" s="7"/>
      <c r="W456" s="7"/>
      <c r="X456" s="7"/>
      <c r="AH456" s="1"/>
      <c r="AI456" s="1"/>
      <c r="AQ456" s="7" t="str">
        <f t="shared" si="90"/>
        <v/>
      </c>
      <c r="AR456" s="67" t="str">
        <f t="shared" si="91"/>
        <v/>
      </c>
      <c r="AS456" s="67" t="str">
        <f t="shared" si="92"/>
        <v/>
      </c>
      <c r="AT456" s="67" t="str">
        <f t="shared" si="93"/>
        <v/>
      </c>
      <c r="AU456" s="67" t="str">
        <f t="shared" si="101"/>
        <v/>
      </c>
      <c r="AV456" s="67" t="str">
        <f t="shared" si="94"/>
        <v/>
      </c>
      <c r="AW456" s="67" t="str">
        <f t="shared" si="95"/>
        <v/>
      </c>
      <c r="AX456" s="67" t="str">
        <f t="shared" si="96"/>
        <v/>
      </c>
      <c r="AY456" s="67" t="str">
        <f t="shared" si="97"/>
        <v/>
      </c>
      <c r="AZ456" s="67" t="str">
        <f t="shared" si="98"/>
        <v/>
      </c>
      <c r="BA456" s="67" t="str">
        <f t="shared" si="99"/>
        <v/>
      </c>
      <c r="BB456" s="67" t="str">
        <f t="shared" si="100"/>
        <v/>
      </c>
      <c r="BC456" s="67" t="str">
        <f t="shared" si="100"/>
        <v/>
      </c>
      <c r="BD456" s="67" t="str">
        <f t="shared" si="100"/>
        <v/>
      </c>
      <c r="BE456" s="67" t="str">
        <f t="shared" si="89"/>
        <v/>
      </c>
      <c r="IX456" s="7"/>
      <c r="IY456" s="7"/>
    </row>
    <row r="457" spans="3:259" ht="11.85" customHeight="1">
      <c r="C457" s="24"/>
      <c r="D457" s="12"/>
      <c r="E457" s="12"/>
      <c r="F457" s="12"/>
      <c r="G457" s="14"/>
      <c r="H457" s="14"/>
      <c r="I457" s="14"/>
      <c r="J457" s="10"/>
      <c r="K457" s="10"/>
      <c r="L457" s="10"/>
      <c r="M457" s="10"/>
      <c r="N457" s="10"/>
      <c r="O457" s="10"/>
      <c r="P457" s="10"/>
      <c r="Q457" s="10"/>
      <c r="R457" s="10"/>
      <c r="S457" s="7"/>
      <c r="T457" s="7"/>
      <c r="U457" s="7"/>
      <c r="V457" s="7"/>
      <c r="W457" s="7"/>
      <c r="X457" s="7"/>
      <c r="AH457" s="1"/>
      <c r="AI457" s="1"/>
      <c r="AQ457" s="7" t="str">
        <f t="shared" si="90"/>
        <v/>
      </c>
      <c r="AR457" s="67" t="str">
        <f t="shared" si="91"/>
        <v/>
      </c>
      <c r="AS457" s="67" t="str">
        <f t="shared" si="92"/>
        <v/>
      </c>
      <c r="AT457" s="67" t="str">
        <f t="shared" si="93"/>
        <v/>
      </c>
      <c r="AU457" s="67" t="str">
        <f t="shared" si="101"/>
        <v/>
      </c>
      <c r="AV457" s="67" t="str">
        <f t="shared" si="94"/>
        <v/>
      </c>
      <c r="AW457" s="67" t="str">
        <f t="shared" si="95"/>
        <v/>
      </c>
      <c r="AX457" s="67" t="str">
        <f t="shared" si="96"/>
        <v/>
      </c>
      <c r="AY457" s="67" t="str">
        <f t="shared" si="97"/>
        <v/>
      </c>
      <c r="AZ457" s="67" t="str">
        <f t="shared" si="98"/>
        <v/>
      </c>
      <c r="BA457" s="67" t="str">
        <f t="shared" si="99"/>
        <v/>
      </c>
      <c r="BB457" s="67" t="str">
        <f t="shared" si="100"/>
        <v/>
      </c>
      <c r="BC457" s="67" t="str">
        <f t="shared" si="100"/>
        <v/>
      </c>
      <c r="BD457" s="67" t="str">
        <f t="shared" si="100"/>
        <v/>
      </c>
      <c r="BE457" s="67" t="str">
        <f t="shared" si="89"/>
        <v/>
      </c>
      <c r="IX457" s="7"/>
      <c r="IY457" s="7"/>
    </row>
    <row r="458" spans="3:259" ht="11.85" customHeight="1">
      <c r="C458" s="24"/>
      <c r="D458" s="12"/>
      <c r="E458" s="12"/>
      <c r="F458" s="12"/>
      <c r="G458" s="14"/>
      <c r="H458" s="14"/>
      <c r="I458" s="14"/>
      <c r="J458" s="10"/>
      <c r="K458" s="10"/>
      <c r="L458" s="10"/>
      <c r="M458" s="10"/>
      <c r="N458" s="10"/>
      <c r="O458" s="10"/>
      <c r="P458" s="10"/>
      <c r="Q458" s="10"/>
      <c r="R458" s="10"/>
      <c r="S458" s="7"/>
      <c r="T458" s="7"/>
      <c r="U458" s="7"/>
      <c r="V458" s="7"/>
      <c r="W458" s="7"/>
      <c r="X458" s="7"/>
      <c r="AH458" s="1"/>
      <c r="AI458" s="1"/>
      <c r="AQ458" s="7" t="str">
        <f t="shared" si="90"/>
        <v/>
      </c>
      <c r="AR458" s="67" t="str">
        <f t="shared" si="91"/>
        <v/>
      </c>
      <c r="AS458" s="67" t="str">
        <f t="shared" si="92"/>
        <v/>
      </c>
      <c r="AT458" s="67" t="str">
        <f t="shared" si="93"/>
        <v/>
      </c>
      <c r="AU458" s="67" t="str">
        <f t="shared" si="101"/>
        <v/>
      </c>
      <c r="AV458" s="67" t="str">
        <f t="shared" si="94"/>
        <v/>
      </c>
      <c r="AW458" s="67" t="str">
        <f t="shared" si="95"/>
        <v/>
      </c>
      <c r="AX458" s="67" t="str">
        <f t="shared" si="96"/>
        <v/>
      </c>
      <c r="AY458" s="67" t="str">
        <f t="shared" si="97"/>
        <v/>
      </c>
      <c r="AZ458" s="67" t="str">
        <f t="shared" si="98"/>
        <v/>
      </c>
      <c r="BA458" s="67" t="str">
        <f t="shared" si="99"/>
        <v/>
      </c>
      <c r="BB458" s="67" t="str">
        <f t="shared" si="100"/>
        <v/>
      </c>
      <c r="BC458" s="67" t="str">
        <f t="shared" si="100"/>
        <v/>
      </c>
      <c r="BD458" s="67" t="str">
        <f t="shared" si="100"/>
        <v/>
      </c>
      <c r="BE458" s="67" t="str">
        <f t="shared" si="89"/>
        <v/>
      </c>
      <c r="IX458" s="7"/>
      <c r="IY458" s="7"/>
    </row>
    <row r="459" spans="3:259" ht="11.85" customHeight="1">
      <c r="C459" s="24"/>
      <c r="D459" s="12"/>
      <c r="E459" s="12"/>
      <c r="F459" s="12"/>
      <c r="G459" s="14"/>
      <c r="H459" s="14"/>
      <c r="I459" s="14"/>
      <c r="J459" s="10"/>
      <c r="K459" s="10"/>
      <c r="L459" s="10"/>
      <c r="M459" s="10"/>
      <c r="N459" s="10"/>
      <c r="O459" s="10"/>
      <c r="P459" s="10"/>
      <c r="Q459" s="10"/>
      <c r="R459" s="10"/>
      <c r="S459" s="7"/>
      <c r="T459" s="7"/>
      <c r="U459" s="7"/>
      <c r="V459" s="7"/>
      <c r="W459" s="7"/>
      <c r="X459" s="7"/>
      <c r="AH459" s="1"/>
      <c r="AI459" s="1"/>
      <c r="AQ459" s="7" t="str">
        <f t="shared" si="90"/>
        <v/>
      </c>
      <c r="AR459" s="67" t="str">
        <f t="shared" si="91"/>
        <v/>
      </c>
      <c r="AS459" s="67" t="str">
        <f t="shared" si="92"/>
        <v/>
      </c>
      <c r="AT459" s="67" t="str">
        <f t="shared" si="93"/>
        <v/>
      </c>
      <c r="AU459" s="67" t="str">
        <f t="shared" si="101"/>
        <v/>
      </c>
      <c r="AV459" s="67" t="str">
        <f t="shared" si="94"/>
        <v/>
      </c>
      <c r="AW459" s="67" t="str">
        <f t="shared" si="95"/>
        <v/>
      </c>
      <c r="AX459" s="67" t="str">
        <f t="shared" si="96"/>
        <v/>
      </c>
      <c r="AY459" s="67" t="str">
        <f t="shared" si="97"/>
        <v/>
      </c>
      <c r="AZ459" s="67" t="str">
        <f t="shared" si="98"/>
        <v/>
      </c>
      <c r="BA459" s="67" t="str">
        <f t="shared" si="99"/>
        <v/>
      </c>
      <c r="BB459" s="67" t="str">
        <f t="shared" si="100"/>
        <v/>
      </c>
      <c r="BC459" s="67" t="str">
        <f t="shared" si="100"/>
        <v/>
      </c>
      <c r="BD459" s="67" t="str">
        <f t="shared" si="100"/>
        <v/>
      </c>
      <c r="BE459" s="67" t="str">
        <f t="shared" si="89"/>
        <v/>
      </c>
      <c r="IX459" s="7"/>
      <c r="IY459" s="7"/>
    </row>
    <row r="460" spans="3:259" ht="11.85" customHeight="1">
      <c r="C460" s="24"/>
      <c r="D460" s="12"/>
      <c r="E460" s="12"/>
      <c r="F460" s="12"/>
      <c r="G460" s="14"/>
      <c r="H460" s="14"/>
      <c r="I460" s="14"/>
      <c r="J460" s="10"/>
      <c r="K460" s="10"/>
      <c r="L460" s="10"/>
      <c r="M460" s="10"/>
      <c r="N460" s="10"/>
      <c r="O460" s="10"/>
      <c r="P460" s="10"/>
      <c r="Q460" s="10"/>
      <c r="R460" s="10"/>
      <c r="S460" s="7"/>
      <c r="T460" s="7"/>
      <c r="U460" s="7"/>
      <c r="V460" s="7"/>
      <c r="W460" s="7"/>
      <c r="X460" s="7"/>
      <c r="AH460" s="1"/>
      <c r="AI460" s="1"/>
      <c r="AQ460" s="7" t="str">
        <f t="shared" si="90"/>
        <v/>
      </c>
      <c r="AR460" s="67" t="str">
        <f t="shared" si="91"/>
        <v/>
      </c>
      <c r="AS460" s="67" t="str">
        <f t="shared" si="92"/>
        <v/>
      </c>
      <c r="AT460" s="67" t="str">
        <f t="shared" si="93"/>
        <v/>
      </c>
      <c r="AU460" s="67" t="str">
        <f t="shared" si="101"/>
        <v/>
      </c>
      <c r="AV460" s="67" t="str">
        <f t="shared" si="94"/>
        <v/>
      </c>
      <c r="AW460" s="67" t="str">
        <f t="shared" si="95"/>
        <v/>
      </c>
      <c r="AX460" s="67" t="str">
        <f t="shared" si="96"/>
        <v/>
      </c>
      <c r="AY460" s="67" t="str">
        <f t="shared" si="97"/>
        <v/>
      </c>
      <c r="AZ460" s="67" t="str">
        <f t="shared" si="98"/>
        <v/>
      </c>
      <c r="BA460" s="67" t="str">
        <f t="shared" si="99"/>
        <v/>
      </c>
      <c r="BB460" s="67" t="str">
        <f t="shared" si="100"/>
        <v/>
      </c>
      <c r="BC460" s="67" t="str">
        <f t="shared" si="100"/>
        <v/>
      </c>
      <c r="BD460" s="67" t="str">
        <f t="shared" si="100"/>
        <v/>
      </c>
      <c r="BE460" s="67" t="str">
        <f t="shared" si="89"/>
        <v/>
      </c>
      <c r="IX460" s="7"/>
      <c r="IY460" s="7"/>
    </row>
    <row r="461" spans="3:259" ht="11.85" customHeight="1">
      <c r="C461" s="24"/>
      <c r="D461" s="12"/>
      <c r="E461" s="12"/>
      <c r="F461" s="12"/>
      <c r="G461" s="14"/>
      <c r="H461" s="14"/>
      <c r="I461" s="14"/>
      <c r="J461" s="10"/>
      <c r="K461" s="10"/>
      <c r="L461" s="10"/>
      <c r="M461" s="10"/>
      <c r="N461" s="10"/>
      <c r="O461" s="10"/>
      <c r="P461" s="10"/>
      <c r="Q461" s="10"/>
      <c r="R461" s="10"/>
      <c r="S461" s="7"/>
      <c r="T461" s="7"/>
      <c r="U461" s="7"/>
      <c r="V461" s="7"/>
      <c r="W461" s="7"/>
      <c r="X461" s="7"/>
      <c r="AH461" s="1"/>
      <c r="AI461" s="1"/>
      <c r="AQ461" s="7" t="str">
        <f t="shared" si="90"/>
        <v/>
      </c>
      <c r="AR461" s="67" t="str">
        <f t="shared" si="91"/>
        <v/>
      </c>
      <c r="AS461" s="67" t="str">
        <f t="shared" si="92"/>
        <v/>
      </c>
      <c r="AT461" s="67" t="str">
        <f t="shared" si="93"/>
        <v/>
      </c>
      <c r="AU461" s="67" t="str">
        <f t="shared" si="101"/>
        <v/>
      </c>
      <c r="AV461" s="67" t="str">
        <f t="shared" si="94"/>
        <v/>
      </c>
      <c r="AW461" s="67" t="str">
        <f t="shared" si="95"/>
        <v/>
      </c>
      <c r="AX461" s="67" t="str">
        <f t="shared" si="96"/>
        <v/>
      </c>
      <c r="AY461" s="67" t="str">
        <f t="shared" si="97"/>
        <v/>
      </c>
      <c r="AZ461" s="67" t="str">
        <f t="shared" si="98"/>
        <v/>
      </c>
      <c r="BA461" s="67" t="str">
        <f t="shared" si="99"/>
        <v/>
      </c>
      <c r="BB461" s="67" t="str">
        <f t="shared" si="100"/>
        <v/>
      </c>
      <c r="BC461" s="67" t="str">
        <f t="shared" si="100"/>
        <v/>
      </c>
      <c r="BD461" s="67" t="str">
        <f t="shared" si="100"/>
        <v/>
      </c>
      <c r="BE461" s="67" t="str">
        <f t="shared" si="89"/>
        <v/>
      </c>
      <c r="IX461" s="7"/>
      <c r="IY461" s="7"/>
    </row>
    <row r="462" spans="3:259" ht="11.85" customHeight="1">
      <c r="C462" s="24"/>
      <c r="D462" s="12"/>
      <c r="E462" s="12"/>
      <c r="F462" s="12"/>
      <c r="G462" s="14"/>
      <c r="H462" s="14"/>
      <c r="I462" s="14"/>
      <c r="J462" s="10"/>
      <c r="K462" s="10"/>
      <c r="L462" s="10"/>
      <c r="M462" s="10"/>
      <c r="N462" s="10"/>
      <c r="O462" s="10"/>
      <c r="P462" s="10"/>
      <c r="Q462" s="10"/>
      <c r="R462" s="10"/>
      <c r="S462" s="7"/>
      <c r="T462" s="7"/>
      <c r="U462" s="7"/>
      <c r="V462" s="7"/>
      <c r="W462" s="7"/>
      <c r="X462" s="7"/>
      <c r="AH462" s="1"/>
      <c r="AI462" s="1"/>
      <c r="AQ462" s="7" t="str">
        <f t="shared" si="90"/>
        <v/>
      </c>
      <c r="AR462" s="67" t="str">
        <f t="shared" si="91"/>
        <v/>
      </c>
      <c r="AS462" s="67" t="str">
        <f t="shared" si="92"/>
        <v/>
      </c>
      <c r="AT462" s="67" t="str">
        <f t="shared" si="93"/>
        <v/>
      </c>
      <c r="AU462" s="67" t="str">
        <f t="shared" si="101"/>
        <v/>
      </c>
      <c r="AV462" s="67" t="str">
        <f t="shared" si="94"/>
        <v/>
      </c>
      <c r="AW462" s="67" t="str">
        <f t="shared" si="95"/>
        <v/>
      </c>
      <c r="AX462" s="67" t="str">
        <f t="shared" si="96"/>
        <v/>
      </c>
      <c r="AY462" s="67" t="str">
        <f t="shared" si="97"/>
        <v/>
      </c>
      <c r="AZ462" s="67" t="str">
        <f t="shared" si="98"/>
        <v/>
      </c>
      <c r="BA462" s="67" t="str">
        <f t="shared" si="99"/>
        <v/>
      </c>
      <c r="BB462" s="67" t="str">
        <f t="shared" si="100"/>
        <v/>
      </c>
      <c r="BC462" s="67" t="str">
        <f t="shared" si="100"/>
        <v/>
      </c>
      <c r="BD462" s="67" t="str">
        <f t="shared" si="100"/>
        <v/>
      </c>
      <c r="BE462" s="67" t="str">
        <f t="shared" si="89"/>
        <v/>
      </c>
      <c r="IX462" s="7"/>
      <c r="IY462" s="7"/>
    </row>
    <row r="463" spans="3:259" ht="11.85" customHeight="1">
      <c r="C463" s="24"/>
      <c r="D463" s="12"/>
      <c r="E463" s="12"/>
      <c r="F463" s="12"/>
      <c r="G463" s="14"/>
      <c r="H463" s="14"/>
      <c r="I463" s="14"/>
      <c r="J463" s="10"/>
      <c r="K463" s="10"/>
      <c r="L463" s="10"/>
      <c r="M463" s="10"/>
      <c r="N463" s="10"/>
      <c r="O463" s="10"/>
      <c r="P463" s="10"/>
      <c r="Q463" s="10"/>
      <c r="R463" s="10"/>
      <c r="S463" s="7"/>
      <c r="T463" s="7"/>
      <c r="U463" s="7"/>
      <c r="V463" s="7"/>
      <c r="W463" s="7"/>
      <c r="X463" s="7"/>
      <c r="AH463" s="1"/>
      <c r="AI463" s="1"/>
      <c r="AQ463" s="7" t="str">
        <f t="shared" si="90"/>
        <v/>
      </c>
      <c r="AR463" s="67" t="str">
        <f t="shared" si="91"/>
        <v/>
      </c>
      <c r="AS463" s="67" t="str">
        <f t="shared" si="92"/>
        <v/>
      </c>
      <c r="AT463" s="67" t="str">
        <f t="shared" si="93"/>
        <v/>
      </c>
      <c r="AU463" s="67" t="str">
        <f t="shared" si="101"/>
        <v/>
      </c>
      <c r="AV463" s="67" t="str">
        <f t="shared" si="94"/>
        <v/>
      </c>
      <c r="AW463" s="67" t="str">
        <f t="shared" si="95"/>
        <v/>
      </c>
      <c r="AX463" s="67" t="str">
        <f t="shared" si="96"/>
        <v/>
      </c>
      <c r="AY463" s="67" t="str">
        <f t="shared" si="97"/>
        <v/>
      </c>
      <c r="AZ463" s="67" t="str">
        <f t="shared" si="98"/>
        <v/>
      </c>
      <c r="BA463" s="67" t="str">
        <f t="shared" si="99"/>
        <v/>
      </c>
      <c r="BB463" s="67" t="str">
        <f t="shared" si="100"/>
        <v/>
      </c>
      <c r="BC463" s="67" t="str">
        <f t="shared" si="100"/>
        <v/>
      </c>
      <c r="BD463" s="67" t="str">
        <f t="shared" si="100"/>
        <v/>
      </c>
      <c r="BE463" s="67" t="str">
        <f t="shared" si="89"/>
        <v/>
      </c>
      <c r="IX463" s="7"/>
      <c r="IY463" s="7"/>
    </row>
    <row r="464" spans="3:259" ht="11.85" customHeight="1">
      <c r="C464" s="24"/>
      <c r="D464" s="12"/>
      <c r="E464" s="12"/>
      <c r="F464" s="12"/>
      <c r="G464" s="14"/>
      <c r="H464" s="14"/>
      <c r="I464" s="14"/>
      <c r="J464" s="10"/>
      <c r="K464" s="10"/>
      <c r="L464" s="10"/>
      <c r="M464" s="10"/>
      <c r="N464" s="10"/>
      <c r="O464" s="10"/>
      <c r="P464" s="10"/>
      <c r="Q464" s="10"/>
      <c r="R464" s="10"/>
      <c r="S464" s="7"/>
      <c r="T464" s="7"/>
      <c r="U464" s="7"/>
      <c r="V464" s="7"/>
      <c r="W464" s="7"/>
      <c r="X464" s="7"/>
      <c r="AH464" s="1"/>
      <c r="AI464" s="1"/>
      <c r="AQ464" s="7" t="str">
        <f t="shared" si="90"/>
        <v/>
      </c>
      <c r="AR464" s="67" t="str">
        <f t="shared" si="91"/>
        <v/>
      </c>
      <c r="AS464" s="67" t="str">
        <f t="shared" si="92"/>
        <v/>
      </c>
      <c r="AT464" s="67" t="str">
        <f t="shared" si="93"/>
        <v/>
      </c>
      <c r="AU464" s="67" t="str">
        <f t="shared" si="101"/>
        <v/>
      </c>
      <c r="AV464" s="67" t="str">
        <f t="shared" si="94"/>
        <v/>
      </c>
      <c r="AW464" s="67" t="str">
        <f t="shared" si="95"/>
        <v/>
      </c>
      <c r="AX464" s="67" t="str">
        <f t="shared" si="96"/>
        <v/>
      </c>
      <c r="AY464" s="67" t="str">
        <f t="shared" si="97"/>
        <v/>
      </c>
      <c r="AZ464" s="67" t="str">
        <f t="shared" si="98"/>
        <v/>
      </c>
      <c r="BA464" s="67" t="str">
        <f t="shared" si="99"/>
        <v/>
      </c>
      <c r="BB464" s="67" t="str">
        <f t="shared" si="100"/>
        <v/>
      </c>
      <c r="BC464" s="67" t="str">
        <f t="shared" si="100"/>
        <v/>
      </c>
      <c r="BD464" s="67" t="str">
        <f t="shared" si="100"/>
        <v/>
      </c>
      <c r="BE464" s="67" t="str">
        <f t="shared" si="89"/>
        <v/>
      </c>
      <c r="IX464" s="7"/>
      <c r="IY464" s="7"/>
    </row>
    <row r="465" spans="3:259" ht="11.85" customHeight="1">
      <c r="C465" s="24"/>
      <c r="D465" s="12"/>
      <c r="E465" s="12"/>
      <c r="F465" s="12"/>
      <c r="G465" s="14"/>
      <c r="H465" s="14"/>
      <c r="I465" s="14"/>
      <c r="J465" s="10"/>
      <c r="K465" s="10"/>
      <c r="L465" s="10"/>
      <c r="M465" s="10"/>
      <c r="N465" s="10"/>
      <c r="O465" s="10"/>
      <c r="P465" s="10"/>
      <c r="Q465" s="10"/>
      <c r="R465" s="10"/>
      <c r="S465" s="7"/>
      <c r="T465" s="7"/>
      <c r="U465" s="7"/>
      <c r="V465" s="7"/>
      <c r="W465" s="7"/>
      <c r="X465" s="7"/>
      <c r="AH465" s="1"/>
      <c r="AI465" s="1"/>
      <c r="AQ465" s="7" t="str">
        <f t="shared" si="90"/>
        <v/>
      </c>
      <c r="AR465" s="67" t="str">
        <f t="shared" si="91"/>
        <v/>
      </c>
      <c r="AS465" s="67" t="str">
        <f t="shared" si="92"/>
        <v/>
      </c>
      <c r="AT465" s="67" t="str">
        <f t="shared" si="93"/>
        <v/>
      </c>
      <c r="AU465" s="67" t="str">
        <f t="shared" si="101"/>
        <v/>
      </c>
      <c r="AV465" s="67" t="str">
        <f t="shared" si="94"/>
        <v/>
      </c>
      <c r="AW465" s="67" t="str">
        <f t="shared" si="95"/>
        <v/>
      </c>
      <c r="AX465" s="67" t="str">
        <f t="shared" si="96"/>
        <v/>
      </c>
      <c r="AY465" s="67" t="str">
        <f t="shared" si="97"/>
        <v/>
      </c>
      <c r="AZ465" s="67" t="str">
        <f t="shared" si="98"/>
        <v/>
      </c>
      <c r="BA465" s="67" t="str">
        <f t="shared" si="99"/>
        <v/>
      </c>
      <c r="BB465" s="67" t="str">
        <f t="shared" si="100"/>
        <v/>
      </c>
      <c r="BC465" s="67" t="str">
        <f t="shared" si="100"/>
        <v/>
      </c>
      <c r="BD465" s="67" t="str">
        <f t="shared" si="100"/>
        <v/>
      </c>
      <c r="BE465" s="67" t="str">
        <f t="shared" si="89"/>
        <v/>
      </c>
      <c r="IX465" s="7"/>
      <c r="IY465" s="7"/>
    </row>
    <row r="466" spans="3:259" ht="11.85" customHeight="1">
      <c r="C466" s="24"/>
      <c r="D466" s="12"/>
      <c r="E466" s="12"/>
      <c r="F466" s="12"/>
      <c r="G466" s="14"/>
      <c r="H466" s="14"/>
      <c r="I466" s="14"/>
      <c r="J466" s="10"/>
      <c r="K466" s="10"/>
      <c r="L466" s="10"/>
      <c r="M466" s="10"/>
      <c r="N466" s="10"/>
      <c r="O466" s="10"/>
      <c r="P466" s="10"/>
      <c r="Q466" s="10"/>
      <c r="R466" s="10"/>
      <c r="S466" s="7"/>
      <c r="T466" s="7"/>
      <c r="U466" s="7"/>
      <c r="V466" s="7"/>
      <c r="W466" s="7"/>
      <c r="X466" s="7"/>
      <c r="AH466" s="1"/>
      <c r="AI466" s="1"/>
      <c r="AQ466" s="7" t="str">
        <f t="shared" si="90"/>
        <v/>
      </c>
      <c r="AR466" s="67" t="str">
        <f t="shared" si="91"/>
        <v/>
      </c>
      <c r="AS466" s="67" t="str">
        <f t="shared" si="92"/>
        <v/>
      </c>
      <c r="AT466" s="67" t="str">
        <f t="shared" si="93"/>
        <v/>
      </c>
      <c r="AU466" s="67" t="str">
        <f t="shared" si="101"/>
        <v/>
      </c>
      <c r="AV466" s="67" t="str">
        <f t="shared" si="94"/>
        <v/>
      </c>
      <c r="AW466" s="67" t="str">
        <f t="shared" si="95"/>
        <v/>
      </c>
      <c r="AX466" s="67" t="str">
        <f t="shared" si="96"/>
        <v/>
      </c>
      <c r="AY466" s="67" t="str">
        <f t="shared" si="97"/>
        <v/>
      </c>
      <c r="AZ466" s="67" t="str">
        <f t="shared" si="98"/>
        <v/>
      </c>
      <c r="BA466" s="67" t="str">
        <f t="shared" si="99"/>
        <v/>
      </c>
      <c r="BB466" s="67" t="str">
        <f t="shared" si="100"/>
        <v/>
      </c>
      <c r="BC466" s="67" t="str">
        <f t="shared" si="100"/>
        <v/>
      </c>
      <c r="BD466" s="67" t="str">
        <f t="shared" si="100"/>
        <v/>
      </c>
      <c r="BE466" s="67" t="str">
        <f t="shared" si="89"/>
        <v/>
      </c>
      <c r="IX466" s="7"/>
      <c r="IY466" s="7"/>
    </row>
    <row r="467" spans="3:259" ht="11.85" customHeight="1">
      <c r="C467" s="24"/>
      <c r="D467" s="12"/>
      <c r="E467" s="12"/>
      <c r="F467" s="12"/>
      <c r="G467" s="14"/>
      <c r="H467" s="14"/>
      <c r="I467" s="14"/>
      <c r="J467" s="10"/>
      <c r="K467" s="10"/>
      <c r="L467" s="10"/>
      <c r="M467" s="10"/>
      <c r="N467" s="10"/>
      <c r="O467" s="10"/>
      <c r="P467" s="10"/>
      <c r="Q467" s="10"/>
      <c r="R467" s="10"/>
      <c r="S467" s="7"/>
      <c r="T467" s="7"/>
      <c r="U467" s="7"/>
      <c r="V467" s="7"/>
      <c r="W467" s="7"/>
      <c r="X467" s="7"/>
      <c r="AH467" s="1"/>
      <c r="AI467" s="1"/>
      <c r="AQ467" s="7" t="str">
        <f t="shared" si="90"/>
        <v/>
      </c>
      <c r="AR467" s="67" t="str">
        <f t="shared" si="91"/>
        <v/>
      </c>
      <c r="AS467" s="67" t="str">
        <f t="shared" si="92"/>
        <v/>
      </c>
      <c r="AT467" s="67" t="str">
        <f t="shared" si="93"/>
        <v/>
      </c>
      <c r="AU467" s="67" t="str">
        <f t="shared" si="101"/>
        <v/>
      </c>
      <c r="AV467" s="67" t="str">
        <f t="shared" si="94"/>
        <v/>
      </c>
      <c r="AW467" s="67" t="str">
        <f t="shared" si="95"/>
        <v/>
      </c>
      <c r="AX467" s="67" t="str">
        <f t="shared" si="96"/>
        <v/>
      </c>
      <c r="AY467" s="67" t="str">
        <f t="shared" si="97"/>
        <v/>
      </c>
      <c r="AZ467" s="67" t="str">
        <f t="shared" si="98"/>
        <v/>
      </c>
      <c r="BA467" s="67" t="str">
        <f t="shared" si="99"/>
        <v/>
      </c>
      <c r="BB467" s="67" t="str">
        <f t="shared" si="100"/>
        <v/>
      </c>
      <c r="BC467" s="67" t="str">
        <f t="shared" si="100"/>
        <v/>
      </c>
      <c r="BD467" s="67" t="str">
        <f t="shared" si="100"/>
        <v/>
      </c>
      <c r="BE467" s="67" t="str">
        <f t="shared" si="89"/>
        <v/>
      </c>
      <c r="IX467" s="7"/>
      <c r="IY467" s="7"/>
    </row>
    <row r="468" spans="3:259" ht="11.85" customHeight="1">
      <c r="C468" s="24"/>
      <c r="D468" s="12"/>
      <c r="E468" s="12"/>
      <c r="F468" s="12"/>
      <c r="G468" s="14"/>
      <c r="H468" s="14"/>
      <c r="I468" s="14"/>
      <c r="J468" s="10"/>
      <c r="K468" s="10"/>
      <c r="L468" s="10"/>
      <c r="M468" s="10"/>
      <c r="N468" s="10"/>
      <c r="O468" s="10"/>
      <c r="P468" s="10"/>
      <c r="Q468" s="10"/>
      <c r="R468" s="10"/>
      <c r="S468" s="7"/>
      <c r="T468" s="7"/>
      <c r="U468" s="7"/>
      <c r="V468" s="7"/>
      <c r="W468" s="7"/>
      <c r="X468" s="7"/>
      <c r="AH468" s="1"/>
      <c r="AI468" s="1"/>
      <c r="AQ468" s="7" t="str">
        <f t="shared" si="90"/>
        <v/>
      </c>
      <c r="AR468" s="67" t="str">
        <f t="shared" si="91"/>
        <v/>
      </c>
      <c r="AS468" s="67" t="str">
        <f t="shared" si="92"/>
        <v/>
      </c>
      <c r="AT468" s="67" t="str">
        <f t="shared" si="93"/>
        <v/>
      </c>
      <c r="AU468" s="67" t="str">
        <f t="shared" si="101"/>
        <v/>
      </c>
      <c r="AV468" s="67" t="str">
        <f t="shared" si="94"/>
        <v/>
      </c>
      <c r="AW468" s="67" t="str">
        <f t="shared" si="95"/>
        <v/>
      </c>
      <c r="AX468" s="67" t="str">
        <f t="shared" si="96"/>
        <v/>
      </c>
      <c r="AY468" s="67" t="str">
        <f t="shared" si="97"/>
        <v/>
      </c>
      <c r="AZ468" s="67" t="str">
        <f t="shared" si="98"/>
        <v/>
      </c>
      <c r="BA468" s="67" t="str">
        <f t="shared" si="99"/>
        <v/>
      </c>
      <c r="BB468" s="67" t="str">
        <f t="shared" si="100"/>
        <v/>
      </c>
      <c r="BC468" s="67" t="str">
        <f t="shared" si="100"/>
        <v/>
      </c>
      <c r="BD468" s="67" t="str">
        <f t="shared" si="100"/>
        <v/>
      </c>
      <c r="BE468" s="67" t="str">
        <f t="shared" si="89"/>
        <v/>
      </c>
      <c r="IX468" s="7"/>
      <c r="IY468" s="7"/>
    </row>
    <row r="469" spans="3:259" ht="11.85" customHeight="1">
      <c r="C469" s="24"/>
      <c r="D469" s="12"/>
      <c r="E469" s="12"/>
      <c r="F469" s="12"/>
      <c r="G469" s="14"/>
      <c r="H469" s="14"/>
      <c r="I469" s="14"/>
      <c r="J469" s="10"/>
      <c r="K469" s="10"/>
      <c r="L469" s="10"/>
      <c r="M469" s="10"/>
      <c r="N469" s="10"/>
      <c r="O469" s="10"/>
      <c r="P469" s="10"/>
      <c r="Q469" s="10"/>
      <c r="R469" s="10"/>
      <c r="S469" s="7"/>
      <c r="T469" s="7"/>
      <c r="U469" s="7"/>
      <c r="V469" s="7"/>
      <c r="W469" s="7"/>
      <c r="X469" s="7"/>
      <c r="AH469" s="1"/>
      <c r="AI469" s="1"/>
      <c r="AQ469" s="7" t="str">
        <f t="shared" si="90"/>
        <v/>
      </c>
      <c r="AR469" s="67" t="str">
        <f t="shared" si="91"/>
        <v/>
      </c>
      <c r="AS469" s="67" t="str">
        <f t="shared" si="92"/>
        <v/>
      </c>
      <c r="AT469" s="67" t="str">
        <f t="shared" si="93"/>
        <v/>
      </c>
      <c r="AU469" s="67" t="str">
        <f t="shared" si="101"/>
        <v/>
      </c>
      <c r="AV469" s="67" t="str">
        <f t="shared" si="94"/>
        <v/>
      </c>
      <c r="AW469" s="67" t="str">
        <f t="shared" si="95"/>
        <v/>
      </c>
      <c r="AX469" s="67" t="str">
        <f t="shared" si="96"/>
        <v/>
      </c>
      <c r="AY469" s="67" t="str">
        <f t="shared" si="97"/>
        <v/>
      </c>
      <c r="AZ469" s="67" t="str">
        <f t="shared" si="98"/>
        <v/>
      </c>
      <c r="BA469" s="67" t="str">
        <f t="shared" si="99"/>
        <v/>
      </c>
      <c r="BB469" s="67" t="str">
        <f t="shared" si="100"/>
        <v/>
      </c>
      <c r="BC469" s="67" t="str">
        <f t="shared" si="100"/>
        <v/>
      </c>
      <c r="BD469" s="67" t="str">
        <f t="shared" si="100"/>
        <v/>
      </c>
      <c r="BE469" s="67" t="str">
        <f t="shared" si="89"/>
        <v/>
      </c>
      <c r="IX469" s="7"/>
      <c r="IY469" s="7"/>
    </row>
    <row r="470" spans="3:259" ht="11.85" customHeight="1">
      <c r="C470" s="24"/>
      <c r="D470" s="12"/>
      <c r="E470" s="12"/>
      <c r="F470" s="12"/>
      <c r="G470" s="14"/>
      <c r="H470" s="14"/>
      <c r="I470" s="14"/>
      <c r="J470" s="10"/>
      <c r="K470" s="10"/>
      <c r="L470" s="10"/>
      <c r="M470" s="10"/>
      <c r="N470" s="10"/>
      <c r="O470" s="10"/>
      <c r="P470" s="10"/>
      <c r="Q470" s="10"/>
      <c r="R470" s="10"/>
      <c r="S470" s="7"/>
      <c r="T470" s="7"/>
      <c r="U470" s="7"/>
      <c r="V470" s="7"/>
      <c r="W470" s="7"/>
      <c r="X470" s="7"/>
      <c r="AH470" s="1"/>
      <c r="AI470" s="1"/>
      <c r="AQ470" s="7" t="str">
        <f t="shared" si="90"/>
        <v/>
      </c>
      <c r="AR470" s="67" t="str">
        <f t="shared" si="91"/>
        <v/>
      </c>
      <c r="AS470" s="67" t="str">
        <f t="shared" si="92"/>
        <v/>
      </c>
      <c r="AT470" s="67" t="str">
        <f t="shared" si="93"/>
        <v/>
      </c>
      <c r="AU470" s="67" t="str">
        <f t="shared" si="101"/>
        <v/>
      </c>
      <c r="AV470" s="67" t="str">
        <f t="shared" si="94"/>
        <v/>
      </c>
      <c r="AW470" s="67" t="str">
        <f t="shared" si="95"/>
        <v/>
      </c>
      <c r="AX470" s="67" t="str">
        <f t="shared" si="96"/>
        <v/>
      </c>
      <c r="AY470" s="67" t="str">
        <f t="shared" si="97"/>
        <v/>
      </c>
      <c r="AZ470" s="67" t="str">
        <f t="shared" si="98"/>
        <v/>
      </c>
      <c r="BA470" s="67" t="str">
        <f t="shared" si="99"/>
        <v/>
      </c>
      <c r="BB470" s="67" t="str">
        <f t="shared" si="100"/>
        <v/>
      </c>
      <c r="BC470" s="67" t="str">
        <f t="shared" si="100"/>
        <v/>
      </c>
      <c r="BD470" s="67" t="str">
        <f t="shared" si="100"/>
        <v/>
      </c>
      <c r="BE470" s="67" t="str">
        <f t="shared" si="89"/>
        <v/>
      </c>
      <c r="IX470" s="7"/>
      <c r="IY470" s="7"/>
    </row>
    <row r="471" spans="3:259" ht="11.85" customHeight="1">
      <c r="C471" s="24"/>
      <c r="D471" s="12"/>
      <c r="E471" s="12"/>
      <c r="F471" s="12"/>
      <c r="G471" s="14"/>
      <c r="H471" s="14"/>
      <c r="I471" s="14"/>
      <c r="J471" s="10"/>
      <c r="K471" s="10"/>
      <c r="L471" s="10"/>
      <c r="M471" s="10"/>
      <c r="N471" s="10"/>
      <c r="O471" s="10"/>
      <c r="P471" s="10"/>
      <c r="Q471" s="10"/>
      <c r="R471" s="10"/>
      <c r="S471" s="7"/>
      <c r="T471" s="7"/>
      <c r="U471" s="7"/>
      <c r="V471" s="7"/>
      <c r="W471" s="7"/>
      <c r="X471" s="7"/>
      <c r="AH471" s="1"/>
      <c r="AI471" s="1"/>
      <c r="AQ471" s="7" t="str">
        <f t="shared" si="90"/>
        <v/>
      </c>
      <c r="AR471" s="67" t="str">
        <f t="shared" si="91"/>
        <v/>
      </c>
      <c r="AS471" s="67" t="str">
        <f t="shared" si="92"/>
        <v/>
      </c>
      <c r="AT471" s="67" t="str">
        <f t="shared" si="93"/>
        <v/>
      </c>
      <c r="AU471" s="67" t="str">
        <f t="shared" si="101"/>
        <v/>
      </c>
      <c r="AV471" s="67" t="str">
        <f t="shared" si="94"/>
        <v/>
      </c>
      <c r="AW471" s="67" t="str">
        <f t="shared" si="95"/>
        <v/>
      </c>
      <c r="AX471" s="67" t="str">
        <f t="shared" si="96"/>
        <v/>
      </c>
      <c r="AY471" s="67" t="str">
        <f t="shared" si="97"/>
        <v/>
      </c>
      <c r="AZ471" s="67" t="str">
        <f t="shared" si="98"/>
        <v/>
      </c>
      <c r="BA471" s="67" t="str">
        <f t="shared" si="99"/>
        <v/>
      </c>
      <c r="BB471" s="67" t="str">
        <f t="shared" si="100"/>
        <v/>
      </c>
      <c r="BC471" s="67" t="str">
        <f t="shared" si="100"/>
        <v/>
      </c>
      <c r="BD471" s="67" t="str">
        <f t="shared" si="100"/>
        <v/>
      </c>
      <c r="BE471" s="67" t="str">
        <f t="shared" si="89"/>
        <v/>
      </c>
      <c r="IX471" s="7"/>
      <c r="IY471" s="7"/>
    </row>
    <row r="472" spans="3:259" ht="11.85" customHeight="1">
      <c r="C472" s="24"/>
      <c r="D472" s="12"/>
      <c r="E472" s="12"/>
      <c r="F472" s="12"/>
      <c r="G472" s="14"/>
      <c r="H472" s="14"/>
      <c r="I472" s="14"/>
      <c r="J472" s="10"/>
      <c r="K472" s="10"/>
      <c r="L472" s="10"/>
      <c r="M472" s="10"/>
      <c r="N472" s="10"/>
      <c r="O472" s="10"/>
      <c r="P472" s="10"/>
      <c r="Q472" s="10"/>
      <c r="R472" s="10"/>
      <c r="S472" s="7"/>
      <c r="T472" s="7"/>
      <c r="U472" s="7"/>
      <c r="V472" s="7"/>
      <c r="W472" s="7"/>
      <c r="X472" s="7"/>
      <c r="AH472" s="1"/>
      <c r="AI472" s="1"/>
      <c r="AQ472" s="7" t="str">
        <f t="shared" si="90"/>
        <v/>
      </c>
      <c r="AR472" s="67" t="str">
        <f t="shared" si="91"/>
        <v/>
      </c>
      <c r="AS472" s="67" t="str">
        <f t="shared" si="92"/>
        <v/>
      </c>
      <c r="AT472" s="67" t="str">
        <f t="shared" si="93"/>
        <v/>
      </c>
      <c r="AU472" s="67" t="str">
        <f t="shared" si="101"/>
        <v/>
      </c>
      <c r="AV472" s="67" t="str">
        <f t="shared" si="94"/>
        <v/>
      </c>
      <c r="AW472" s="67" t="str">
        <f t="shared" si="95"/>
        <v/>
      </c>
      <c r="AX472" s="67" t="str">
        <f t="shared" si="96"/>
        <v/>
      </c>
      <c r="AY472" s="67" t="str">
        <f t="shared" si="97"/>
        <v/>
      </c>
      <c r="AZ472" s="67" t="str">
        <f t="shared" si="98"/>
        <v/>
      </c>
      <c r="BA472" s="67" t="str">
        <f t="shared" si="99"/>
        <v/>
      </c>
      <c r="BB472" s="67" t="str">
        <f t="shared" si="100"/>
        <v/>
      </c>
      <c r="BC472" s="67" t="str">
        <f t="shared" si="100"/>
        <v/>
      </c>
      <c r="BD472" s="67" t="str">
        <f t="shared" si="100"/>
        <v/>
      </c>
      <c r="BE472" s="67" t="str">
        <f t="shared" si="89"/>
        <v/>
      </c>
      <c r="IX472" s="7"/>
      <c r="IY472" s="7"/>
    </row>
    <row r="473" spans="3:259" ht="11.85" customHeight="1">
      <c r="C473" s="24"/>
      <c r="D473" s="12"/>
      <c r="E473" s="12"/>
      <c r="F473" s="12"/>
      <c r="G473" s="14"/>
      <c r="H473" s="14"/>
      <c r="I473" s="14"/>
      <c r="J473" s="10"/>
      <c r="K473" s="10"/>
      <c r="L473" s="10"/>
      <c r="M473" s="10"/>
      <c r="N473" s="10"/>
      <c r="O473" s="10"/>
      <c r="P473" s="10"/>
      <c r="Q473" s="10"/>
      <c r="R473" s="10"/>
      <c r="S473" s="7"/>
      <c r="T473" s="7"/>
      <c r="U473" s="7"/>
      <c r="V473" s="7"/>
      <c r="W473" s="7"/>
      <c r="X473" s="7"/>
      <c r="AH473" s="1"/>
      <c r="AI473" s="1"/>
      <c r="AQ473" s="7" t="str">
        <f t="shared" si="90"/>
        <v/>
      </c>
      <c r="AR473" s="67" t="str">
        <f t="shared" si="91"/>
        <v/>
      </c>
      <c r="AS473" s="67" t="str">
        <f t="shared" si="92"/>
        <v/>
      </c>
      <c r="AT473" s="67" t="str">
        <f t="shared" si="93"/>
        <v/>
      </c>
      <c r="AU473" s="67" t="str">
        <f t="shared" si="101"/>
        <v/>
      </c>
      <c r="AV473" s="67" t="str">
        <f t="shared" si="94"/>
        <v/>
      </c>
      <c r="AW473" s="67" t="str">
        <f t="shared" si="95"/>
        <v/>
      </c>
      <c r="AX473" s="67" t="str">
        <f t="shared" si="96"/>
        <v/>
      </c>
      <c r="AY473" s="67" t="str">
        <f t="shared" si="97"/>
        <v/>
      </c>
      <c r="AZ473" s="67" t="str">
        <f t="shared" si="98"/>
        <v/>
      </c>
      <c r="BA473" s="67" t="str">
        <f t="shared" si="99"/>
        <v/>
      </c>
      <c r="BB473" s="67" t="str">
        <f t="shared" si="100"/>
        <v/>
      </c>
      <c r="BC473" s="67" t="str">
        <f t="shared" si="100"/>
        <v/>
      </c>
      <c r="BD473" s="67" t="str">
        <f t="shared" si="100"/>
        <v/>
      </c>
      <c r="BE473" s="67" t="str">
        <f t="shared" si="89"/>
        <v/>
      </c>
      <c r="IX473" s="7"/>
      <c r="IY473" s="7"/>
    </row>
    <row r="474" spans="3:259" ht="11.85" customHeight="1">
      <c r="C474" s="24"/>
      <c r="D474" s="12"/>
      <c r="E474" s="12"/>
      <c r="F474" s="12"/>
      <c r="G474" s="14"/>
      <c r="H474" s="14"/>
      <c r="I474" s="14"/>
      <c r="J474" s="10"/>
      <c r="K474" s="10"/>
      <c r="L474" s="10"/>
      <c r="M474" s="10"/>
      <c r="N474" s="10"/>
      <c r="O474" s="10"/>
      <c r="P474" s="10"/>
      <c r="Q474" s="10"/>
      <c r="R474" s="10"/>
      <c r="S474" s="7"/>
      <c r="T474" s="7"/>
      <c r="U474" s="7"/>
      <c r="V474" s="7"/>
      <c r="W474" s="7"/>
      <c r="X474" s="7"/>
      <c r="AH474" s="1"/>
      <c r="AI474" s="1"/>
      <c r="AQ474" s="7" t="str">
        <f t="shared" si="90"/>
        <v/>
      </c>
      <c r="AR474" s="67" t="str">
        <f t="shared" si="91"/>
        <v/>
      </c>
      <c r="AS474" s="67" t="str">
        <f t="shared" si="92"/>
        <v/>
      </c>
      <c r="AT474" s="67" t="str">
        <f t="shared" si="93"/>
        <v/>
      </c>
      <c r="AU474" s="67" t="str">
        <f t="shared" si="101"/>
        <v/>
      </c>
      <c r="AV474" s="67" t="str">
        <f t="shared" si="94"/>
        <v/>
      </c>
      <c r="AW474" s="67" t="str">
        <f t="shared" si="95"/>
        <v/>
      </c>
      <c r="AX474" s="67" t="str">
        <f t="shared" si="96"/>
        <v/>
      </c>
      <c r="AY474" s="67" t="str">
        <f t="shared" si="97"/>
        <v/>
      </c>
      <c r="AZ474" s="67" t="str">
        <f t="shared" si="98"/>
        <v/>
      </c>
      <c r="BA474" s="67" t="str">
        <f t="shared" si="99"/>
        <v/>
      </c>
      <c r="BB474" s="67" t="str">
        <f t="shared" si="100"/>
        <v/>
      </c>
      <c r="BC474" s="67" t="str">
        <f t="shared" si="100"/>
        <v/>
      </c>
      <c r="BD474" s="67" t="str">
        <f t="shared" si="100"/>
        <v/>
      </c>
      <c r="BE474" s="67" t="str">
        <f t="shared" si="89"/>
        <v/>
      </c>
      <c r="IX474" s="7"/>
      <c r="IY474" s="7"/>
    </row>
    <row r="475" spans="3:259" ht="11.85" customHeight="1">
      <c r="C475" s="24"/>
      <c r="D475" s="12"/>
      <c r="E475" s="12"/>
      <c r="F475" s="12"/>
      <c r="G475" s="14"/>
      <c r="H475" s="14"/>
      <c r="I475" s="14"/>
      <c r="J475" s="10"/>
      <c r="K475" s="10"/>
      <c r="L475" s="10"/>
      <c r="M475" s="10"/>
      <c r="N475" s="10"/>
      <c r="O475" s="10"/>
      <c r="P475" s="10"/>
      <c r="Q475" s="10"/>
      <c r="R475" s="10"/>
      <c r="S475" s="7"/>
      <c r="T475" s="7"/>
      <c r="U475" s="7"/>
      <c r="V475" s="7"/>
      <c r="W475" s="7"/>
      <c r="X475" s="7"/>
      <c r="AH475" s="1"/>
      <c r="AI475" s="1"/>
      <c r="AQ475" s="7" t="str">
        <f t="shared" si="90"/>
        <v/>
      </c>
      <c r="AR475" s="67" t="str">
        <f t="shared" si="91"/>
        <v/>
      </c>
      <c r="AS475" s="67" t="str">
        <f t="shared" si="92"/>
        <v/>
      </c>
      <c r="AT475" s="67" t="str">
        <f t="shared" si="93"/>
        <v/>
      </c>
      <c r="AU475" s="67" t="str">
        <f t="shared" si="101"/>
        <v/>
      </c>
      <c r="AV475" s="67" t="str">
        <f t="shared" si="94"/>
        <v/>
      </c>
      <c r="AW475" s="67" t="str">
        <f t="shared" si="95"/>
        <v/>
      </c>
      <c r="AX475" s="67" t="str">
        <f t="shared" si="96"/>
        <v/>
      </c>
      <c r="AY475" s="67" t="str">
        <f t="shared" si="97"/>
        <v/>
      </c>
      <c r="AZ475" s="67" t="str">
        <f t="shared" si="98"/>
        <v/>
      </c>
      <c r="BA475" s="67" t="str">
        <f t="shared" si="99"/>
        <v/>
      </c>
      <c r="BB475" s="67" t="str">
        <f t="shared" si="100"/>
        <v/>
      </c>
      <c r="BC475" s="67" t="str">
        <f t="shared" si="100"/>
        <v/>
      </c>
      <c r="BD475" s="67" t="str">
        <f t="shared" si="100"/>
        <v/>
      </c>
      <c r="BE475" s="67" t="str">
        <f t="shared" si="89"/>
        <v/>
      </c>
      <c r="IX475" s="7"/>
      <c r="IY475" s="7"/>
    </row>
    <row r="476" spans="3:259" ht="11.85" customHeight="1">
      <c r="C476" s="24"/>
      <c r="D476" s="12"/>
      <c r="E476" s="12"/>
      <c r="F476" s="12"/>
      <c r="G476" s="14"/>
      <c r="H476" s="14"/>
      <c r="I476" s="14"/>
      <c r="J476" s="10"/>
      <c r="K476" s="10"/>
      <c r="L476" s="10"/>
      <c r="M476" s="10"/>
      <c r="N476" s="10"/>
      <c r="O476" s="10"/>
      <c r="P476" s="10"/>
      <c r="Q476" s="10"/>
      <c r="R476" s="10"/>
      <c r="S476" s="7"/>
      <c r="T476" s="7"/>
      <c r="U476" s="7"/>
      <c r="V476" s="7"/>
      <c r="W476" s="7"/>
      <c r="X476" s="7"/>
      <c r="AH476" s="1"/>
      <c r="AI476" s="1"/>
      <c r="AQ476" s="7" t="str">
        <f t="shared" si="90"/>
        <v/>
      </c>
      <c r="AR476" s="67" t="str">
        <f t="shared" si="91"/>
        <v/>
      </c>
      <c r="AS476" s="67" t="str">
        <f t="shared" si="92"/>
        <v/>
      </c>
      <c r="AT476" s="67" t="str">
        <f t="shared" si="93"/>
        <v/>
      </c>
      <c r="AU476" s="67" t="str">
        <f t="shared" si="101"/>
        <v/>
      </c>
      <c r="AV476" s="67" t="str">
        <f t="shared" si="94"/>
        <v/>
      </c>
      <c r="AW476" s="67" t="str">
        <f t="shared" si="95"/>
        <v/>
      </c>
      <c r="AX476" s="67" t="str">
        <f t="shared" si="96"/>
        <v/>
      </c>
      <c r="AY476" s="67" t="str">
        <f t="shared" si="97"/>
        <v/>
      </c>
      <c r="AZ476" s="67" t="str">
        <f t="shared" si="98"/>
        <v/>
      </c>
      <c r="BA476" s="67" t="str">
        <f t="shared" si="99"/>
        <v/>
      </c>
      <c r="BB476" s="67" t="str">
        <f t="shared" si="100"/>
        <v/>
      </c>
      <c r="BC476" s="67" t="str">
        <f t="shared" si="100"/>
        <v/>
      </c>
      <c r="BD476" s="67" t="str">
        <f t="shared" si="100"/>
        <v/>
      </c>
      <c r="BE476" s="67" t="str">
        <f t="shared" si="89"/>
        <v/>
      </c>
      <c r="IX476" s="7"/>
      <c r="IY476" s="7"/>
    </row>
    <row r="477" spans="3:259" ht="11.85" customHeight="1">
      <c r="C477" s="24"/>
      <c r="D477" s="12"/>
      <c r="E477" s="12"/>
      <c r="F477" s="12"/>
      <c r="G477" s="14"/>
      <c r="H477" s="14"/>
      <c r="I477" s="14"/>
      <c r="J477" s="10"/>
      <c r="K477" s="10"/>
      <c r="L477" s="10"/>
      <c r="M477" s="10"/>
      <c r="N477" s="10"/>
      <c r="O477" s="10"/>
      <c r="P477" s="10"/>
      <c r="Q477" s="10"/>
      <c r="R477" s="10"/>
      <c r="S477" s="7"/>
      <c r="T477" s="7"/>
      <c r="U477" s="7"/>
      <c r="V477" s="7"/>
      <c r="W477" s="7"/>
      <c r="X477" s="7"/>
      <c r="AH477" s="1"/>
      <c r="AI477" s="1"/>
      <c r="AQ477" s="7" t="str">
        <f t="shared" si="90"/>
        <v/>
      </c>
      <c r="AR477" s="67" t="str">
        <f t="shared" si="91"/>
        <v/>
      </c>
      <c r="AS477" s="67" t="str">
        <f t="shared" si="92"/>
        <v/>
      </c>
      <c r="AT477" s="67" t="str">
        <f t="shared" si="93"/>
        <v/>
      </c>
      <c r="AU477" s="67" t="str">
        <f t="shared" si="101"/>
        <v/>
      </c>
      <c r="AV477" s="67" t="str">
        <f t="shared" si="94"/>
        <v/>
      </c>
      <c r="AW477" s="67" t="str">
        <f t="shared" si="95"/>
        <v/>
      </c>
      <c r="AX477" s="67" t="str">
        <f t="shared" si="96"/>
        <v/>
      </c>
      <c r="AY477" s="67" t="str">
        <f t="shared" si="97"/>
        <v/>
      </c>
      <c r="AZ477" s="67" t="str">
        <f t="shared" si="98"/>
        <v/>
      </c>
      <c r="BA477" s="67" t="str">
        <f t="shared" si="99"/>
        <v/>
      </c>
      <c r="BB477" s="67" t="str">
        <f t="shared" si="100"/>
        <v/>
      </c>
      <c r="BC477" s="67" t="str">
        <f t="shared" si="100"/>
        <v/>
      </c>
      <c r="BD477" s="67" t="str">
        <f t="shared" si="100"/>
        <v/>
      </c>
      <c r="BE477" s="67" t="str">
        <f t="shared" si="89"/>
        <v/>
      </c>
      <c r="IX477" s="7"/>
      <c r="IY477" s="7"/>
    </row>
    <row r="478" spans="3:259" ht="11.85" customHeight="1">
      <c r="C478" s="24"/>
      <c r="D478" s="12"/>
      <c r="E478" s="12"/>
      <c r="F478" s="12"/>
      <c r="G478" s="14"/>
      <c r="H478" s="14"/>
      <c r="I478" s="14"/>
      <c r="J478" s="10"/>
      <c r="K478" s="10"/>
      <c r="L478" s="10"/>
      <c r="M478" s="10"/>
      <c r="N478" s="10"/>
      <c r="O478" s="10"/>
      <c r="P478" s="10"/>
      <c r="Q478" s="10"/>
      <c r="R478" s="10"/>
      <c r="S478" s="7"/>
      <c r="T478" s="7"/>
      <c r="U478" s="7"/>
      <c r="V478" s="7"/>
      <c r="W478" s="7"/>
      <c r="X478" s="7"/>
      <c r="AH478" s="1"/>
      <c r="AI478" s="1"/>
      <c r="AQ478" s="7" t="str">
        <f t="shared" si="90"/>
        <v/>
      </c>
      <c r="AR478" s="67" t="str">
        <f t="shared" si="91"/>
        <v/>
      </c>
      <c r="AS478" s="67" t="str">
        <f t="shared" si="92"/>
        <v/>
      </c>
      <c r="AT478" s="67" t="str">
        <f t="shared" si="93"/>
        <v/>
      </c>
      <c r="AU478" s="67" t="str">
        <f t="shared" si="101"/>
        <v/>
      </c>
      <c r="AV478" s="67" t="str">
        <f t="shared" si="94"/>
        <v/>
      </c>
      <c r="AW478" s="67" t="str">
        <f t="shared" si="95"/>
        <v/>
      </c>
      <c r="AX478" s="67" t="str">
        <f t="shared" si="96"/>
        <v/>
      </c>
      <c r="AY478" s="67" t="str">
        <f t="shared" si="97"/>
        <v/>
      </c>
      <c r="AZ478" s="67" t="str">
        <f t="shared" si="98"/>
        <v/>
      </c>
      <c r="BA478" s="67" t="str">
        <f t="shared" si="99"/>
        <v/>
      </c>
      <c r="BB478" s="67" t="str">
        <f t="shared" si="100"/>
        <v/>
      </c>
      <c r="BC478" s="67" t="str">
        <f t="shared" si="100"/>
        <v/>
      </c>
      <c r="BD478" s="67" t="str">
        <f t="shared" si="100"/>
        <v/>
      </c>
      <c r="BE478" s="67" t="str">
        <f t="shared" si="89"/>
        <v/>
      </c>
      <c r="IX478" s="7"/>
      <c r="IY478" s="7"/>
    </row>
    <row r="479" spans="3:259" ht="11.85" customHeight="1">
      <c r="C479" s="24"/>
      <c r="D479" s="12"/>
      <c r="E479" s="12"/>
      <c r="F479" s="12"/>
      <c r="G479" s="14"/>
      <c r="H479" s="14"/>
      <c r="I479" s="14"/>
      <c r="J479" s="10"/>
      <c r="K479" s="10"/>
      <c r="L479" s="10"/>
      <c r="M479" s="10"/>
      <c r="N479" s="10"/>
      <c r="O479" s="10"/>
      <c r="P479" s="10"/>
      <c r="Q479" s="10"/>
      <c r="R479" s="10"/>
      <c r="S479" s="7"/>
      <c r="T479" s="7"/>
      <c r="U479" s="7"/>
      <c r="V479" s="7"/>
      <c r="W479" s="7"/>
      <c r="X479" s="7"/>
      <c r="AH479" s="1"/>
      <c r="AI479" s="1"/>
      <c r="AQ479" s="7" t="str">
        <f t="shared" si="90"/>
        <v/>
      </c>
      <c r="AR479" s="67" t="str">
        <f t="shared" si="91"/>
        <v/>
      </c>
      <c r="AS479" s="67" t="str">
        <f t="shared" si="92"/>
        <v/>
      </c>
      <c r="AT479" s="67" t="str">
        <f t="shared" si="93"/>
        <v/>
      </c>
      <c r="AU479" s="67" t="str">
        <f t="shared" si="101"/>
        <v/>
      </c>
      <c r="AV479" s="67" t="str">
        <f t="shared" si="94"/>
        <v/>
      </c>
      <c r="AW479" s="67" t="str">
        <f t="shared" si="95"/>
        <v/>
      </c>
      <c r="AX479" s="67" t="str">
        <f t="shared" si="96"/>
        <v/>
      </c>
      <c r="AY479" s="67" t="str">
        <f t="shared" si="97"/>
        <v/>
      </c>
      <c r="AZ479" s="67" t="str">
        <f t="shared" si="98"/>
        <v/>
      </c>
      <c r="BA479" s="67" t="str">
        <f t="shared" si="99"/>
        <v/>
      </c>
      <c r="BB479" s="67" t="str">
        <f t="shared" si="100"/>
        <v/>
      </c>
      <c r="BC479" s="67" t="str">
        <f t="shared" si="100"/>
        <v/>
      </c>
      <c r="BD479" s="67" t="str">
        <f t="shared" si="100"/>
        <v/>
      </c>
      <c r="BE479" s="67" t="str">
        <f t="shared" si="89"/>
        <v/>
      </c>
      <c r="IX479" s="7"/>
      <c r="IY479" s="7"/>
    </row>
    <row r="480" spans="3:259" ht="11.85" customHeight="1">
      <c r="C480" s="24"/>
      <c r="D480" s="12"/>
      <c r="E480" s="12"/>
      <c r="F480" s="12"/>
      <c r="G480" s="14"/>
      <c r="H480" s="14"/>
      <c r="I480" s="14"/>
      <c r="J480" s="10"/>
      <c r="K480" s="10"/>
      <c r="L480" s="10"/>
      <c r="M480" s="10"/>
      <c r="N480" s="10"/>
      <c r="O480" s="10"/>
      <c r="P480" s="10"/>
      <c r="Q480" s="10"/>
      <c r="R480" s="10"/>
      <c r="S480" s="7"/>
      <c r="T480" s="7"/>
      <c r="U480" s="7"/>
      <c r="V480" s="7"/>
      <c r="W480" s="7"/>
      <c r="X480" s="7"/>
      <c r="AH480" s="1"/>
      <c r="AI480" s="1"/>
      <c r="AQ480" s="7" t="str">
        <f t="shared" si="90"/>
        <v/>
      </c>
      <c r="AR480" s="67" t="str">
        <f t="shared" si="91"/>
        <v/>
      </c>
      <c r="AS480" s="67" t="str">
        <f t="shared" si="92"/>
        <v/>
      </c>
      <c r="AT480" s="67" t="str">
        <f t="shared" si="93"/>
        <v/>
      </c>
      <c r="AU480" s="67" t="str">
        <f t="shared" si="101"/>
        <v/>
      </c>
      <c r="AV480" s="67" t="str">
        <f t="shared" si="94"/>
        <v/>
      </c>
      <c r="AW480" s="67" t="str">
        <f t="shared" si="95"/>
        <v/>
      </c>
      <c r="AX480" s="67" t="str">
        <f t="shared" si="96"/>
        <v/>
      </c>
      <c r="AY480" s="67" t="str">
        <f t="shared" si="97"/>
        <v/>
      </c>
      <c r="AZ480" s="67" t="str">
        <f t="shared" si="98"/>
        <v/>
      </c>
      <c r="BA480" s="67" t="str">
        <f t="shared" si="99"/>
        <v/>
      </c>
      <c r="BB480" s="67" t="str">
        <f t="shared" si="100"/>
        <v/>
      </c>
      <c r="BC480" s="67" t="str">
        <f t="shared" si="100"/>
        <v/>
      </c>
      <c r="BD480" s="67" t="str">
        <f t="shared" si="100"/>
        <v/>
      </c>
      <c r="BE480" s="67" t="str">
        <f t="shared" si="89"/>
        <v/>
      </c>
      <c r="IX480" s="7"/>
      <c r="IY480" s="7"/>
    </row>
    <row r="481" spans="3:259" ht="11.85" customHeight="1">
      <c r="C481" s="24"/>
      <c r="D481" s="12"/>
      <c r="E481" s="12"/>
      <c r="F481" s="12"/>
      <c r="G481" s="14"/>
      <c r="H481" s="14"/>
      <c r="I481" s="14"/>
      <c r="J481" s="10"/>
      <c r="K481" s="10"/>
      <c r="L481" s="10"/>
      <c r="M481" s="10"/>
      <c r="N481" s="10"/>
      <c r="O481" s="10"/>
      <c r="P481" s="10"/>
      <c r="Q481" s="10"/>
      <c r="R481" s="10"/>
      <c r="S481" s="7"/>
      <c r="T481" s="7"/>
      <c r="U481" s="7"/>
      <c r="V481" s="7"/>
      <c r="W481" s="7"/>
      <c r="X481" s="7"/>
      <c r="AH481" s="1"/>
      <c r="AI481" s="1"/>
      <c r="AQ481" s="7" t="str">
        <f t="shared" si="90"/>
        <v/>
      </c>
      <c r="AR481" s="67" t="str">
        <f t="shared" si="91"/>
        <v/>
      </c>
      <c r="AS481" s="67" t="str">
        <f t="shared" si="92"/>
        <v/>
      </c>
      <c r="AT481" s="67" t="str">
        <f t="shared" si="93"/>
        <v/>
      </c>
      <c r="AU481" s="67" t="str">
        <f t="shared" si="101"/>
        <v/>
      </c>
      <c r="AV481" s="67" t="str">
        <f t="shared" si="94"/>
        <v/>
      </c>
      <c r="AW481" s="67" t="str">
        <f t="shared" si="95"/>
        <v/>
      </c>
      <c r="AX481" s="67" t="str">
        <f t="shared" si="96"/>
        <v/>
      </c>
      <c r="AY481" s="67" t="str">
        <f t="shared" si="97"/>
        <v/>
      </c>
      <c r="AZ481" s="67" t="str">
        <f t="shared" si="98"/>
        <v/>
      </c>
      <c r="BA481" s="67" t="str">
        <f t="shared" si="99"/>
        <v/>
      </c>
      <c r="BB481" s="67" t="str">
        <f t="shared" si="100"/>
        <v/>
      </c>
      <c r="BC481" s="67" t="str">
        <f t="shared" si="100"/>
        <v/>
      </c>
      <c r="BD481" s="67" t="str">
        <f t="shared" si="100"/>
        <v/>
      </c>
      <c r="BE481" s="67" t="str">
        <f t="shared" si="89"/>
        <v/>
      </c>
      <c r="IX481" s="7"/>
      <c r="IY481" s="7"/>
    </row>
    <row r="482" spans="3:259" ht="11.85" customHeight="1">
      <c r="C482" s="24"/>
      <c r="D482" s="12"/>
      <c r="E482" s="12"/>
      <c r="F482" s="12"/>
      <c r="G482" s="14"/>
      <c r="H482" s="14"/>
      <c r="I482" s="14"/>
      <c r="J482" s="10"/>
      <c r="K482" s="10"/>
      <c r="L482" s="10"/>
      <c r="M482" s="10"/>
      <c r="N482" s="10"/>
      <c r="O482" s="10"/>
      <c r="P482" s="10"/>
      <c r="Q482" s="10"/>
      <c r="R482" s="10"/>
      <c r="S482" s="7"/>
      <c r="T482" s="7"/>
      <c r="U482" s="7"/>
      <c r="V482" s="7"/>
      <c r="W482" s="7"/>
      <c r="X482" s="7"/>
      <c r="AH482" s="1"/>
      <c r="AI482" s="1"/>
      <c r="AQ482" s="7" t="str">
        <f t="shared" si="90"/>
        <v/>
      </c>
      <c r="AR482" s="67" t="str">
        <f t="shared" si="91"/>
        <v/>
      </c>
      <c r="AS482" s="67" t="str">
        <f t="shared" si="92"/>
        <v/>
      </c>
      <c r="AT482" s="67" t="str">
        <f t="shared" si="93"/>
        <v/>
      </c>
      <c r="AU482" s="67" t="str">
        <f t="shared" si="101"/>
        <v/>
      </c>
      <c r="AV482" s="67" t="str">
        <f t="shared" si="94"/>
        <v/>
      </c>
      <c r="AW482" s="67" t="str">
        <f t="shared" si="95"/>
        <v/>
      </c>
      <c r="AX482" s="67" t="str">
        <f t="shared" si="96"/>
        <v/>
      </c>
      <c r="AY482" s="67" t="str">
        <f t="shared" si="97"/>
        <v/>
      </c>
      <c r="AZ482" s="67" t="str">
        <f t="shared" si="98"/>
        <v/>
      </c>
      <c r="BA482" s="67" t="str">
        <f t="shared" si="99"/>
        <v/>
      </c>
      <c r="BB482" s="67" t="str">
        <f t="shared" si="100"/>
        <v/>
      </c>
      <c r="BC482" s="67" t="str">
        <f t="shared" si="100"/>
        <v/>
      </c>
      <c r="BD482" s="67" t="str">
        <f t="shared" si="100"/>
        <v/>
      </c>
      <c r="BE482" s="67" t="str">
        <f t="shared" si="89"/>
        <v/>
      </c>
      <c r="IX482" s="7"/>
      <c r="IY482" s="7"/>
    </row>
    <row r="483" spans="3:259" ht="11.85" customHeight="1">
      <c r="C483" s="24"/>
      <c r="D483" s="12"/>
      <c r="E483" s="12"/>
      <c r="F483" s="12"/>
      <c r="G483" s="14"/>
      <c r="H483" s="14"/>
      <c r="I483" s="14"/>
      <c r="J483" s="10"/>
      <c r="K483" s="10"/>
      <c r="L483" s="10"/>
      <c r="M483" s="10"/>
      <c r="N483" s="10"/>
      <c r="O483" s="10"/>
      <c r="P483" s="10"/>
      <c r="Q483" s="10"/>
      <c r="R483" s="10"/>
      <c r="S483" s="7"/>
      <c r="T483" s="7"/>
      <c r="U483" s="7"/>
      <c r="V483" s="7"/>
      <c r="W483" s="7"/>
      <c r="X483" s="7"/>
      <c r="AH483" s="1"/>
      <c r="AI483" s="1"/>
      <c r="AQ483" s="7" t="str">
        <f t="shared" si="90"/>
        <v/>
      </c>
      <c r="AR483" s="67" t="str">
        <f t="shared" si="91"/>
        <v/>
      </c>
      <c r="AS483" s="67" t="str">
        <f t="shared" si="92"/>
        <v/>
      </c>
      <c r="AT483" s="67" t="str">
        <f t="shared" si="93"/>
        <v/>
      </c>
      <c r="AU483" s="67" t="str">
        <f t="shared" si="101"/>
        <v/>
      </c>
      <c r="AV483" s="67" t="str">
        <f t="shared" si="94"/>
        <v/>
      </c>
      <c r="AW483" s="67" t="str">
        <f t="shared" si="95"/>
        <v/>
      </c>
      <c r="AX483" s="67" t="str">
        <f t="shared" si="96"/>
        <v/>
      </c>
      <c r="AY483" s="67" t="str">
        <f t="shared" si="97"/>
        <v/>
      </c>
      <c r="AZ483" s="67" t="str">
        <f t="shared" si="98"/>
        <v/>
      </c>
      <c r="BA483" s="67" t="str">
        <f t="shared" si="99"/>
        <v/>
      </c>
      <c r="BB483" s="67" t="str">
        <f t="shared" si="100"/>
        <v/>
      </c>
      <c r="BC483" s="67" t="str">
        <f t="shared" si="100"/>
        <v/>
      </c>
      <c r="BD483" s="67" t="str">
        <f t="shared" si="100"/>
        <v/>
      </c>
      <c r="BE483" s="67" t="str">
        <f t="shared" si="89"/>
        <v/>
      </c>
      <c r="IX483" s="7"/>
      <c r="IY483" s="7"/>
    </row>
    <row r="484" spans="3:259" ht="11.85" customHeight="1">
      <c r="C484" s="24"/>
      <c r="D484" s="12"/>
      <c r="E484" s="12"/>
      <c r="F484" s="12"/>
      <c r="G484" s="14"/>
      <c r="H484" s="14"/>
      <c r="I484" s="14"/>
      <c r="J484" s="10"/>
      <c r="K484" s="10"/>
      <c r="L484" s="10"/>
      <c r="M484" s="10"/>
      <c r="N484" s="10"/>
      <c r="O484" s="10"/>
      <c r="P484" s="10"/>
      <c r="Q484" s="10"/>
      <c r="R484" s="10"/>
      <c r="S484" s="7"/>
      <c r="T484" s="7"/>
      <c r="U484" s="7"/>
      <c r="V484" s="7"/>
      <c r="W484" s="7"/>
      <c r="X484" s="7"/>
      <c r="AH484" s="1"/>
      <c r="AI484" s="1"/>
      <c r="AQ484" s="7" t="str">
        <f t="shared" si="90"/>
        <v/>
      </c>
      <c r="AR484" s="67" t="str">
        <f t="shared" si="91"/>
        <v/>
      </c>
      <c r="AS484" s="67" t="str">
        <f t="shared" si="92"/>
        <v/>
      </c>
      <c r="AT484" s="67" t="str">
        <f t="shared" si="93"/>
        <v/>
      </c>
      <c r="AU484" s="67" t="str">
        <f t="shared" si="101"/>
        <v/>
      </c>
      <c r="AV484" s="67" t="str">
        <f t="shared" si="94"/>
        <v/>
      </c>
      <c r="AW484" s="67" t="str">
        <f t="shared" si="95"/>
        <v/>
      </c>
      <c r="AX484" s="67" t="str">
        <f t="shared" si="96"/>
        <v/>
      </c>
      <c r="AY484" s="67" t="str">
        <f t="shared" si="97"/>
        <v/>
      </c>
      <c r="AZ484" s="67" t="str">
        <f t="shared" si="98"/>
        <v/>
      </c>
      <c r="BA484" s="67" t="str">
        <f t="shared" si="99"/>
        <v/>
      </c>
      <c r="BB484" s="67" t="str">
        <f t="shared" si="100"/>
        <v/>
      </c>
      <c r="BC484" s="67" t="str">
        <f t="shared" si="100"/>
        <v/>
      </c>
      <c r="BD484" s="67" t="str">
        <f t="shared" si="100"/>
        <v/>
      </c>
      <c r="BE484" s="67" t="str">
        <f t="shared" si="89"/>
        <v/>
      </c>
      <c r="IX484" s="7"/>
      <c r="IY484" s="7"/>
    </row>
    <row r="485" spans="3:259" ht="11.85" customHeight="1">
      <c r="C485" s="24"/>
      <c r="D485" s="12"/>
      <c r="E485" s="12"/>
      <c r="F485" s="12"/>
      <c r="G485" s="14"/>
      <c r="H485" s="14"/>
      <c r="I485" s="14"/>
      <c r="J485" s="10"/>
      <c r="K485" s="10"/>
      <c r="L485" s="10"/>
      <c r="M485" s="10"/>
      <c r="N485" s="10"/>
      <c r="O485" s="10"/>
      <c r="P485" s="10"/>
      <c r="Q485" s="10"/>
      <c r="R485" s="10"/>
      <c r="S485" s="7"/>
      <c r="T485" s="7"/>
      <c r="U485" s="7"/>
      <c r="V485" s="7"/>
      <c r="W485" s="7"/>
      <c r="X485" s="7"/>
      <c r="AH485" s="1"/>
      <c r="AI485" s="1"/>
      <c r="AQ485" s="7" t="str">
        <f t="shared" si="90"/>
        <v/>
      </c>
      <c r="AR485" s="67" t="str">
        <f t="shared" si="91"/>
        <v/>
      </c>
      <c r="AS485" s="67" t="str">
        <f t="shared" si="92"/>
        <v/>
      </c>
      <c r="AT485" s="67" t="str">
        <f t="shared" si="93"/>
        <v/>
      </c>
      <c r="AU485" s="67" t="str">
        <f t="shared" si="101"/>
        <v/>
      </c>
      <c r="AV485" s="67" t="str">
        <f t="shared" si="94"/>
        <v/>
      </c>
      <c r="AW485" s="67" t="str">
        <f t="shared" si="95"/>
        <v/>
      </c>
      <c r="AX485" s="67" t="str">
        <f t="shared" si="96"/>
        <v/>
      </c>
      <c r="AY485" s="67" t="str">
        <f t="shared" si="97"/>
        <v/>
      </c>
      <c r="AZ485" s="67" t="str">
        <f t="shared" si="98"/>
        <v/>
      </c>
      <c r="BA485" s="67" t="str">
        <f t="shared" si="99"/>
        <v/>
      </c>
      <c r="BB485" s="67" t="str">
        <f t="shared" si="100"/>
        <v/>
      </c>
      <c r="BC485" s="67" t="str">
        <f t="shared" si="100"/>
        <v/>
      </c>
      <c r="BD485" s="67" t="str">
        <f t="shared" si="100"/>
        <v/>
      </c>
      <c r="BE485" s="67" t="str">
        <f t="shared" si="89"/>
        <v/>
      </c>
      <c r="IX485" s="7"/>
      <c r="IY485" s="7"/>
    </row>
    <row r="486" spans="3:259" ht="11.85" customHeight="1">
      <c r="C486" s="24"/>
      <c r="D486" s="12"/>
      <c r="E486" s="12"/>
      <c r="F486" s="12"/>
      <c r="G486" s="14"/>
      <c r="H486" s="14"/>
      <c r="I486" s="14"/>
      <c r="J486" s="10"/>
      <c r="K486" s="10"/>
      <c r="L486" s="10"/>
      <c r="M486" s="10"/>
      <c r="N486" s="10"/>
      <c r="O486" s="10"/>
      <c r="P486" s="10"/>
      <c r="Q486" s="10"/>
      <c r="R486" s="10"/>
      <c r="S486" s="7"/>
      <c r="T486" s="7"/>
      <c r="U486" s="7"/>
      <c r="V486" s="7"/>
      <c r="W486" s="7"/>
      <c r="X486" s="7"/>
      <c r="AH486" s="1"/>
      <c r="AI486" s="1"/>
      <c r="AQ486" s="7" t="str">
        <f t="shared" si="90"/>
        <v/>
      </c>
      <c r="AR486" s="67" t="str">
        <f t="shared" si="91"/>
        <v/>
      </c>
      <c r="AS486" s="67" t="str">
        <f t="shared" si="92"/>
        <v/>
      </c>
      <c r="AT486" s="67" t="str">
        <f t="shared" si="93"/>
        <v/>
      </c>
      <c r="AU486" s="67" t="str">
        <f t="shared" si="101"/>
        <v/>
      </c>
      <c r="AV486" s="67" t="str">
        <f t="shared" si="94"/>
        <v/>
      </c>
      <c r="AW486" s="67" t="str">
        <f t="shared" si="95"/>
        <v/>
      </c>
      <c r="AX486" s="67" t="str">
        <f t="shared" si="96"/>
        <v/>
      </c>
      <c r="AY486" s="67" t="str">
        <f t="shared" si="97"/>
        <v/>
      </c>
      <c r="AZ486" s="67" t="str">
        <f t="shared" si="98"/>
        <v/>
      </c>
      <c r="BA486" s="67" t="str">
        <f t="shared" si="99"/>
        <v/>
      </c>
      <c r="BB486" s="67" t="str">
        <f t="shared" si="100"/>
        <v/>
      </c>
      <c r="BC486" s="67" t="str">
        <f t="shared" si="100"/>
        <v/>
      </c>
      <c r="BD486" s="67" t="str">
        <f t="shared" si="100"/>
        <v/>
      </c>
      <c r="BE486" s="67" t="str">
        <f t="shared" si="89"/>
        <v/>
      </c>
      <c r="IX486" s="7"/>
      <c r="IY486" s="7"/>
    </row>
    <row r="487" spans="3:259" ht="11.85" customHeight="1">
      <c r="C487" s="24"/>
      <c r="D487" s="12"/>
      <c r="E487" s="12"/>
      <c r="F487" s="12"/>
      <c r="G487" s="14"/>
      <c r="H487" s="14"/>
      <c r="I487" s="14"/>
      <c r="J487" s="10"/>
      <c r="K487" s="10"/>
      <c r="L487" s="10"/>
      <c r="M487" s="10"/>
      <c r="N487" s="10"/>
      <c r="O487" s="10"/>
      <c r="P487" s="10"/>
      <c r="Q487" s="10"/>
      <c r="R487" s="10"/>
      <c r="S487" s="7"/>
      <c r="T487" s="7"/>
      <c r="U487" s="7"/>
      <c r="V487" s="7"/>
      <c r="W487" s="7"/>
      <c r="X487" s="7"/>
      <c r="AH487" s="1"/>
      <c r="AI487" s="1"/>
      <c r="AQ487" s="7" t="str">
        <f t="shared" si="90"/>
        <v/>
      </c>
      <c r="AR487" s="67" t="str">
        <f t="shared" si="91"/>
        <v/>
      </c>
      <c r="AS487" s="67" t="str">
        <f t="shared" si="92"/>
        <v/>
      </c>
      <c r="AT487" s="67" t="str">
        <f t="shared" si="93"/>
        <v/>
      </c>
      <c r="AU487" s="67" t="str">
        <f t="shared" si="101"/>
        <v/>
      </c>
      <c r="AV487" s="67" t="str">
        <f t="shared" si="94"/>
        <v/>
      </c>
      <c r="AW487" s="67" t="str">
        <f t="shared" si="95"/>
        <v/>
      </c>
      <c r="AX487" s="67" t="str">
        <f t="shared" si="96"/>
        <v/>
      </c>
      <c r="AY487" s="67" t="str">
        <f t="shared" si="97"/>
        <v/>
      </c>
      <c r="AZ487" s="67" t="str">
        <f t="shared" si="98"/>
        <v/>
      </c>
      <c r="BA487" s="67" t="str">
        <f t="shared" si="99"/>
        <v/>
      </c>
      <c r="BB487" s="67" t="str">
        <f t="shared" si="100"/>
        <v/>
      </c>
      <c r="BC487" s="67" t="str">
        <f t="shared" si="100"/>
        <v/>
      </c>
      <c r="BD487" s="67" t="str">
        <f t="shared" si="100"/>
        <v/>
      </c>
      <c r="BE487" s="67" t="str">
        <f t="shared" si="89"/>
        <v/>
      </c>
      <c r="IX487" s="7"/>
      <c r="IY487" s="7"/>
    </row>
    <row r="488" spans="3:259" ht="11.85" customHeight="1">
      <c r="C488" s="24"/>
      <c r="D488" s="12"/>
      <c r="E488" s="12"/>
      <c r="F488" s="12"/>
      <c r="G488" s="14"/>
      <c r="H488" s="14"/>
      <c r="I488" s="14"/>
      <c r="J488" s="10"/>
      <c r="K488" s="10"/>
      <c r="L488" s="10"/>
      <c r="M488" s="10"/>
      <c r="N488" s="10"/>
      <c r="O488" s="10"/>
      <c r="P488" s="10"/>
      <c r="Q488" s="10"/>
      <c r="R488" s="10"/>
      <c r="S488" s="7"/>
      <c r="T488" s="7"/>
      <c r="U488" s="7"/>
      <c r="V488" s="7"/>
      <c r="W488" s="7"/>
      <c r="X488" s="7"/>
      <c r="AH488" s="1"/>
      <c r="AI488" s="1"/>
      <c r="AQ488" s="7" t="str">
        <f t="shared" si="90"/>
        <v/>
      </c>
      <c r="AR488" s="67" t="str">
        <f t="shared" si="91"/>
        <v/>
      </c>
      <c r="AS488" s="67" t="str">
        <f t="shared" si="92"/>
        <v/>
      </c>
      <c r="AT488" s="67" t="str">
        <f t="shared" si="93"/>
        <v/>
      </c>
      <c r="AU488" s="67" t="str">
        <f t="shared" si="101"/>
        <v/>
      </c>
      <c r="AV488" s="67" t="str">
        <f t="shared" si="94"/>
        <v/>
      </c>
      <c r="AW488" s="67" t="str">
        <f t="shared" si="95"/>
        <v/>
      </c>
      <c r="AX488" s="67" t="str">
        <f t="shared" si="96"/>
        <v/>
      </c>
      <c r="AY488" s="67" t="str">
        <f t="shared" si="97"/>
        <v/>
      </c>
      <c r="AZ488" s="67" t="str">
        <f t="shared" si="98"/>
        <v/>
      </c>
      <c r="BA488" s="67" t="str">
        <f t="shared" si="99"/>
        <v/>
      </c>
      <c r="BB488" s="67" t="str">
        <f t="shared" si="100"/>
        <v/>
      </c>
      <c r="BC488" s="67" t="str">
        <f t="shared" si="100"/>
        <v/>
      </c>
      <c r="BD488" s="67" t="str">
        <f t="shared" si="100"/>
        <v/>
      </c>
      <c r="BE488" s="67" t="str">
        <f t="shared" si="89"/>
        <v/>
      </c>
      <c r="IX488" s="7"/>
      <c r="IY488" s="7"/>
    </row>
    <row r="489" spans="3:259" ht="11.85" customHeight="1">
      <c r="C489" s="24"/>
      <c r="D489" s="12"/>
      <c r="E489" s="12"/>
      <c r="F489" s="12"/>
      <c r="G489" s="14"/>
      <c r="H489" s="14"/>
      <c r="I489" s="14"/>
      <c r="J489" s="10"/>
      <c r="K489" s="10"/>
      <c r="L489" s="10"/>
      <c r="M489" s="10"/>
      <c r="N489" s="10"/>
      <c r="O489" s="10"/>
      <c r="P489" s="10"/>
      <c r="Q489" s="10"/>
      <c r="R489" s="10"/>
      <c r="S489" s="7"/>
      <c r="T489" s="7"/>
      <c r="U489" s="7"/>
      <c r="V489" s="7"/>
      <c r="W489" s="7"/>
      <c r="X489" s="7"/>
      <c r="AH489" s="1"/>
      <c r="AI489" s="1"/>
      <c r="AQ489" s="7" t="str">
        <f t="shared" si="90"/>
        <v/>
      </c>
      <c r="AR489" s="67" t="str">
        <f t="shared" si="91"/>
        <v/>
      </c>
      <c r="AS489" s="67" t="str">
        <f t="shared" si="92"/>
        <v/>
      </c>
      <c r="AT489" s="67" t="str">
        <f t="shared" si="93"/>
        <v/>
      </c>
      <c r="AU489" s="67" t="str">
        <f t="shared" si="101"/>
        <v/>
      </c>
      <c r="AV489" s="67" t="str">
        <f t="shared" si="94"/>
        <v/>
      </c>
      <c r="AW489" s="67" t="str">
        <f t="shared" si="95"/>
        <v/>
      </c>
      <c r="AX489" s="67" t="str">
        <f t="shared" si="96"/>
        <v/>
      </c>
      <c r="AY489" s="67" t="str">
        <f t="shared" si="97"/>
        <v/>
      </c>
      <c r="AZ489" s="67" t="str">
        <f t="shared" si="98"/>
        <v/>
      </c>
      <c r="BA489" s="67" t="str">
        <f t="shared" si="99"/>
        <v/>
      </c>
      <c r="BB489" s="67" t="str">
        <f t="shared" si="100"/>
        <v/>
      </c>
      <c r="BC489" s="67" t="str">
        <f t="shared" si="100"/>
        <v/>
      </c>
      <c r="BD489" s="67" t="str">
        <f t="shared" si="100"/>
        <v/>
      </c>
      <c r="BE489" s="67" t="str">
        <f t="shared" si="89"/>
        <v/>
      </c>
      <c r="IX489" s="7"/>
      <c r="IY489" s="7"/>
    </row>
    <row r="490" spans="3:259" ht="11.85" customHeight="1">
      <c r="C490" s="24"/>
      <c r="D490" s="12"/>
      <c r="E490" s="12"/>
      <c r="F490" s="12"/>
      <c r="G490" s="14"/>
      <c r="H490" s="14"/>
      <c r="I490" s="14"/>
      <c r="J490" s="10"/>
      <c r="K490" s="10"/>
      <c r="L490" s="10"/>
      <c r="M490" s="10"/>
      <c r="N490" s="10"/>
      <c r="O490" s="10"/>
      <c r="P490" s="10"/>
      <c r="Q490" s="10"/>
      <c r="R490" s="10"/>
      <c r="S490" s="7"/>
      <c r="T490" s="7"/>
      <c r="U490" s="7"/>
      <c r="V490" s="7"/>
      <c r="W490" s="7"/>
      <c r="X490" s="7"/>
      <c r="AH490" s="1"/>
      <c r="AI490" s="1"/>
      <c r="AQ490" s="7" t="str">
        <f t="shared" si="90"/>
        <v/>
      </c>
      <c r="AR490" s="67" t="str">
        <f t="shared" si="91"/>
        <v/>
      </c>
      <c r="AS490" s="67" t="str">
        <f t="shared" si="92"/>
        <v/>
      </c>
      <c r="AT490" s="67" t="str">
        <f t="shared" si="93"/>
        <v/>
      </c>
      <c r="AU490" s="67" t="str">
        <f t="shared" si="101"/>
        <v/>
      </c>
      <c r="AV490" s="67" t="str">
        <f t="shared" si="94"/>
        <v/>
      </c>
      <c r="AW490" s="67" t="str">
        <f t="shared" si="95"/>
        <v/>
      </c>
      <c r="AX490" s="67" t="str">
        <f t="shared" si="96"/>
        <v/>
      </c>
      <c r="AY490" s="67" t="str">
        <f t="shared" si="97"/>
        <v/>
      </c>
      <c r="AZ490" s="67" t="str">
        <f t="shared" si="98"/>
        <v/>
      </c>
      <c r="BA490" s="67" t="str">
        <f t="shared" si="99"/>
        <v/>
      </c>
      <c r="BB490" s="67" t="str">
        <f t="shared" si="100"/>
        <v/>
      </c>
      <c r="BC490" s="67" t="str">
        <f t="shared" si="100"/>
        <v/>
      </c>
      <c r="BD490" s="67" t="str">
        <f t="shared" si="100"/>
        <v/>
      </c>
      <c r="BE490" s="67" t="str">
        <f t="shared" si="89"/>
        <v/>
      </c>
      <c r="IX490" s="7"/>
      <c r="IY490" s="7"/>
    </row>
    <row r="491" spans="3:259" ht="11.85" customHeight="1">
      <c r="C491" s="24"/>
      <c r="D491" s="12"/>
      <c r="E491" s="12"/>
      <c r="F491" s="12"/>
      <c r="G491" s="14"/>
      <c r="H491" s="14"/>
      <c r="I491" s="14"/>
      <c r="J491" s="10"/>
      <c r="K491" s="10"/>
      <c r="L491" s="10"/>
      <c r="M491" s="10"/>
      <c r="N491" s="10"/>
      <c r="O491" s="10"/>
      <c r="P491" s="10"/>
      <c r="Q491" s="10"/>
      <c r="R491" s="10"/>
      <c r="S491" s="7"/>
      <c r="T491" s="7"/>
      <c r="U491" s="7"/>
      <c r="V491" s="7"/>
      <c r="W491" s="7"/>
      <c r="X491" s="7"/>
      <c r="AH491" s="1"/>
      <c r="AI491" s="1"/>
      <c r="AQ491" s="7" t="str">
        <f t="shared" si="90"/>
        <v/>
      </c>
      <c r="AR491" s="67" t="str">
        <f t="shared" si="91"/>
        <v/>
      </c>
      <c r="AS491" s="67" t="str">
        <f t="shared" si="92"/>
        <v/>
      </c>
      <c r="AT491" s="67" t="str">
        <f t="shared" si="93"/>
        <v/>
      </c>
      <c r="AU491" s="67" t="str">
        <f t="shared" si="101"/>
        <v/>
      </c>
      <c r="AV491" s="67" t="str">
        <f t="shared" si="94"/>
        <v/>
      </c>
      <c r="AW491" s="67" t="str">
        <f t="shared" si="95"/>
        <v/>
      </c>
      <c r="AX491" s="67" t="str">
        <f t="shared" si="96"/>
        <v/>
      </c>
      <c r="AY491" s="67" t="str">
        <f t="shared" si="97"/>
        <v/>
      </c>
      <c r="AZ491" s="67" t="str">
        <f t="shared" si="98"/>
        <v/>
      </c>
      <c r="BA491" s="67" t="str">
        <f t="shared" si="99"/>
        <v/>
      </c>
      <c r="BB491" s="67" t="str">
        <f t="shared" si="100"/>
        <v/>
      </c>
      <c r="BC491" s="67" t="str">
        <f t="shared" si="100"/>
        <v/>
      </c>
      <c r="BD491" s="67" t="str">
        <f t="shared" si="100"/>
        <v/>
      </c>
      <c r="BE491" s="67" t="str">
        <f t="shared" si="89"/>
        <v/>
      </c>
      <c r="IX491" s="7"/>
      <c r="IY491" s="7"/>
    </row>
    <row r="492" spans="3:259" ht="11.85" customHeight="1">
      <c r="C492" s="24"/>
      <c r="D492" s="12"/>
      <c r="E492" s="12"/>
      <c r="F492" s="12"/>
      <c r="G492" s="14"/>
      <c r="H492" s="14"/>
      <c r="I492" s="14"/>
      <c r="J492" s="10"/>
      <c r="K492" s="10"/>
      <c r="L492" s="10"/>
      <c r="M492" s="10"/>
      <c r="N492" s="10"/>
      <c r="O492" s="10"/>
      <c r="P492" s="10"/>
      <c r="Q492" s="10"/>
      <c r="R492" s="10"/>
      <c r="S492" s="7"/>
      <c r="T492" s="7"/>
      <c r="U492" s="7"/>
      <c r="V492" s="7"/>
      <c r="W492" s="7"/>
      <c r="X492" s="7"/>
      <c r="AH492" s="1"/>
      <c r="AI492" s="1"/>
      <c r="AQ492" s="7" t="str">
        <f t="shared" si="90"/>
        <v/>
      </c>
      <c r="AR492" s="67" t="str">
        <f t="shared" si="91"/>
        <v/>
      </c>
      <c r="AS492" s="67" t="str">
        <f t="shared" si="92"/>
        <v/>
      </c>
      <c r="AT492" s="67" t="str">
        <f t="shared" si="93"/>
        <v/>
      </c>
      <c r="AU492" s="67" t="str">
        <f t="shared" si="101"/>
        <v/>
      </c>
      <c r="AV492" s="67" t="str">
        <f t="shared" si="94"/>
        <v/>
      </c>
      <c r="AW492" s="67" t="str">
        <f t="shared" si="95"/>
        <v/>
      </c>
      <c r="AX492" s="67" t="str">
        <f t="shared" si="96"/>
        <v/>
      </c>
      <c r="AY492" s="67" t="str">
        <f t="shared" si="97"/>
        <v/>
      </c>
      <c r="AZ492" s="67" t="str">
        <f t="shared" si="98"/>
        <v/>
      </c>
      <c r="BA492" s="67" t="str">
        <f t="shared" si="99"/>
        <v/>
      </c>
      <c r="BB492" s="67" t="str">
        <f t="shared" si="100"/>
        <v/>
      </c>
      <c r="BC492" s="67" t="str">
        <f t="shared" si="100"/>
        <v/>
      </c>
      <c r="BD492" s="67" t="str">
        <f t="shared" si="100"/>
        <v/>
      </c>
      <c r="BE492" s="67" t="str">
        <f t="shared" si="100"/>
        <v/>
      </c>
      <c r="IX492" s="7"/>
      <c r="IY492" s="7"/>
    </row>
    <row r="493" spans="3:259" ht="11.85" customHeight="1">
      <c r="C493" s="24"/>
      <c r="D493" s="12"/>
      <c r="E493" s="12"/>
      <c r="F493" s="12"/>
      <c r="G493" s="14"/>
      <c r="H493" s="14"/>
      <c r="I493" s="14"/>
      <c r="J493" s="10"/>
      <c r="K493" s="10"/>
      <c r="L493" s="10"/>
      <c r="M493" s="10"/>
      <c r="N493" s="10"/>
      <c r="O493" s="10"/>
      <c r="P493" s="10"/>
      <c r="Q493" s="10"/>
      <c r="R493" s="10"/>
      <c r="S493" s="7"/>
      <c r="T493" s="7"/>
      <c r="U493" s="7"/>
      <c r="V493" s="7"/>
      <c r="W493" s="7"/>
      <c r="X493" s="7"/>
      <c r="AH493" s="1"/>
      <c r="AI493" s="1"/>
      <c r="AQ493" s="7" t="str">
        <f t="shared" ref="AQ493:AQ501" si="102">IF((ROW(A493)-ROW($A$45))*$E$30&lt;=$E$31,A493,"")</f>
        <v/>
      </c>
      <c r="AR493" s="67" t="str">
        <f t="shared" ref="AR493:AR501" si="103">IF(ISNUMBER(C493),C493,"")</f>
        <v/>
      </c>
      <c r="AS493" s="67" t="str">
        <f t="shared" ref="AS493:AS501" si="104">IF(ISNUMBER(D493),D493,"")</f>
        <v/>
      </c>
      <c r="AT493" s="67" t="str">
        <f t="shared" ref="AT493:AT501" si="105">IF(ISNUMBER(E493),E493,"")</f>
        <v/>
      </c>
      <c r="AU493" s="67" t="str">
        <f t="shared" si="101"/>
        <v/>
      </c>
      <c r="AV493" s="67" t="str">
        <f t="shared" ref="AV493:AV501" si="106">IF(ISNUMBER(G493),G493,"")</f>
        <v/>
      </c>
      <c r="AW493" s="67" t="str">
        <f t="shared" ref="AW493:AW501" si="107">IF(ISNUMBER(H493),H493,"")</f>
        <v/>
      </c>
      <c r="AX493" s="67" t="str">
        <f t="shared" ref="AX493:AX501" si="108">IF(ISNUMBER(I493),I493,"")</f>
        <v/>
      </c>
      <c r="AY493" s="67" t="str">
        <f t="shared" ref="AY493:AY501" si="109">IF(ISNUMBER(J493),J493,"")</f>
        <v/>
      </c>
      <c r="AZ493" s="67" t="str">
        <f t="shared" ref="AZ493:AZ501" si="110">IF(ISNUMBER(K493),K493,"")</f>
        <v/>
      </c>
      <c r="BA493" s="67" t="str">
        <f t="shared" ref="BA493:BA501" si="111">IF(ISNUMBER(L493),L493,"")</f>
        <v/>
      </c>
      <c r="BB493" s="67" t="str">
        <f t="shared" ref="BB493:BE501" si="112">IF(ISNUMBER(M493),M493,"")</f>
        <v/>
      </c>
      <c r="BC493" s="67" t="str">
        <f t="shared" si="112"/>
        <v/>
      </c>
      <c r="BD493" s="67" t="str">
        <f t="shared" si="112"/>
        <v/>
      </c>
      <c r="BE493" s="67" t="str">
        <f t="shared" si="112"/>
        <v/>
      </c>
      <c r="IX493" s="7"/>
      <c r="IY493" s="7"/>
    </row>
    <row r="494" spans="3:259" ht="11.85" customHeight="1">
      <c r="C494" s="24"/>
      <c r="D494" s="12"/>
      <c r="E494" s="12"/>
      <c r="F494" s="12"/>
      <c r="G494" s="14"/>
      <c r="H494" s="14"/>
      <c r="I494" s="14"/>
      <c r="J494" s="10"/>
      <c r="K494" s="10"/>
      <c r="L494" s="10"/>
      <c r="M494" s="10"/>
      <c r="N494" s="10"/>
      <c r="O494" s="10"/>
      <c r="P494" s="10"/>
      <c r="Q494" s="10"/>
      <c r="R494" s="10"/>
      <c r="S494" s="7"/>
      <c r="T494" s="7"/>
      <c r="U494" s="7"/>
      <c r="V494" s="7"/>
      <c r="W494" s="7"/>
      <c r="X494" s="7"/>
      <c r="AH494" s="1"/>
      <c r="AI494" s="1"/>
      <c r="AQ494" s="7" t="str">
        <f t="shared" si="102"/>
        <v/>
      </c>
      <c r="AR494" s="67" t="str">
        <f t="shared" si="103"/>
        <v/>
      </c>
      <c r="AS494" s="67" t="str">
        <f t="shared" si="104"/>
        <v/>
      </c>
      <c r="AT494" s="67" t="str">
        <f t="shared" si="105"/>
        <v/>
      </c>
      <c r="AU494" s="67" t="str">
        <f t="shared" ref="AU494:AU501" si="113">IF(ISNUMBER(F494),F494,"")</f>
        <v/>
      </c>
      <c r="AV494" s="67" t="str">
        <f t="shared" si="106"/>
        <v/>
      </c>
      <c r="AW494" s="67" t="str">
        <f t="shared" si="107"/>
        <v/>
      </c>
      <c r="AX494" s="67" t="str">
        <f t="shared" si="108"/>
        <v/>
      </c>
      <c r="AY494" s="67" t="str">
        <f t="shared" si="109"/>
        <v/>
      </c>
      <c r="AZ494" s="67" t="str">
        <f t="shared" si="110"/>
        <v/>
      </c>
      <c r="BA494" s="67" t="str">
        <f t="shared" si="111"/>
        <v/>
      </c>
      <c r="BB494" s="67" t="str">
        <f t="shared" si="112"/>
        <v/>
      </c>
      <c r="BC494" s="67" t="str">
        <f t="shared" si="112"/>
        <v/>
      </c>
      <c r="BD494" s="67" t="str">
        <f t="shared" si="112"/>
        <v/>
      </c>
      <c r="BE494" s="67" t="str">
        <f t="shared" si="112"/>
        <v/>
      </c>
      <c r="IX494" s="7"/>
      <c r="IY494" s="7"/>
    </row>
    <row r="495" spans="3:259" ht="11.85" customHeight="1">
      <c r="C495" s="24"/>
      <c r="D495" s="12"/>
      <c r="E495" s="12"/>
      <c r="F495" s="12"/>
      <c r="G495" s="14"/>
      <c r="H495" s="14"/>
      <c r="I495" s="14"/>
      <c r="J495" s="10"/>
      <c r="K495" s="10"/>
      <c r="L495" s="10"/>
      <c r="M495" s="10"/>
      <c r="N495" s="10"/>
      <c r="O495" s="10"/>
      <c r="P495" s="10"/>
      <c r="Q495" s="10"/>
      <c r="R495" s="10"/>
      <c r="S495" s="7"/>
      <c r="T495" s="7"/>
      <c r="U495" s="7"/>
      <c r="V495" s="7"/>
      <c r="W495" s="7"/>
      <c r="X495" s="7"/>
      <c r="AH495" s="1"/>
      <c r="AI495" s="1"/>
      <c r="AQ495" s="7" t="str">
        <f t="shared" si="102"/>
        <v/>
      </c>
      <c r="AR495" s="67" t="str">
        <f t="shared" si="103"/>
        <v/>
      </c>
      <c r="AS495" s="67" t="str">
        <f t="shared" si="104"/>
        <v/>
      </c>
      <c r="AT495" s="67" t="str">
        <f t="shared" si="105"/>
        <v/>
      </c>
      <c r="AU495" s="67" t="str">
        <f t="shared" si="113"/>
        <v/>
      </c>
      <c r="AV495" s="67" t="str">
        <f t="shared" si="106"/>
        <v/>
      </c>
      <c r="AW495" s="67" t="str">
        <f t="shared" si="107"/>
        <v/>
      </c>
      <c r="AX495" s="67" t="str">
        <f t="shared" si="108"/>
        <v/>
      </c>
      <c r="AY495" s="67" t="str">
        <f t="shared" si="109"/>
        <v/>
      </c>
      <c r="AZ495" s="67" t="str">
        <f t="shared" si="110"/>
        <v/>
      </c>
      <c r="BA495" s="67" t="str">
        <f t="shared" si="111"/>
        <v/>
      </c>
      <c r="BB495" s="67" t="str">
        <f t="shared" si="112"/>
        <v/>
      </c>
      <c r="BC495" s="67" t="str">
        <f t="shared" si="112"/>
        <v/>
      </c>
      <c r="BD495" s="67" t="str">
        <f t="shared" si="112"/>
        <v/>
      </c>
      <c r="BE495" s="67" t="str">
        <f t="shared" si="112"/>
        <v/>
      </c>
      <c r="IX495" s="7"/>
      <c r="IY495" s="7"/>
    </row>
    <row r="496" spans="3:259" ht="11.85" customHeight="1">
      <c r="C496" s="24"/>
      <c r="D496" s="12"/>
      <c r="E496" s="12"/>
      <c r="F496" s="12"/>
      <c r="G496" s="14"/>
      <c r="H496" s="14"/>
      <c r="I496" s="14"/>
      <c r="J496" s="10"/>
      <c r="K496" s="10"/>
      <c r="L496" s="10"/>
      <c r="M496" s="10"/>
      <c r="N496" s="10"/>
      <c r="O496" s="10"/>
      <c r="P496" s="10"/>
      <c r="Q496" s="10"/>
      <c r="R496" s="10"/>
      <c r="S496" s="7"/>
      <c r="T496" s="7"/>
      <c r="U496" s="7"/>
      <c r="V496" s="7"/>
      <c r="W496" s="7"/>
      <c r="X496" s="7"/>
      <c r="AH496" s="1"/>
      <c r="AI496" s="1"/>
      <c r="AQ496" s="7" t="str">
        <f t="shared" si="102"/>
        <v/>
      </c>
      <c r="AR496" s="67" t="str">
        <f t="shared" si="103"/>
        <v/>
      </c>
      <c r="AS496" s="67" t="str">
        <f t="shared" si="104"/>
        <v/>
      </c>
      <c r="AT496" s="67" t="str">
        <f t="shared" si="105"/>
        <v/>
      </c>
      <c r="AU496" s="67" t="str">
        <f t="shared" si="113"/>
        <v/>
      </c>
      <c r="AV496" s="67" t="str">
        <f t="shared" si="106"/>
        <v/>
      </c>
      <c r="AW496" s="67" t="str">
        <f t="shared" si="107"/>
        <v/>
      </c>
      <c r="AX496" s="67" t="str">
        <f t="shared" si="108"/>
        <v/>
      </c>
      <c r="AY496" s="67" t="str">
        <f t="shared" si="109"/>
        <v/>
      </c>
      <c r="AZ496" s="67" t="str">
        <f t="shared" si="110"/>
        <v/>
      </c>
      <c r="BA496" s="67" t="str">
        <f t="shared" si="111"/>
        <v/>
      </c>
      <c r="BB496" s="67" t="str">
        <f t="shared" si="112"/>
        <v/>
      </c>
      <c r="BC496" s="67" t="str">
        <f t="shared" si="112"/>
        <v/>
      </c>
      <c r="BD496" s="67" t="str">
        <f t="shared" si="112"/>
        <v/>
      </c>
      <c r="BE496" s="67" t="str">
        <f t="shared" si="112"/>
        <v/>
      </c>
      <c r="IX496" s="7"/>
      <c r="IY496" s="7"/>
    </row>
    <row r="497" spans="3:259" ht="11.85" customHeight="1">
      <c r="C497" s="24"/>
      <c r="D497" s="12"/>
      <c r="E497" s="12"/>
      <c r="F497" s="12"/>
      <c r="G497" s="14"/>
      <c r="H497" s="14"/>
      <c r="I497" s="14"/>
      <c r="J497" s="10"/>
      <c r="K497" s="10"/>
      <c r="L497" s="10"/>
      <c r="M497" s="10"/>
      <c r="N497" s="10"/>
      <c r="O497" s="10"/>
      <c r="P497" s="10"/>
      <c r="Q497" s="10"/>
      <c r="R497" s="10"/>
      <c r="S497" s="7"/>
      <c r="T497" s="7"/>
      <c r="U497" s="7"/>
      <c r="V497" s="7"/>
      <c r="W497" s="7"/>
      <c r="X497" s="7"/>
      <c r="AH497" s="1"/>
      <c r="AI497" s="1"/>
      <c r="AQ497" s="7" t="str">
        <f t="shared" si="102"/>
        <v/>
      </c>
      <c r="AR497" s="67" t="str">
        <f t="shared" si="103"/>
        <v/>
      </c>
      <c r="AS497" s="67" t="str">
        <f t="shared" si="104"/>
        <v/>
      </c>
      <c r="AT497" s="67" t="str">
        <f t="shared" si="105"/>
        <v/>
      </c>
      <c r="AU497" s="67" t="str">
        <f t="shared" si="113"/>
        <v/>
      </c>
      <c r="AV497" s="67" t="str">
        <f t="shared" si="106"/>
        <v/>
      </c>
      <c r="AW497" s="67" t="str">
        <f t="shared" si="107"/>
        <v/>
      </c>
      <c r="AX497" s="67" t="str">
        <f t="shared" si="108"/>
        <v/>
      </c>
      <c r="AY497" s="67" t="str">
        <f t="shared" si="109"/>
        <v/>
      </c>
      <c r="AZ497" s="67" t="str">
        <f t="shared" si="110"/>
        <v/>
      </c>
      <c r="BA497" s="67" t="str">
        <f t="shared" si="111"/>
        <v/>
      </c>
      <c r="BB497" s="67" t="str">
        <f t="shared" si="112"/>
        <v/>
      </c>
      <c r="BC497" s="67" t="str">
        <f t="shared" si="112"/>
        <v/>
      </c>
      <c r="BD497" s="67" t="str">
        <f t="shared" si="112"/>
        <v/>
      </c>
      <c r="BE497" s="67" t="str">
        <f t="shared" si="112"/>
        <v/>
      </c>
      <c r="IX497" s="7"/>
      <c r="IY497" s="7"/>
    </row>
    <row r="498" spans="3:259" ht="11.85" customHeight="1">
      <c r="C498" s="24"/>
      <c r="D498" s="12"/>
      <c r="E498" s="12"/>
      <c r="F498" s="12"/>
      <c r="G498" s="14"/>
      <c r="H498" s="14"/>
      <c r="I498" s="14"/>
      <c r="J498" s="10"/>
      <c r="K498" s="10"/>
      <c r="L498" s="10"/>
      <c r="M498" s="10"/>
      <c r="N498" s="10"/>
      <c r="O498" s="10"/>
      <c r="P498" s="10"/>
      <c r="Q498" s="10"/>
      <c r="R498" s="10"/>
      <c r="S498" s="7"/>
      <c r="T498" s="7"/>
      <c r="U498" s="7"/>
      <c r="V498" s="7"/>
      <c r="W498" s="7"/>
      <c r="X498" s="7"/>
      <c r="AH498" s="1"/>
      <c r="AI498" s="1"/>
      <c r="AQ498" s="7" t="str">
        <f t="shared" si="102"/>
        <v/>
      </c>
      <c r="AR498" s="67" t="str">
        <f t="shared" si="103"/>
        <v/>
      </c>
      <c r="AS498" s="67" t="str">
        <f t="shared" si="104"/>
        <v/>
      </c>
      <c r="AT498" s="67" t="str">
        <f t="shared" si="105"/>
        <v/>
      </c>
      <c r="AU498" s="67" t="str">
        <f t="shared" si="113"/>
        <v/>
      </c>
      <c r="AV498" s="67" t="str">
        <f t="shared" si="106"/>
        <v/>
      </c>
      <c r="AW498" s="67" t="str">
        <f t="shared" si="107"/>
        <v/>
      </c>
      <c r="AX498" s="67" t="str">
        <f t="shared" si="108"/>
        <v/>
      </c>
      <c r="AY498" s="67" t="str">
        <f t="shared" si="109"/>
        <v/>
      </c>
      <c r="AZ498" s="67" t="str">
        <f t="shared" si="110"/>
        <v/>
      </c>
      <c r="BA498" s="67" t="str">
        <f t="shared" si="111"/>
        <v/>
      </c>
      <c r="BB498" s="67" t="str">
        <f t="shared" si="112"/>
        <v/>
      </c>
      <c r="BC498" s="67" t="str">
        <f t="shared" si="112"/>
        <v/>
      </c>
      <c r="BD498" s="67" t="str">
        <f t="shared" si="112"/>
        <v/>
      </c>
      <c r="BE498" s="67" t="str">
        <f t="shared" si="112"/>
        <v/>
      </c>
      <c r="IX498" s="7"/>
      <c r="IY498" s="7"/>
    </row>
    <row r="499" spans="3:259" ht="11.85" customHeight="1">
      <c r="C499" s="24"/>
      <c r="D499" s="12"/>
      <c r="E499" s="12"/>
      <c r="F499" s="12"/>
      <c r="G499" s="14"/>
      <c r="H499" s="14"/>
      <c r="I499" s="14"/>
      <c r="J499" s="10"/>
      <c r="K499" s="10"/>
      <c r="L499" s="10"/>
      <c r="M499" s="10"/>
      <c r="N499" s="10"/>
      <c r="O499" s="10"/>
      <c r="P499" s="10"/>
      <c r="Q499" s="10"/>
      <c r="R499" s="10"/>
      <c r="S499" s="7"/>
      <c r="T499" s="7"/>
      <c r="U499" s="7"/>
      <c r="V499" s="7"/>
      <c r="W499" s="7"/>
      <c r="X499" s="7"/>
      <c r="AH499" s="1"/>
      <c r="AI499" s="1"/>
      <c r="AQ499" s="7" t="str">
        <f t="shared" si="102"/>
        <v/>
      </c>
      <c r="AR499" s="67" t="str">
        <f t="shared" si="103"/>
        <v/>
      </c>
      <c r="AS499" s="67" t="str">
        <f t="shared" si="104"/>
        <v/>
      </c>
      <c r="AT499" s="67" t="str">
        <f t="shared" si="105"/>
        <v/>
      </c>
      <c r="AU499" s="67" t="str">
        <f t="shared" si="113"/>
        <v/>
      </c>
      <c r="AV499" s="67" t="str">
        <f t="shared" si="106"/>
        <v/>
      </c>
      <c r="AW499" s="67" t="str">
        <f t="shared" si="107"/>
        <v/>
      </c>
      <c r="AX499" s="67" t="str">
        <f t="shared" si="108"/>
        <v/>
      </c>
      <c r="AY499" s="67" t="str">
        <f t="shared" si="109"/>
        <v/>
      </c>
      <c r="AZ499" s="67" t="str">
        <f t="shared" si="110"/>
        <v/>
      </c>
      <c r="BA499" s="67" t="str">
        <f t="shared" si="111"/>
        <v/>
      </c>
      <c r="BB499" s="67" t="str">
        <f t="shared" si="112"/>
        <v/>
      </c>
      <c r="BC499" s="67" t="str">
        <f t="shared" si="112"/>
        <v/>
      </c>
      <c r="BD499" s="67" t="str">
        <f t="shared" si="112"/>
        <v/>
      </c>
      <c r="BE499" s="67" t="str">
        <f t="shared" si="112"/>
        <v/>
      </c>
      <c r="IX499" s="7"/>
      <c r="IY499" s="7"/>
    </row>
    <row r="500" spans="3:259" ht="11.85" customHeight="1">
      <c r="C500" s="24"/>
      <c r="D500" s="12"/>
      <c r="E500" s="12"/>
      <c r="F500" s="12"/>
      <c r="G500" s="14"/>
      <c r="H500" s="14"/>
      <c r="I500" s="14"/>
      <c r="J500" s="10"/>
      <c r="K500" s="10"/>
      <c r="L500" s="10"/>
      <c r="M500" s="10"/>
      <c r="N500" s="10"/>
      <c r="O500" s="10"/>
      <c r="P500" s="10"/>
      <c r="Q500" s="10"/>
      <c r="R500" s="10"/>
      <c r="S500" s="7"/>
      <c r="T500" s="7"/>
      <c r="U500" s="7"/>
      <c r="V500" s="7"/>
      <c r="W500" s="7"/>
      <c r="X500" s="7"/>
      <c r="AH500" s="1"/>
      <c r="AI500" s="1"/>
      <c r="AQ500" s="7" t="str">
        <f t="shared" si="102"/>
        <v/>
      </c>
      <c r="AR500" s="67" t="str">
        <f t="shared" si="103"/>
        <v/>
      </c>
      <c r="AS500" s="67" t="str">
        <f t="shared" si="104"/>
        <v/>
      </c>
      <c r="AT500" s="67" t="str">
        <f t="shared" si="105"/>
        <v/>
      </c>
      <c r="AU500" s="67" t="str">
        <f t="shared" si="113"/>
        <v/>
      </c>
      <c r="AV500" s="67" t="str">
        <f t="shared" si="106"/>
        <v/>
      </c>
      <c r="AW500" s="67" t="str">
        <f t="shared" si="107"/>
        <v/>
      </c>
      <c r="AX500" s="67" t="str">
        <f t="shared" si="108"/>
        <v/>
      </c>
      <c r="AY500" s="67" t="str">
        <f t="shared" si="109"/>
        <v/>
      </c>
      <c r="AZ500" s="67" t="str">
        <f t="shared" si="110"/>
        <v/>
      </c>
      <c r="BA500" s="67" t="str">
        <f t="shared" si="111"/>
        <v/>
      </c>
      <c r="BB500" s="67" t="str">
        <f t="shared" si="112"/>
        <v/>
      </c>
      <c r="BC500" s="67" t="str">
        <f t="shared" si="112"/>
        <v/>
      </c>
      <c r="BD500" s="67" t="str">
        <f t="shared" si="112"/>
        <v/>
      </c>
      <c r="BE500" s="67" t="str">
        <f t="shared" si="112"/>
        <v/>
      </c>
      <c r="IX500" s="7"/>
      <c r="IY500" s="7"/>
    </row>
    <row r="501" spans="3:259" ht="11.85" customHeight="1">
      <c r="C501" s="24"/>
      <c r="D501" s="12"/>
      <c r="E501" s="12"/>
      <c r="F501" s="12"/>
      <c r="G501" s="14"/>
      <c r="H501" s="14"/>
      <c r="I501" s="14"/>
      <c r="J501" s="10"/>
      <c r="K501" s="10"/>
      <c r="L501" s="10"/>
      <c r="M501" s="10"/>
      <c r="N501" s="10"/>
      <c r="O501" s="10"/>
      <c r="P501" s="10"/>
      <c r="Q501" s="10"/>
      <c r="R501" s="10"/>
      <c r="S501" s="7"/>
      <c r="T501" s="7"/>
      <c r="U501" s="7"/>
      <c r="V501" s="7"/>
      <c r="W501" s="7"/>
      <c r="X501" s="7"/>
      <c r="AH501" s="1"/>
      <c r="AI501" s="1"/>
      <c r="AQ501" s="7" t="str">
        <f t="shared" si="102"/>
        <v/>
      </c>
      <c r="AR501" s="67" t="str">
        <f t="shared" si="103"/>
        <v/>
      </c>
      <c r="AS501" s="67" t="str">
        <f t="shared" si="104"/>
        <v/>
      </c>
      <c r="AT501" s="67" t="str">
        <f t="shared" si="105"/>
        <v/>
      </c>
      <c r="AU501" s="67" t="str">
        <f t="shared" si="113"/>
        <v/>
      </c>
      <c r="AV501" s="67" t="str">
        <f t="shared" si="106"/>
        <v/>
      </c>
      <c r="AW501" s="67" t="str">
        <f t="shared" si="107"/>
        <v/>
      </c>
      <c r="AX501" s="67" t="str">
        <f t="shared" si="108"/>
        <v/>
      </c>
      <c r="AY501" s="67" t="str">
        <f t="shared" si="109"/>
        <v/>
      </c>
      <c r="AZ501" s="67" t="str">
        <f t="shared" si="110"/>
        <v/>
      </c>
      <c r="BA501" s="67" t="str">
        <f t="shared" si="111"/>
        <v/>
      </c>
      <c r="BB501" s="67" t="str">
        <f t="shared" si="112"/>
        <v/>
      </c>
      <c r="BC501" s="67" t="str">
        <f t="shared" si="112"/>
        <v/>
      </c>
      <c r="BD501" s="67" t="str">
        <f t="shared" si="112"/>
        <v/>
      </c>
      <c r="BE501" s="67" t="str">
        <f t="shared" si="112"/>
        <v/>
      </c>
      <c r="IX501" s="7"/>
      <c r="IY501" s="7"/>
    </row>
    <row r="502" spans="3:259" ht="11.85" customHeight="1">
      <c r="C502" s="24"/>
      <c r="D502" s="12"/>
      <c r="E502" s="12"/>
      <c r="F502" s="12"/>
      <c r="G502" s="14"/>
      <c r="H502" s="14"/>
      <c r="I502" s="14"/>
      <c r="J502" s="10"/>
      <c r="K502" s="10"/>
      <c r="L502" s="10"/>
      <c r="M502" s="10"/>
      <c r="N502" s="10"/>
      <c r="O502" s="10"/>
      <c r="P502" s="10"/>
      <c r="Q502" s="10"/>
      <c r="R502" s="10"/>
      <c r="S502" s="7"/>
      <c r="T502" s="7"/>
      <c r="U502" s="7"/>
      <c r="V502" s="7"/>
      <c r="W502" s="7"/>
      <c r="X502" s="7"/>
      <c r="AH502" s="1"/>
      <c r="AI502" s="1"/>
      <c r="IX502" s="7"/>
      <c r="IY502" s="7"/>
    </row>
    <row r="503" spans="3:259" ht="11.85" customHeight="1">
      <c r="C503" s="24"/>
      <c r="D503" s="12"/>
      <c r="E503" s="12"/>
      <c r="F503" s="12"/>
      <c r="G503" s="14"/>
      <c r="H503" s="14"/>
      <c r="I503" s="14"/>
      <c r="J503" s="10"/>
      <c r="K503" s="10"/>
      <c r="L503" s="10"/>
      <c r="M503" s="10"/>
      <c r="N503" s="10"/>
      <c r="O503" s="10"/>
      <c r="P503" s="10"/>
      <c r="Q503" s="10"/>
      <c r="R503" s="10"/>
      <c r="S503" s="7"/>
      <c r="T503" s="7"/>
      <c r="U503" s="7"/>
      <c r="V503" s="7"/>
      <c r="W503" s="7"/>
      <c r="X503" s="7"/>
      <c r="AH503" s="1"/>
      <c r="AI503" s="1"/>
      <c r="IX503" s="7"/>
      <c r="IY503" s="7"/>
    </row>
    <row r="504" spans="3:259" ht="11.85" customHeight="1">
      <c r="C504" s="24"/>
      <c r="D504" s="12"/>
      <c r="E504" s="12"/>
      <c r="F504" s="12"/>
      <c r="G504" s="14"/>
      <c r="H504" s="14"/>
      <c r="I504" s="14"/>
      <c r="J504" s="10"/>
      <c r="K504" s="10"/>
      <c r="L504" s="10"/>
      <c r="M504" s="10"/>
      <c r="N504" s="10"/>
      <c r="O504" s="10"/>
      <c r="P504" s="10"/>
      <c r="Q504" s="10"/>
      <c r="R504" s="10"/>
      <c r="S504" s="7"/>
      <c r="T504" s="7"/>
      <c r="U504" s="7"/>
      <c r="V504" s="7"/>
      <c r="W504" s="7"/>
      <c r="X504" s="7"/>
      <c r="AH504" s="1"/>
      <c r="AI504" s="1"/>
      <c r="IX504" s="7"/>
      <c r="IY504" s="7"/>
    </row>
    <row r="505" spans="3:259" ht="11.85" customHeight="1">
      <c r="C505" s="24"/>
      <c r="D505" s="12"/>
      <c r="E505" s="12"/>
      <c r="F505" s="12"/>
      <c r="G505" s="14"/>
      <c r="H505" s="14"/>
      <c r="I505" s="14"/>
      <c r="J505" s="10"/>
      <c r="K505" s="10"/>
      <c r="L505" s="10"/>
      <c r="M505" s="10"/>
      <c r="N505" s="10"/>
      <c r="O505" s="10"/>
      <c r="P505" s="10"/>
      <c r="Q505" s="10"/>
      <c r="R505" s="10"/>
      <c r="S505" s="7"/>
      <c r="T505" s="7"/>
      <c r="U505" s="7"/>
      <c r="V505" s="7"/>
      <c r="W505" s="7"/>
      <c r="X505" s="7"/>
      <c r="AH505" s="1"/>
      <c r="AI505" s="1"/>
      <c r="IX505" s="7"/>
      <c r="IY505" s="7"/>
    </row>
    <row r="506" spans="3:259" ht="11.85" customHeight="1">
      <c r="C506" s="24"/>
      <c r="D506" s="12"/>
      <c r="E506" s="12"/>
      <c r="F506" s="12"/>
      <c r="G506" s="14"/>
      <c r="H506" s="14"/>
      <c r="I506" s="14"/>
      <c r="J506" s="10"/>
      <c r="K506" s="10"/>
      <c r="L506" s="10"/>
      <c r="M506" s="10"/>
      <c r="N506" s="10"/>
      <c r="O506" s="10"/>
      <c r="P506" s="10"/>
      <c r="Q506" s="10"/>
      <c r="R506" s="10"/>
      <c r="S506" s="7"/>
      <c r="T506" s="7"/>
      <c r="U506" s="7"/>
      <c r="V506" s="7"/>
      <c r="W506" s="7"/>
      <c r="X506" s="7"/>
      <c r="AH506" s="1"/>
      <c r="AI506" s="1"/>
      <c r="IX506" s="7"/>
      <c r="IY506" s="7"/>
    </row>
    <row r="507" spans="3:259" ht="11.85" customHeight="1">
      <c r="C507" s="24"/>
      <c r="D507" s="12"/>
      <c r="E507" s="12"/>
      <c r="F507" s="12"/>
      <c r="G507" s="14"/>
      <c r="H507" s="14"/>
      <c r="I507" s="14"/>
      <c r="J507" s="10"/>
      <c r="K507" s="10"/>
      <c r="L507" s="10"/>
      <c r="M507" s="10"/>
      <c r="N507" s="10"/>
      <c r="O507" s="10"/>
      <c r="P507" s="10"/>
      <c r="Q507" s="10"/>
      <c r="R507" s="10"/>
      <c r="S507" s="7"/>
      <c r="T507" s="7"/>
      <c r="U507" s="7"/>
      <c r="V507" s="7"/>
      <c r="W507" s="7"/>
      <c r="X507" s="7"/>
      <c r="AH507" s="1"/>
      <c r="AI507" s="1"/>
      <c r="IX507" s="7"/>
      <c r="IY507" s="7"/>
    </row>
    <row r="508" spans="3:259" ht="11.85" customHeight="1">
      <c r="C508" s="24"/>
      <c r="D508" s="12"/>
      <c r="E508" s="12"/>
      <c r="F508" s="12"/>
      <c r="G508" s="14"/>
      <c r="H508" s="14"/>
      <c r="I508" s="14"/>
      <c r="J508" s="10"/>
      <c r="K508" s="10"/>
      <c r="L508" s="10"/>
      <c r="M508" s="10"/>
      <c r="N508" s="10"/>
      <c r="O508" s="10"/>
      <c r="P508" s="10"/>
      <c r="Q508" s="10"/>
      <c r="R508" s="10"/>
      <c r="S508" s="7"/>
      <c r="T508" s="7"/>
      <c r="U508" s="7"/>
      <c r="V508" s="7"/>
      <c r="W508" s="7"/>
      <c r="X508" s="7"/>
      <c r="AH508" s="1"/>
      <c r="AI508" s="1"/>
      <c r="IX508" s="7"/>
      <c r="IY508" s="7"/>
    </row>
    <row r="509" spans="3:259" ht="11.85" customHeight="1">
      <c r="C509" s="24"/>
      <c r="D509" s="12"/>
      <c r="E509" s="12"/>
      <c r="F509" s="12"/>
      <c r="G509" s="14"/>
      <c r="H509" s="14"/>
      <c r="I509" s="14"/>
      <c r="J509" s="10"/>
      <c r="K509" s="10"/>
      <c r="L509" s="10"/>
      <c r="M509" s="10"/>
      <c r="N509" s="10"/>
      <c r="O509" s="10"/>
      <c r="P509" s="10"/>
      <c r="Q509" s="10"/>
      <c r="R509" s="10"/>
      <c r="S509" s="7"/>
      <c r="T509" s="7"/>
      <c r="U509" s="7"/>
      <c r="V509" s="7"/>
      <c r="W509" s="7"/>
      <c r="X509" s="7"/>
      <c r="AH509" s="1"/>
      <c r="AI509" s="1"/>
      <c r="IX509" s="7"/>
      <c r="IY509" s="7"/>
    </row>
    <row r="510" spans="3:259" ht="11.85" customHeight="1">
      <c r="C510" s="24"/>
      <c r="D510" s="12"/>
      <c r="E510" s="12"/>
      <c r="F510" s="12"/>
      <c r="G510" s="14"/>
      <c r="H510" s="14"/>
      <c r="I510" s="14"/>
      <c r="J510" s="10"/>
      <c r="K510" s="10"/>
      <c r="L510" s="10"/>
      <c r="M510" s="10"/>
      <c r="N510" s="10"/>
      <c r="O510" s="10"/>
      <c r="P510" s="10"/>
      <c r="Q510" s="10"/>
      <c r="R510" s="10"/>
      <c r="S510" s="7"/>
      <c r="T510" s="7"/>
      <c r="U510" s="7"/>
      <c r="V510" s="7"/>
      <c r="W510" s="7"/>
      <c r="X510" s="7"/>
      <c r="AH510" s="1"/>
      <c r="AI510" s="1"/>
      <c r="IX510" s="7"/>
      <c r="IY510" s="7"/>
    </row>
    <row r="511" spans="3:259" ht="11.85" customHeight="1">
      <c r="C511" s="24"/>
      <c r="D511" s="12"/>
      <c r="E511" s="12"/>
      <c r="F511" s="12"/>
      <c r="G511" s="14"/>
      <c r="H511" s="14"/>
      <c r="I511" s="14"/>
      <c r="J511" s="10"/>
      <c r="K511" s="10"/>
      <c r="L511" s="10"/>
      <c r="M511" s="10"/>
      <c r="N511" s="10"/>
      <c r="O511" s="10"/>
      <c r="P511" s="10"/>
      <c r="Q511" s="10"/>
      <c r="R511" s="10"/>
      <c r="S511" s="7"/>
      <c r="T511" s="7"/>
      <c r="U511" s="7"/>
      <c r="V511" s="7"/>
      <c r="W511" s="7"/>
      <c r="X511" s="7"/>
      <c r="AH511" s="1"/>
      <c r="AI511" s="1"/>
      <c r="IX511" s="7"/>
      <c r="IY511" s="7"/>
    </row>
    <row r="512" spans="3:259" ht="11.85" customHeight="1">
      <c r="C512" s="24"/>
      <c r="D512" s="12"/>
      <c r="E512" s="12"/>
      <c r="F512" s="12"/>
      <c r="G512" s="14"/>
      <c r="H512" s="14"/>
      <c r="I512" s="14"/>
      <c r="J512" s="10"/>
      <c r="K512" s="10"/>
      <c r="L512" s="10"/>
      <c r="M512" s="10"/>
      <c r="N512" s="10"/>
      <c r="O512" s="10"/>
      <c r="P512" s="10"/>
      <c r="Q512" s="10"/>
      <c r="R512" s="10"/>
      <c r="S512" s="7"/>
      <c r="T512" s="7"/>
      <c r="U512" s="7"/>
      <c r="V512" s="7"/>
      <c r="W512" s="7"/>
      <c r="X512" s="7"/>
      <c r="AH512" s="1"/>
      <c r="AI512" s="1"/>
      <c r="IX512" s="7"/>
      <c r="IY512" s="7"/>
    </row>
    <row r="513" spans="3:259" ht="11.85" customHeight="1">
      <c r="C513" s="24"/>
      <c r="D513" s="12"/>
      <c r="E513" s="12"/>
      <c r="F513" s="12"/>
      <c r="G513" s="14"/>
      <c r="H513" s="14"/>
      <c r="I513" s="14"/>
      <c r="J513" s="10"/>
      <c r="K513" s="10"/>
      <c r="L513" s="10"/>
      <c r="M513" s="10"/>
      <c r="N513" s="10"/>
      <c r="O513" s="10"/>
      <c r="P513" s="10"/>
      <c r="Q513" s="10"/>
      <c r="R513" s="10"/>
      <c r="S513" s="7"/>
      <c r="T513" s="7"/>
      <c r="U513" s="7"/>
      <c r="V513" s="7"/>
      <c r="W513" s="7"/>
      <c r="X513" s="7"/>
      <c r="AH513" s="1"/>
      <c r="AI513" s="1"/>
      <c r="IX513" s="7"/>
      <c r="IY513" s="7"/>
    </row>
    <row r="514" spans="3:259" ht="11.85" customHeight="1">
      <c r="C514" s="24"/>
      <c r="D514" s="12"/>
      <c r="E514" s="12"/>
      <c r="F514" s="12"/>
      <c r="G514" s="14"/>
      <c r="H514" s="14"/>
      <c r="I514" s="14"/>
      <c r="J514" s="10"/>
      <c r="K514" s="10"/>
      <c r="L514" s="10"/>
      <c r="M514" s="10"/>
      <c r="N514" s="10"/>
      <c r="O514" s="10"/>
      <c r="P514" s="10"/>
      <c r="Q514" s="10"/>
      <c r="R514" s="10"/>
      <c r="S514" s="7"/>
      <c r="T514" s="7"/>
      <c r="U514" s="7"/>
      <c r="V514" s="7"/>
      <c r="W514" s="7"/>
      <c r="X514" s="7"/>
      <c r="AH514" s="1"/>
      <c r="AI514" s="1"/>
      <c r="IX514" s="7"/>
      <c r="IY514" s="7"/>
    </row>
    <row r="515" spans="3:259" ht="11.85" customHeight="1">
      <c r="C515" s="24"/>
      <c r="D515" s="12"/>
      <c r="E515" s="12"/>
      <c r="F515" s="12"/>
      <c r="G515" s="14"/>
      <c r="H515" s="14"/>
      <c r="I515" s="14"/>
      <c r="J515" s="10"/>
      <c r="K515" s="10"/>
      <c r="L515" s="10"/>
      <c r="M515" s="10"/>
      <c r="N515" s="10"/>
      <c r="O515" s="10"/>
      <c r="P515" s="10"/>
      <c r="Q515" s="10"/>
      <c r="R515" s="10"/>
      <c r="S515" s="7"/>
      <c r="T515" s="7"/>
      <c r="U515" s="7"/>
      <c r="V515" s="7"/>
      <c r="W515" s="7"/>
      <c r="X515" s="7"/>
      <c r="AH515" s="1"/>
      <c r="AI515" s="1"/>
      <c r="IX515" s="7"/>
      <c r="IY515" s="7"/>
    </row>
    <row r="516" spans="3:259" ht="11.85" customHeight="1">
      <c r="C516" s="24"/>
      <c r="D516" s="12"/>
      <c r="E516" s="12"/>
      <c r="F516" s="12"/>
      <c r="G516" s="14"/>
      <c r="H516" s="14"/>
      <c r="I516" s="14"/>
      <c r="J516" s="10"/>
      <c r="K516" s="10"/>
      <c r="L516" s="10"/>
      <c r="M516" s="10"/>
      <c r="N516" s="10"/>
      <c r="O516" s="10"/>
      <c r="P516" s="10"/>
      <c r="Q516" s="10"/>
      <c r="R516" s="10"/>
      <c r="S516" s="7"/>
      <c r="T516" s="7"/>
      <c r="U516" s="7"/>
      <c r="V516" s="7"/>
      <c r="W516" s="7"/>
      <c r="X516" s="7"/>
      <c r="AH516" s="1"/>
      <c r="AI516" s="1"/>
      <c r="IX516" s="7"/>
      <c r="IY516" s="7"/>
    </row>
    <row r="517" spans="3:259" ht="11.85" customHeight="1">
      <c r="C517" s="24"/>
      <c r="D517" s="12"/>
      <c r="E517" s="12"/>
      <c r="F517" s="12"/>
      <c r="G517" s="14"/>
      <c r="H517" s="14"/>
      <c r="I517" s="14"/>
      <c r="J517" s="10"/>
      <c r="K517" s="10"/>
      <c r="L517" s="10"/>
      <c r="M517" s="10"/>
      <c r="N517" s="10"/>
      <c r="O517" s="10"/>
      <c r="P517" s="10"/>
      <c r="Q517" s="10"/>
      <c r="R517" s="10"/>
      <c r="S517" s="7"/>
      <c r="T517" s="7"/>
      <c r="U517" s="7"/>
      <c r="V517" s="7"/>
      <c r="W517" s="7"/>
      <c r="X517" s="7"/>
      <c r="AH517" s="1"/>
      <c r="AI517" s="1"/>
      <c r="IX517" s="7"/>
      <c r="IY517" s="7"/>
    </row>
    <row r="518" spans="3:259" ht="11.85" customHeight="1">
      <c r="C518" s="24"/>
      <c r="D518" s="12"/>
      <c r="E518" s="12"/>
      <c r="F518" s="12"/>
      <c r="G518" s="14"/>
      <c r="H518" s="14"/>
      <c r="I518" s="14"/>
      <c r="J518" s="10"/>
      <c r="K518" s="10"/>
      <c r="L518" s="10"/>
      <c r="M518" s="10"/>
      <c r="N518" s="10"/>
      <c r="O518" s="10"/>
      <c r="P518" s="10"/>
      <c r="Q518" s="10"/>
      <c r="R518" s="10"/>
      <c r="S518" s="7"/>
      <c r="T518" s="7"/>
      <c r="U518" s="7"/>
      <c r="V518" s="7"/>
      <c r="W518" s="7"/>
      <c r="X518" s="7"/>
      <c r="AH518" s="1"/>
      <c r="AI518" s="1"/>
      <c r="IX518" s="7"/>
      <c r="IY518" s="7"/>
    </row>
    <row r="519" spans="3:259" ht="11.85" customHeight="1">
      <c r="C519" s="24"/>
      <c r="D519" s="12"/>
      <c r="E519" s="12"/>
      <c r="F519" s="12"/>
      <c r="G519" s="14"/>
      <c r="H519" s="14"/>
      <c r="I519" s="14"/>
      <c r="J519" s="10"/>
      <c r="K519" s="10"/>
      <c r="L519" s="10"/>
      <c r="M519" s="10"/>
      <c r="N519" s="10"/>
      <c r="O519" s="10"/>
      <c r="P519" s="10"/>
      <c r="Q519" s="10"/>
      <c r="R519" s="10"/>
      <c r="S519" s="7"/>
      <c r="T519" s="7"/>
      <c r="U519" s="7"/>
      <c r="V519" s="7"/>
      <c r="W519" s="7"/>
      <c r="X519" s="7"/>
      <c r="AH519" s="1"/>
      <c r="AI519" s="1"/>
      <c r="IX519" s="7"/>
      <c r="IY519" s="7"/>
    </row>
    <row r="520" spans="3:259" ht="11.85" customHeight="1">
      <c r="C520" s="24"/>
      <c r="D520" s="12"/>
      <c r="E520" s="12"/>
      <c r="F520" s="12"/>
      <c r="G520" s="14"/>
      <c r="H520" s="14"/>
      <c r="I520" s="14"/>
      <c r="J520" s="10"/>
      <c r="K520" s="10"/>
      <c r="L520" s="10"/>
      <c r="M520" s="10"/>
      <c r="N520" s="10"/>
      <c r="O520" s="10"/>
      <c r="P520" s="10"/>
      <c r="Q520" s="10"/>
      <c r="R520" s="10"/>
      <c r="S520" s="7"/>
      <c r="T520" s="7"/>
      <c r="U520" s="7"/>
      <c r="V520" s="7"/>
      <c r="W520" s="7"/>
      <c r="X520" s="7"/>
      <c r="AH520" s="1"/>
      <c r="AI520" s="1"/>
      <c r="IX520" s="7"/>
      <c r="IY520" s="7"/>
    </row>
    <row r="521" spans="3:259" ht="11.85" customHeight="1">
      <c r="C521" s="24"/>
      <c r="D521" s="12"/>
      <c r="E521" s="12"/>
      <c r="F521" s="12"/>
      <c r="G521" s="14"/>
      <c r="H521" s="14"/>
      <c r="I521" s="14"/>
      <c r="J521" s="10"/>
      <c r="K521" s="10"/>
      <c r="L521" s="10"/>
      <c r="M521" s="10"/>
      <c r="N521" s="10"/>
      <c r="O521" s="10"/>
      <c r="P521" s="10"/>
      <c r="Q521" s="10"/>
      <c r="R521" s="10"/>
      <c r="S521" s="7"/>
      <c r="T521" s="7"/>
      <c r="U521" s="7"/>
      <c r="V521" s="7"/>
      <c r="W521" s="7"/>
      <c r="X521" s="7"/>
      <c r="AH521" s="1"/>
      <c r="AI521" s="1"/>
      <c r="IX521" s="7"/>
      <c r="IY521" s="7"/>
    </row>
    <row r="522" spans="3:259" ht="11.85" customHeight="1">
      <c r="C522" s="24"/>
      <c r="D522" s="12"/>
      <c r="E522" s="12"/>
      <c r="F522" s="12"/>
      <c r="G522" s="14"/>
      <c r="H522" s="14"/>
      <c r="I522" s="14"/>
      <c r="J522" s="10"/>
      <c r="K522" s="10"/>
      <c r="L522" s="10"/>
      <c r="M522" s="10"/>
      <c r="N522" s="10"/>
      <c r="O522" s="10"/>
      <c r="P522" s="10"/>
      <c r="Q522" s="10"/>
      <c r="R522" s="10"/>
      <c r="S522" s="7"/>
      <c r="T522" s="7"/>
      <c r="U522" s="7"/>
      <c r="V522" s="7"/>
      <c r="W522" s="7"/>
      <c r="X522" s="7"/>
      <c r="AH522" s="1"/>
      <c r="AI522" s="1"/>
      <c r="IX522" s="7"/>
      <c r="IY522" s="7"/>
    </row>
    <row r="523" spans="3:259" ht="11.85" customHeight="1">
      <c r="C523" s="24"/>
      <c r="D523" s="12"/>
      <c r="E523" s="12"/>
      <c r="F523" s="12"/>
      <c r="G523" s="14"/>
      <c r="H523" s="14"/>
      <c r="I523" s="14"/>
      <c r="J523" s="10"/>
      <c r="K523" s="10"/>
      <c r="L523" s="10"/>
      <c r="M523" s="10"/>
      <c r="N523" s="10"/>
      <c r="O523" s="10"/>
      <c r="P523" s="10"/>
      <c r="Q523" s="10"/>
      <c r="R523" s="10"/>
      <c r="S523" s="7"/>
      <c r="T523" s="7"/>
      <c r="U523" s="7"/>
      <c r="V523" s="7"/>
      <c r="W523" s="7"/>
      <c r="X523" s="7"/>
      <c r="AH523" s="1"/>
      <c r="AI523" s="1"/>
      <c r="IX523" s="7"/>
      <c r="IY523" s="7"/>
    </row>
    <row r="524" spans="3:259" ht="11.85" customHeight="1">
      <c r="C524" s="24"/>
      <c r="D524" s="12"/>
      <c r="E524" s="12"/>
      <c r="F524" s="12"/>
      <c r="G524" s="14"/>
      <c r="H524" s="14"/>
      <c r="I524" s="14"/>
      <c r="J524" s="10"/>
      <c r="K524" s="10"/>
      <c r="L524" s="10"/>
      <c r="M524" s="10"/>
      <c r="N524" s="10"/>
      <c r="O524" s="10"/>
      <c r="P524" s="10"/>
      <c r="Q524" s="10"/>
      <c r="R524" s="10"/>
      <c r="S524" s="7"/>
      <c r="T524" s="7"/>
      <c r="U524" s="7"/>
      <c r="V524" s="7"/>
      <c r="W524" s="7"/>
      <c r="X524" s="7"/>
      <c r="AH524" s="1"/>
      <c r="AI524" s="1"/>
      <c r="IX524" s="7"/>
      <c r="IY524" s="7"/>
    </row>
    <row r="525" spans="3:259" ht="11.85" customHeight="1">
      <c r="C525" s="24"/>
      <c r="D525" s="12"/>
      <c r="E525" s="12"/>
      <c r="F525" s="12"/>
      <c r="G525" s="14"/>
      <c r="H525" s="14"/>
      <c r="I525" s="14"/>
      <c r="J525" s="10"/>
      <c r="K525" s="10"/>
      <c r="L525" s="10"/>
      <c r="M525" s="10"/>
      <c r="N525" s="10"/>
      <c r="O525" s="10"/>
      <c r="P525" s="10"/>
      <c r="Q525" s="10"/>
      <c r="R525" s="10"/>
      <c r="S525" s="7"/>
      <c r="T525" s="7"/>
      <c r="U525" s="7"/>
      <c r="V525" s="7"/>
      <c r="W525" s="7"/>
      <c r="X525" s="7"/>
      <c r="AH525" s="1"/>
      <c r="AI525" s="1"/>
      <c r="IX525" s="7"/>
      <c r="IY525" s="7"/>
    </row>
    <row r="526" spans="3:259" ht="11.85" customHeight="1">
      <c r="C526" s="24"/>
      <c r="D526" s="12"/>
      <c r="E526" s="12"/>
      <c r="F526" s="12"/>
      <c r="G526" s="14"/>
      <c r="H526" s="14"/>
      <c r="I526" s="14"/>
      <c r="J526" s="10"/>
      <c r="K526" s="10"/>
      <c r="L526" s="10"/>
      <c r="M526" s="10"/>
      <c r="N526" s="10"/>
      <c r="O526" s="10"/>
      <c r="P526" s="10"/>
      <c r="Q526" s="10"/>
      <c r="R526" s="10"/>
      <c r="S526" s="7"/>
      <c r="T526" s="7"/>
      <c r="U526" s="7"/>
      <c r="V526" s="7"/>
      <c r="W526" s="7"/>
      <c r="X526" s="7"/>
      <c r="AH526" s="1"/>
      <c r="AI526" s="1"/>
      <c r="IX526" s="7"/>
      <c r="IY526" s="7"/>
    </row>
    <row r="527" spans="3:259" ht="11.85" customHeight="1">
      <c r="C527" s="24"/>
      <c r="D527" s="12"/>
      <c r="E527" s="12"/>
      <c r="F527" s="12"/>
      <c r="G527" s="14"/>
      <c r="H527" s="14"/>
      <c r="I527" s="14"/>
      <c r="J527" s="10"/>
      <c r="K527" s="10"/>
      <c r="L527" s="10"/>
      <c r="M527" s="10"/>
      <c r="N527" s="10"/>
      <c r="O527" s="10"/>
      <c r="P527" s="10"/>
      <c r="Q527" s="10"/>
      <c r="R527" s="10"/>
      <c r="S527" s="7"/>
      <c r="T527" s="7"/>
      <c r="U527" s="7"/>
      <c r="V527" s="7"/>
      <c r="W527" s="7"/>
      <c r="X527" s="7"/>
      <c r="AH527" s="1"/>
      <c r="AI527" s="1"/>
      <c r="IX527" s="7"/>
      <c r="IY527" s="7"/>
    </row>
    <row r="528" spans="3:259" ht="11.85" customHeight="1">
      <c r="C528" s="24"/>
      <c r="D528" s="12"/>
      <c r="E528" s="12"/>
      <c r="F528" s="12"/>
      <c r="G528" s="14"/>
      <c r="H528" s="14"/>
      <c r="I528" s="14"/>
      <c r="J528" s="10"/>
      <c r="K528" s="10"/>
      <c r="L528" s="10"/>
      <c r="M528" s="10"/>
      <c r="N528" s="10"/>
      <c r="O528" s="10"/>
      <c r="P528" s="10"/>
      <c r="Q528" s="10"/>
      <c r="R528" s="10"/>
      <c r="S528" s="7"/>
      <c r="T528" s="7"/>
      <c r="U528" s="7"/>
      <c r="V528" s="7"/>
      <c r="W528" s="7"/>
      <c r="X528" s="7"/>
      <c r="AH528" s="1"/>
      <c r="AI528" s="1"/>
      <c r="IX528" s="7"/>
      <c r="IY528" s="7"/>
    </row>
    <row r="529" spans="3:259" ht="11.85" customHeight="1">
      <c r="C529" s="24"/>
      <c r="D529" s="12"/>
      <c r="E529" s="12"/>
      <c r="F529" s="12"/>
      <c r="G529" s="14"/>
      <c r="H529" s="14"/>
      <c r="I529" s="14"/>
      <c r="J529" s="10"/>
      <c r="K529" s="10"/>
      <c r="L529" s="10"/>
      <c r="M529" s="10"/>
      <c r="N529" s="10"/>
      <c r="O529" s="10"/>
      <c r="P529" s="10"/>
      <c r="Q529" s="10"/>
      <c r="R529" s="10"/>
      <c r="S529" s="7"/>
      <c r="T529" s="7"/>
      <c r="U529" s="7"/>
      <c r="V529" s="7"/>
      <c r="W529" s="7"/>
      <c r="X529" s="7"/>
      <c r="AH529" s="1"/>
      <c r="AI529" s="1"/>
      <c r="IX529" s="7"/>
      <c r="IY529" s="7"/>
    </row>
    <row r="530" spans="3:259" ht="11.85" customHeight="1">
      <c r="C530" s="24"/>
      <c r="D530" s="12"/>
      <c r="E530" s="12"/>
      <c r="F530" s="12"/>
      <c r="G530" s="14"/>
      <c r="H530" s="14"/>
      <c r="I530" s="14"/>
      <c r="J530" s="10"/>
      <c r="K530" s="10"/>
      <c r="L530" s="10"/>
      <c r="M530" s="10"/>
      <c r="N530" s="10"/>
      <c r="O530" s="10"/>
      <c r="P530" s="10"/>
      <c r="Q530" s="10"/>
      <c r="R530" s="10"/>
      <c r="S530" s="7"/>
      <c r="T530" s="7"/>
      <c r="U530" s="7"/>
      <c r="V530" s="7"/>
      <c r="W530" s="7"/>
      <c r="X530" s="7"/>
      <c r="AH530" s="1"/>
      <c r="AI530" s="1"/>
      <c r="IX530" s="7"/>
      <c r="IY530" s="7"/>
    </row>
    <row r="531" spans="3:259" ht="11.85" customHeight="1">
      <c r="C531" s="24"/>
      <c r="D531" s="12"/>
      <c r="E531" s="12"/>
      <c r="F531" s="12"/>
      <c r="G531" s="14"/>
      <c r="H531" s="14"/>
      <c r="I531" s="14"/>
      <c r="J531" s="10"/>
      <c r="K531" s="10"/>
      <c r="L531" s="10"/>
      <c r="M531" s="10"/>
      <c r="N531" s="10"/>
      <c r="O531" s="10"/>
      <c r="P531" s="10"/>
      <c r="Q531" s="10"/>
      <c r="R531" s="10"/>
      <c r="S531" s="7"/>
      <c r="T531" s="7"/>
      <c r="U531" s="7"/>
      <c r="V531" s="7"/>
      <c r="W531" s="7"/>
      <c r="X531" s="7"/>
      <c r="AH531" s="1"/>
      <c r="AI531" s="1"/>
      <c r="IX531" s="7"/>
      <c r="IY531" s="7"/>
    </row>
    <row r="532" spans="3:259" ht="11.85" customHeight="1">
      <c r="C532" s="24"/>
      <c r="D532" s="12"/>
      <c r="E532" s="12"/>
      <c r="F532" s="12"/>
      <c r="G532" s="14"/>
      <c r="H532" s="14"/>
      <c r="I532" s="14"/>
      <c r="J532" s="10"/>
      <c r="K532" s="10"/>
      <c r="L532" s="10"/>
      <c r="M532" s="10"/>
      <c r="N532" s="10"/>
      <c r="O532" s="10"/>
      <c r="P532" s="10"/>
      <c r="Q532" s="10"/>
      <c r="R532" s="10"/>
      <c r="S532" s="7"/>
      <c r="T532" s="7"/>
      <c r="U532" s="7"/>
      <c r="V532" s="7"/>
      <c r="W532" s="7"/>
      <c r="X532" s="7"/>
      <c r="AH532" s="1"/>
      <c r="AI532" s="1"/>
      <c r="IX532" s="7"/>
      <c r="IY532" s="7"/>
    </row>
    <row r="533" spans="3:259" ht="11.85" customHeight="1">
      <c r="C533" s="24"/>
      <c r="D533" s="12"/>
      <c r="E533" s="12"/>
      <c r="F533" s="12"/>
      <c r="G533" s="14"/>
      <c r="H533" s="14"/>
      <c r="I533" s="14"/>
      <c r="J533" s="10"/>
      <c r="K533" s="10"/>
      <c r="L533" s="10"/>
      <c r="M533" s="10"/>
      <c r="N533" s="10"/>
      <c r="O533" s="10"/>
      <c r="P533" s="10"/>
      <c r="Q533" s="10"/>
      <c r="R533" s="10"/>
      <c r="S533" s="7"/>
      <c r="T533" s="7"/>
      <c r="U533" s="7"/>
      <c r="V533" s="7"/>
      <c r="W533" s="7"/>
      <c r="X533" s="7"/>
      <c r="AH533" s="1"/>
      <c r="AI533" s="1"/>
      <c r="IX533" s="7"/>
      <c r="IY533" s="7"/>
    </row>
    <row r="534" spans="3:259" ht="11.85" customHeight="1">
      <c r="C534" s="24"/>
      <c r="D534" s="12"/>
      <c r="E534" s="12"/>
      <c r="F534" s="12"/>
      <c r="G534" s="14"/>
      <c r="H534" s="14"/>
      <c r="I534" s="14"/>
      <c r="J534" s="10"/>
      <c r="K534" s="10"/>
      <c r="L534" s="10"/>
      <c r="M534" s="10"/>
      <c r="N534" s="10"/>
      <c r="O534" s="10"/>
      <c r="P534" s="10"/>
      <c r="Q534" s="10"/>
      <c r="R534" s="10"/>
      <c r="S534" s="7"/>
      <c r="T534" s="7"/>
      <c r="U534" s="7"/>
      <c r="V534" s="7"/>
      <c r="W534" s="7"/>
      <c r="X534" s="7"/>
      <c r="AH534" s="1"/>
      <c r="AI534" s="1"/>
      <c r="IX534" s="7"/>
      <c r="IY534" s="7"/>
    </row>
    <row r="535" spans="3:259" ht="11.85" customHeight="1">
      <c r="C535" s="24"/>
      <c r="D535" s="12"/>
      <c r="E535" s="12"/>
      <c r="F535" s="12"/>
      <c r="G535" s="14"/>
      <c r="H535" s="14"/>
      <c r="I535" s="14"/>
      <c r="J535" s="10"/>
      <c r="K535" s="10"/>
      <c r="L535" s="10"/>
      <c r="M535" s="10"/>
      <c r="N535" s="10"/>
      <c r="O535" s="10"/>
      <c r="P535" s="10"/>
      <c r="Q535" s="10"/>
      <c r="R535" s="10"/>
      <c r="S535" s="7"/>
      <c r="T535" s="7"/>
      <c r="U535" s="7"/>
      <c r="V535" s="7"/>
      <c r="W535" s="7"/>
      <c r="X535" s="7"/>
      <c r="AH535" s="1"/>
      <c r="AI535" s="1"/>
      <c r="IX535" s="7"/>
      <c r="IY535" s="7"/>
    </row>
    <row r="536" spans="3:259" ht="11.85" customHeight="1">
      <c r="C536" s="24"/>
      <c r="D536" s="12"/>
      <c r="E536" s="12"/>
      <c r="F536" s="12"/>
      <c r="G536" s="14"/>
      <c r="H536" s="14"/>
      <c r="I536" s="14"/>
      <c r="J536" s="10"/>
      <c r="K536" s="10"/>
      <c r="L536" s="10"/>
      <c r="M536" s="10"/>
      <c r="N536" s="10"/>
      <c r="O536" s="10"/>
      <c r="P536" s="10"/>
      <c r="Q536" s="10"/>
      <c r="R536" s="10"/>
      <c r="S536" s="7"/>
      <c r="T536" s="7"/>
      <c r="U536" s="7"/>
      <c r="V536" s="7"/>
      <c r="W536" s="7"/>
      <c r="X536" s="7"/>
      <c r="AH536" s="1"/>
      <c r="AI536" s="1"/>
      <c r="IX536" s="7"/>
      <c r="IY536" s="7"/>
    </row>
    <row r="537" spans="3:259" ht="11.85" customHeight="1">
      <c r="C537" s="24"/>
      <c r="D537" s="12"/>
      <c r="E537" s="12"/>
      <c r="F537" s="12"/>
      <c r="G537" s="14"/>
      <c r="H537" s="14"/>
      <c r="I537" s="14"/>
      <c r="J537" s="10"/>
      <c r="K537" s="10"/>
      <c r="L537" s="10"/>
      <c r="M537" s="10"/>
      <c r="N537" s="10"/>
      <c r="O537" s="10"/>
      <c r="P537" s="10"/>
      <c r="Q537" s="10"/>
      <c r="R537" s="10"/>
      <c r="S537" s="7"/>
      <c r="T537" s="7"/>
      <c r="U537" s="7"/>
      <c r="V537" s="7"/>
      <c r="W537" s="7"/>
      <c r="X537" s="7"/>
      <c r="AH537" s="1"/>
      <c r="AI537" s="1"/>
      <c r="IX537" s="7"/>
      <c r="IY537" s="7"/>
    </row>
    <row r="538" spans="3:259" ht="11.85" customHeight="1">
      <c r="C538" s="24"/>
      <c r="D538" s="12"/>
      <c r="E538" s="12"/>
      <c r="F538" s="12"/>
      <c r="G538" s="14"/>
      <c r="H538" s="14"/>
      <c r="I538" s="14"/>
      <c r="J538" s="10"/>
      <c r="K538" s="10"/>
      <c r="L538" s="10"/>
      <c r="M538" s="10"/>
      <c r="N538" s="10"/>
      <c r="O538" s="10"/>
      <c r="P538" s="10"/>
      <c r="Q538" s="10"/>
      <c r="R538" s="10"/>
      <c r="S538" s="7"/>
      <c r="T538" s="7"/>
      <c r="U538" s="7"/>
      <c r="V538" s="7"/>
      <c r="W538" s="7"/>
      <c r="X538" s="7"/>
      <c r="AH538" s="1"/>
      <c r="AI538" s="1"/>
      <c r="IX538" s="7"/>
      <c r="IY538" s="7"/>
    </row>
    <row r="539" spans="3:259" ht="11.85" customHeight="1">
      <c r="C539" s="24"/>
      <c r="D539" s="12"/>
      <c r="E539" s="12"/>
      <c r="F539" s="12"/>
      <c r="G539" s="14"/>
      <c r="H539" s="14"/>
      <c r="I539" s="14"/>
      <c r="J539" s="10"/>
      <c r="K539" s="10"/>
      <c r="L539" s="10"/>
      <c r="M539" s="10"/>
      <c r="N539" s="10"/>
      <c r="O539" s="10"/>
      <c r="P539" s="10"/>
      <c r="Q539" s="10"/>
      <c r="R539" s="10"/>
      <c r="S539" s="7"/>
      <c r="T539" s="7"/>
      <c r="U539" s="7"/>
      <c r="V539" s="7"/>
      <c r="W539" s="7"/>
      <c r="X539" s="7"/>
      <c r="AH539" s="1"/>
      <c r="AI539" s="1"/>
      <c r="IX539" s="7"/>
      <c r="IY539" s="7"/>
    </row>
    <row r="540" spans="3:259" ht="11.85" customHeight="1">
      <c r="C540" s="24"/>
      <c r="D540" s="12"/>
      <c r="E540" s="12"/>
      <c r="F540" s="12"/>
      <c r="G540" s="14"/>
      <c r="H540" s="14"/>
      <c r="I540" s="14"/>
      <c r="J540" s="10"/>
      <c r="K540" s="10"/>
      <c r="L540" s="10"/>
      <c r="M540" s="10"/>
      <c r="N540" s="10"/>
      <c r="O540" s="10"/>
      <c r="P540" s="10"/>
      <c r="Q540" s="10"/>
      <c r="R540" s="10"/>
      <c r="S540" s="7"/>
      <c r="T540" s="7"/>
      <c r="U540" s="7"/>
      <c r="V540" s="7"/>
      <c r="W540" s="7"/>
      <c r="X540" s="7"/>
      <c r="AH540" s="1"/>
      <c r="AI540" s="1"/>
      <c r="IX540" s="7"/>
      <c r="IY540" s="7"/>
    </row>
    <row r="541" spans="3:259" ht="11.85" customHeight="1">
      <c r="C541" s="24"/>
      <c r="D541" s="12"/>
      <c r="E541" s="12"/>
      <c r="F541" s="12"/>
      <c r="G541" s="14"/>
      <c r="H541" s="14"/>
      <c r="I541" s="14"/>
      <c r="J541" s="10"/>
      <c r="K541" s="10"/>
      <c r="L541" s="10"/>
      <c r="M541" s="10"/>
      <c r="N541" s="10"/>
      <c r="O541" s="10"/>
      <c r="P541" s="10"/>
      <c r="Q541" s="10"/>
      <c r="R541" s="10"/>
      <c r="S541" s="7"/>
      <c r="T541" s="7"/>
      <c r="U541" s="7"/>
      <c r="V541" s="7"/>
      <c r="W541" s="7"/>
      <c r="X541" s="7"/>
      <c r="AH541" s="1"/>
      <c r="AI541" s="1"/>
      <c r="IX541" s="7"/>
      <c r="IY541" s="7"/>
    </row>
    <row r="542" spans="3:259" ht="11.85" customHeight="1">
      <c r="C542" s="24"/>
      <c r="D542" s="12"/>
      <c r="E542" s="12"/>
      <c r="F542" s="12"/>
      <c r="G542" s="14"/>
      <c r="H542" s="14"/>
      <c r="I542" s="14"/>
      <c r="J542" s="10"/>
      <c r="K542" s="10"/>
      <c r="L542" s="10"/>
      <c r="M542" s="10"/>
      <c r="N542" s="10"/>
      <c r="O542" s="10"/>
      <c r="P542" s="10"/>
      <c r="Q542" s="10"/>
      <c r="R542" s="10"/>
      <c r="S542" s="7"/>
      <c r="T542" s="7"/>
      <c r="U542" s="7"/>
      <c r="V542" s="7"/>
      <c r="W542" s="7"/>
      <c r="X542" s="7"/>
      <c r="AH542" s="1"/>
      <c r="AI542" s="1"/>
      <c r="IX542" s="7"/>
      <c r="IY542" s="7"/>
    </row>
    <row r="543" spans="3:259" ht="11.85" customHeight="1">
      <c r="C543" s="24"/>
      <c r="D543" s="12"/>
      <c r="E543" s="12"/>
      <c r="F543" s="12"/>
      <c r="G543" s="14"/>
      <c r="H543" s="14"/>
      <c r="I543" s="14"/>
      <c r="J543" s="10"/>
      <c r="K543" s="10"/>
      <c r="L543" s="10"/>
      <c r="M543" s="10"/>
      <c r="N543" s="10"/>
      <c r="O543" s="10"/>
      <c r="P543" s="10"/>
      <c r="Q543" s="10"/>
      <c r="R543" s="10"/>
      <c r="S543" s="7"/>
      <c r="T543" s="7"/>
      <c r="U543" s="7"/>
      <c r="V543" s="7"/>
      <c r="W543" s="7"/>
      <c r="X543" s="7"/>
      <c r="AH543" s="1"/>
      <c r="AI543" s="1"/>
      <c r="IX543" s="7"/>
      <c r="IY543" s="7"/>
    </row>
    <row r="544" spans="3:259" ht="11.85" customHeight="1">
      <c r="C544" s="24"/>
      <c r="D544" s="12"/>
      <c r="E544" s="12"/>
      <c r="F544" s="12"/>
      <c r="G544" s="14"/>
      <c r="H544" s="14"/>
      <c r="I544" s="14"/>
      <c r="J544" s="10"/>
      <c r="K544" s="10"/>
      <c r="L544" s="10"/>
      <c r="M544" s="10"/>
      <c r="N544" s="10"/>
      <c r="O544" s="10"/>
      <c r="P544" s="10"/>
      <c r="Q544" s="10"/>
      <c r="R544" s="10"/>
      <c r="S544" s="7"/>
      <c r="T544" s="7"/>
      <c r="U544" s="7"/>
      <c r="V544" s="7"/>
      <c r="W544" s="7"/>
      <c r="X544" s="7"/>
      <c r="AH544" s="1"/>
      <c r="AI544" s="1"/>
      <c r="IX544" s="7"/>
      <c r="IY544" s="7"/>
    </row>
    <row r="545" spans="3:259" ht="11.85" customHeight="1">
      <c r="C545" s="24"/>
      <c r="D545" s="12"/>
      <c r="E545" s="12"/>
      <c r="F545" s="12"/>
      <c r="G545" s="14"/>
      <c r="H545" s="14"/>
      <c r="I545" s="14"/>
      <c r="J545" s="10"/>
      <c r="K545" s="10"/>
      <c r="L545" s="10"/>
      <c r="M545" s="10"/>
      <c r="N545" s="10"/>
      <c r="O545" s="10"/>
      <c r="P545" s="10"/>
      <c r="Q545" s="10"/>
      <c r="R545" s="10"/>
      <c r="S545" s="7"/>
      <c r="T545" s="7"/>
      <c r="U545" s="7"/>
      <c r="V545" s="7"/>
      <c r="W545" s="7"/>
      <c r="X545" s="7"/>
      <c r="AH545" s="1"/>
      <c r="AI545" s="1"/>
      <c r="IX545" s="7"/>
      <c r="IY545" s="7"/>
    </row>
    <row r="546" spans="3:259" ht="11.85" customHeight="1">
      <c r="C546" s="24"/>
      <c r="D546" s="12"/>
      <c r="E546" s="12"/>
      <c r="F546" s="12"/>
      <c r="G546" s="14"/>
      <c r="H546" s="14"/>
      <c r="I546" s="14"/>
      <c r="J546" s="10"/>
      <c r="K546" s="10"/>
      <c r="L546" s="10"/>
      <c r="M546" s="10"/>
      <c r="N546" s="10"/>
      <c r="O546" s="10"/>
      <c r="P546" s="10"/>
      <c r="Q546" s="10"/>
      <c r="R546" s="10"/>
      <c r="S546" s="7"/>
      <c r="T546" s="7"/>
      <c r="U546" s="7"/>
      <c r="V546" s="7"/>
      <c r="W546" s="7"/>
      <c r="X546" s="7"/>
      <c r="AH546" s="1"/>
      <c r="AI546" s="1"/>
      <c r="IX546" s="7"/>
      <c r="IY546" s="7"/>
    </row>
    <row r="547" spans="3:259" ht="11.85" customHeight="1">
      <c r="C547" s="24"/>
      <c r="D547" s="12"/>
      <c r="E547" s="12"/>
      <c r="F547" s="12"/>
      <c r="G547" s="14"/>
      <c r="H547" s="14"/>
      <c r="I547" s="14"/>
      <c r="J547" s="10"/>
      <c r="K547" s="10"/>
      <c r="L547" s="10"/>
      <c r="M547" s="10"/>
      <c r="N547" s="10"/>
      <c r="O547" s="10"/>
      <c r="P547" s="10"/>
      <c r="Q547" s="10"/>
      <c r="R547" s="10"/>
      <c r="S547" s="7"/>
      <c r="T547" s="7"/>
      <c r="U547" s="7"/>
      <c r="V547" s="7"/>
      <c r="W547" s="7"/>
      <c r="X547" s="7"/>
      <c r="AH547" s="1"/>
      <c r="AI547" s="1"/>
      <c r="IX547" s="7"/>
      <c r="IY547" s="7"/>
    </row>
    <row r="548" spans="3:259" ht="11.85" customHeight="1">
      <c r="C548" s="24"/>
      <c r="D548" s="12"/>
      <c r="E548" s="12"/>
      <c r="F548" s="12"/>
      <c r="G548" s="14"/>
      <c r="H548" s="14"/>
      <c r="I548" s="14"/>
      <c r="J548" s="10"/>
      <c r="K548" s="10"/>
      <c r="L548" s="10"/>
      <c r="M548" s="10"/>
      <c r="N548" s="10"/>
      <c r="O548" s="10"/>
      <c r="P548" s="10"/>
      <c r="Q548" s="10"/>
      <c r="R548" s="10"/>
      <c r="S548" s="7"/>
      <c r="T548" s="7"/>
      <c r="U548" s="7"/>
      <c r="V548" s="7"/>
      <c r="W548" s="7"/>
      <c r="X548" s="7"/>
      <c r="AH548" s="1"/>
      <c r="AI548" s="1"/>
      <c r="IX548" s="7"/>
      <c r="IY548" s="7"/>
    </row>
    <row r="549" spans="3:259" ht="11.85" customHeight="1">
      <c r="C549" s="24"/>
      <c r="D549" s="12"/>
      <c r="E549" s="12"/>
      <c r="F549" s="12"/>
      <c r="G549" s="14"/>
      <c r="H549" s="14"/>
      <c r="I549" s="14"/>
      <c r="J549" s="10"/>
      <c r="K549" s="10"/>
      <c r="L549" s="10"/>
      <c r="M549" s="10"/>
      <c r="N549" s="10"/>
      <c r="O549" s="10"/>
      <c r="P549" s="10"/>
      <c r="Q549" s="10"/>
      <c r="R549" s="10"/>
      <c r="S549" s="7"/>
      <c r="T549" s="7"/>
      <c r="U549" s="7"/>
      <c r="V549" s="7"/>
      <c r="W549" s="7"/>
      <c r="X549" s="7"/>
      <c r="AH549" s="1"/>
      <c r="AI549" s="1"/>
      <c r="IX549" s="7"/>
      <c r="IY549" s="7"/>
    </row>
    <row r="550" spans="3:259" ht="11.85" customHeight="1">
      <c r="C550" s="24"/>
      <c r="D550" s="12"/>
      <c r="E550" s="12"/>
      <c r="F550" s="12"/>
      <c r="G550" s="14"/>
      <c r="H550" s="14"/>
      <c r="I550" s="14"/>
      <c r="J550" s="10"/>
      <c r="K550" s="10"/>
      <c r="L550" s="10"/>
      <c r="M550" s="10"/>
      <c r="N550" s="10"/>
      <c r="O550" s="10"/>
      <c r="P550" s="10"/>
      <c r="Q550" s="10"/>
      <c r="R550" s="10"/>
      <c r="S550" s="7"/>
      <c r="T550" s="7"/>
      <c r="U550" s="7"/>
      <c r="V550" s="7"/>
      <c r="W550" s="7"/>
      <c r="X550" s="7"/>
      <c r="AH550" s="1"/>
      <c r="AI550" s="1"/>
      <c r="IX550" s="7"/>
      <c r="IY550" s="7"/>
    </row>
    <row r="551" spans="3:259" ht="11.85" customHeight="1">
      <c r="C551" s="24"/>
      <c r="D551" s="12"/>
      <c r="E551" s="12"/>
      <c r="F551" s="12"/>
      <c r="G551" s="14"/>
      <c r="H551" s="14"/>
      <c r="I551" s="14"/>
      <c r="J551" s="10"/>
      <c r="K551" s="10"/>
      <c r="L551" s="10"/>
      <c r="M551" s="10"/>
      <c r="N551" s="10"/>
      <c r="O551" s="10"/>
      <c r="P551" s="10"/>
      <c r="Q551" s="10"/>
      <c r="R551" s="10"/>
      <c r="S551" s="7"/>
      <c r="T551" s="7"/>
      <c r="U551" s="7"/>
      <c r="V551" s="7"/>
      <c r="W551" s="7"/>
      <c r="X551" s="7"/>
      <c r="AH551" s="1"/>
      <c r="AI551" s="1"/>
      <c r="IX551" s="7"/>
      <c r="IY551" s="7"/>
    </row>
    <row r="552" spans="3:259" ht="11.85" customHeight="1">
      <c r="C552" s="24"/>
      <c r="D552" s="12"/>
      <c r="E552" s="12"/>
      <c r="F552" s="12"/>
      <c r="G552" s="14"/>
      <c r="H552" s="14"/>
      <c r="I552" s="14"/>
      <c r="J552" s="10"/>
      <c r="K552" s="10"/>
      <c r="L552" s="10"/>
      <c r="M552" s="10"/>
      <c r="N552" s="10"/>
      <c r="O552" s="10"/>
      <c r="P552" s="10"/>
      <c r="Q552" s="10"/>
      <c r="R552" s="10"/>
      <c r="S552" s="7"/>
      <c r="T552" s="7"/>
      <c r="U552" s="7"/>
      <c r="V552" s="7"/>
      <c r="W552" s="7"/>
      <c r="X552" s="7"/>
      <c r="AH552" s="1"/>
      <c r="AI552" s="1"/>
      <c r="IX552" s="7"/>
      <c r="IY552" s="7"/>
    </row>
    <row r="553" spans="3:259" ht="11.85" customHeight="1">
      <c r="C553" s="24"/>
      <c r="D553" s="12"/>
      <c r="E553" s="12"/>
      <c r="F553" s="12"/>
      <c r="G553" s="14"/>
      <c r="H553" s="14"/>
      <c r="I553" s="14"/>
      <c r="J553" s="10"/>
      <c r="K553" s="10"/>
      <c r="L553" s="10"/>
      <c r="M553" s="10"/>
      <c r="N553" s="10"/>
      <c r="O553" s="10"/>
      <c r="P553" s="10"/>
      <c r="Q553" s="10"/>
      <c r="R553" s="10"/>
      <c r="S553" s="7"/>
      <c r="T553" s="7"/>
      <c r="U553" s="7"/>
      <c r="V553" s="7"/>
      <c r="W553" s="7"/>
      <c r="X553" s="7"/>
      <c r="AH553" s="1"/>
      <c r="AI553" s="1"/>
      <c r="IX553" s="7"/>
      <c r="IY553" s="7"/>
    </row>
    <row r="554" spans="3:259" ht="11.85" customHeight="1">
      <c r="C554" s="24"/>
      <c r="D554" s="12"/>
      <c r="E554" s="12"/>
      <c r="F554" s="12"/>
      <c r="G554" s="14"/>
      <c r="H554" s="14"/>
      <c r="I554" s="14"/>
      <c r="J554" s="10"/>
      <c r="K554" s="10"/>
      <c r="L554" s="10"/>
      <c r="M554" s="10"/>
      <c r="N554" s="10"/>
      <c r="O554" s="10"/>
      <c r="P554" s="10"/>
      <c r="Q554" s="10"/>
      <c r="R554" s="10"/>
      <c r="S554" s="7"/>
      <c r="T554" s="7"/>
      <c r="U554" s="7"/>
      <c r="V554" s="7"/>
      <c r="W554" s="7"/>
      <c r="X554" s="7"/>
      <c r="AH554" s="1"/>
      <c r="AI554" s="1"/>
      <c r="IX554" s="7"/>
      <c r="IY554" s="7"/>
    </row>
    <row r="555" spans="3:259" ht="11.85" customHeight="1">
      <c r="C555" s="24"/>
      <c r="D555" s="12"/>
      <c r="E555" s="12"/>
      <c r="F555" s="12"/>
      <c r="G555" s="14"/>
      <c r="H555" s="14"/>
      <c r="I555" s="14"/>
      <c r="J555" s="10"/>
      <c r="K555" s="10"/>
      <c r="L555" s="10"/>
      <c r="M555" s="10"/>
      <c r="N555" s="10"/>
      <c r="O555" s="10"/>
      <c r="P555" s="10"/>
      <c r="Q555" s="10"/>
      <c r="R555" s="10"/>
      <c r="S555" s="7"/>
      <c r="T555" s="7"/>
      <c r="U555" s="7"/>
      <c r="V555" s="7"/>
      <c r="W555" s="7"/>
      <c r="X555" s="7"/>
      <c r="AH555" s="1"/>
      <c r="AI555" s="1"/>
      <c r="IX555" s="7"/>
      <c r="IY555" s="7"/>
    </row>
    <row r="556" spans="3:259" ht="11.85" customHeight="1">
      <c r="C556" s="24"/>
      <c r="D556" s="12"/>
      <c r="E556" s="12"/>
      <c r="F556" s="12"/>
      <c r="G556" s="14"/>
      <c r="H556" s="14"/>
      <c r="I556" s="14"/>
      <c r="J556" s="10"/>
      <c r="K556" s="10"/>
      <c r="L556" s="10"/>
      <c r="M556" s="10"/>
      <c r="N556" s="10"/>
      <c r="O556" s="10"/>
      <c r="P556" s="10"/>
      <c r="Q556" s="10"/>
      <c r="R556" s="10"/>
      <c r="S556" s="7"/>
      <c r="T556" s="7"/>
      <c r="U556" s="7"/>
      <c r="V556" s="7"/>
      <c r="W556" s="7"/>
      <c r="X556" s="7"/>
      <c r="AH556" s="1"/>
      <c r="AI556" s="1"/>
      <c r="IX556" s="7"/>
      <c r="IY556" s="7"/>
    </row>
    <row r="557" spans="3:259" ht="11.85" customHeight="1">
      <c r="C557" s="24"/>
      <c r="D557" s="12"/>
      <c r="E557" s="12"/>
      <c r="F557" s="12"/>
      <c r="G557" s="14"/>
      <c r="H557" s="14"/>
      <c r="I557" s="14"/>
      <c r="J557" s="10"/>
      <c r="K557" s="10"/>
      <c r="L557" s="10"/>
      <c r="M557" s="10"/>
      <c r="N557" s="10"/>
      <c r="O557" s="10"/>
      <c r="P557" s="10"/>
      <c r="Q557" s="10"/>
      <c r="R557" s="10"/>
      <c r="S557" s="7"/>
      <c r="T557" s="7"/>
      <c r="U557" s="7"/>
      <c r="V557" s="7"/>
      <c r="W557" s="7"/>
      <c r="X557" s="7"/>
      <c r="AH557" s="1"/>
      <c r="AI557" s="1"/>
      <c r="IX557" s="7"/>
      <c r="IY557" s="7"/>
    </row>
    <row r="558" spans="3:259" ht="11.85" customHeight="1">
      <c r="C558" s="24"/>
      <c r="D558" s="12"/>
      <c r="E558" s="12"/>
      <c r="F558" s="12"/>
      <c r="G558" s="14"/>
      <c r="H558" s="14"/>
      <c r="I558" s="14"/>
      <c r="J558" s="10"/>
      <c r="K558" s="10"/>
      <c r="L558" s="10"/>
      <c r="M558" s="10"/>
      <c r="N558" s="10"/>
      <c r="O558" s="10"/>
      <c r="P558" s="10"/>
      <c r="Q558" s="10"/>
      <c r="R558" s="10"/>
      <c r="S558" s="7"/>
      <c r="T558" s="7"/>
      <c r="U558" s="7"/>
      <c r="V558" s="7"/>
      <c r="W558" s="7"/>
      <c r="X558" s="7"/>
      <c r="AH558" s="1"/>
      <c r="AI558" s="1"/>
      <c r="IX558" s="7"/>
      <c r="IY558" s="7"/>
    </row>
    <row r="559" spans="3:259" ht="11.85" customHeight="1">
      <c r="C559" s="24"/>
      <c r="D559" s="12"/>
      <c r="E559" s="12"/>
      <c r="F559" s="12"/>
      <c r="G559" s="14"/>
      <c r="H559" s="14"/>
      <c r="I559" s="14"/>
      <c r="J559" s="10"/>
      <c r="K559" s="10"/>
      <c r="L559" s="10"/>
      <c r="M559" s="10"/>
      <c r="N559" s="10"/>
      <c r="O559" s="10"/>
      <c r="P559" s="10"/>
      <c r="Q559" s="10"/>
      <c r="R559" s="10"/>
      <c r="S559" s="7"/>
      <c r="T559" s="7"/>
      <c r="U559" s="7"/>
      <c r="V559" s="7"/>
      <c r="W559" s="7"/>
      <c r="X559" s="7"/>
      <c r="AH559" s="1"/>
      <c r="AI559" s="1"/>
      <c r="IX559" s="7"/>
      <c r="IY559" s="7"/>
    </row>
    <row r="560" spans="3:259" ht="11.85" customHeight="1">
      <c r="C560" s="24"/>
      <c r="D560" s="12"/>
      <c r="E560" s="12"/>
      <c r="F560" s="12"/>
      <c r="G560" s="14"/>
      <c r="H560" s="14"/>
      <c r="I560" s="14"/>
      <c r="J560" s="10"/>
      <c r="K560" s="10"/>
      <c r="L560" s="10"/>
      <c r="M560" s="10"/>
      <c r="N560" s="10"/>
      <c r="O560" s="10"/>
      <c r="P560" s="10"/>
      <c r="Q560" s="10"/>
      <c r="R560" s="10"/>
      <c r="S560" s="7"/>
      <c r="T560" s="7"/>
      <c r="U560" s="7"/>
      <c r="V560" s="7"/>
      <c r="W560" s="7"/>
      <c r="X560" s="7"/>
      <c r="AH560" s="1"/>
      <c r="AI560" s="1"/>
      <c r="IX560" s="7"/>
      <c r="IY560" s="7"/>
    </row>
    <row r="561" spans="3:259" ht="11.85" customHeight="1">
      <c r="C561" s="24"/>
      <c r="D561" s="12"/>
      <c r="E561" s="12"/>
      <c r="F561" s="12"/>
      <c r="G561" s="14"/>
      <c r="H561" s="14"/>
      <c r="I561" s="14"/>
      <c r="J561" s="10"/>
      <c r="K561" s="10"/>
      <c r="L561" s="10"/>
      <c r="M561" s="10"/>
      <c r="N561" s="10"/>
      <c r="O561" s="10"/>
      <c r="P561" s="10"/>
      <c r="Q561" s="10"/>
      <c r="R561" s="10"/>
      <c r="S561" s="7"/>
      <c r="T561" s="7"/>
      <c r="U561" s="7"/>
      <c r="V561" s="7"/>
      <c r="W561" s="7"/>
      <c r="X561" s="7"/>
      <c r="AH561" s="1"/>
      <c r="AI561" s="1"/>
      <c r="IX561" s="7"/>
      <c r="IY561" s="7"/>
    </row>
    <row r="562" spans="3:259" ht="11.85" customHeight="1">
      <c r="C562" s="24"/>
      <c r="D562" s="12"/>
      <c r="E562" s="12"/>
      <c r="F562" s="12"/>
      <c r="G562" s="14"/>
      <c r="H562" s="14"/>
      <c r="I562" s="14"/>
      <c r="J562" s="10"/>
      <c r="K562" s="10"/>
      <c r="L562" s="10"/>
      <c r="M562" s="10"/>
      <c r="N562" s="10"/>
      <c r="O562" s="10"/>
      <c r="P562" s="10"/>
      <c r="Q562" s="10"/>
      <c r="R562" s="10"/>
      <c r="S562" s="7"/>
      <c r="T562" s="7"/>
      <c r="U562" s="7"/>
      <c r="V562" s="7"/>
      <c r="W562" s="7"/>
      <c r="X562" s="7"/>
      <c r="AH562" s="1"/>
      <c r="AI562" s="1"/>
      <c r="IX562" s="7"/>
      <c r="IY562" s="7"/>
    </row>
    <row r="563" spans="3:259" ht="11.85" customHeight="1">
      <c r="C563" s="24"/>
      <c r="D563" s="12"/>
      <c r="E563" s="12"/>
      <c r="F563" s="12"/>
      <c r="G563" s="14"/>
      <c r="H563" s="14"/>
      <c r="I563" s="14"/>
      <c r="J563" s="10"/>
      <c r="K563" s="10"/>
      <c r="L563" s="10"/>
      <c r="M563" s="10"/>
      <c r="N563" s="10"/>
      <c r="O563" s="10"/>
      <c r="P563" s="10"/>
      <c r="Q563" s="10"/>
      <c r="R563" s="10"/>
      <c r="S563" s="7"/>
      <c r="T563" s="7"/>
      <c r="U563" s="7"/>
      <c r="V563" s="7"/>
      <c r="W563" s="7"/>
      <c r="X563" s="7"/>
      <c r="AH563" s="1"/>
      <c r="AI563" s="1"/>
      <c r="IX563" s="7"/>
      <c r="IY563" s="7"/>
    </row>
    <row r="564" spans="3:259" ht="11.85" customHeight="1">
      <c r="C564" s="24"/>
      <c r="D564" s="12"/>
      <c r="E564" s="12"/>
      <c r="F564" s="12"/>
      <c r="G564" s="14"/>
      <c r="H564" s="14"/>
      <c r="I564" s="14"/>
      <c r="J564" s="10"/>
      <c r="K564" s="10"/>
      <c r="L564" s="10"/>
      <c r="M564" s="10"/>
      <c r="N564" s="10"/>
      <c r="O564" s="10"/>
      <c r="P564" s="10"/>
      <c r="Q564" s="10"/>
      <c r="R564" s="10"/>
      <c r="S564" s="7"/>
      <c r="T564" s="7"/>
      <c r="U564" s="7"/>
      <c r="V564" s="7"/>
      <c r="W564" s="7"/>
      <c r="X564" s="7"/>
      <c r="AH564" s="1"/>
      <c r="AI564" s="1"/>
      <c r="IX564" s="7"/>
      <c r="IY564" s="7"/>
    </row>
    <row r="565" spans="3:259" ht="11.85" customHeight="1">
      <c r="C565" s="24"/>
      <c r="D565" s="12"/>
      <c r="E565" s="12"/>
      <c r="F565" s="12"/>
      <c r="G565" s="14"/>
      <c r="H565" s="14"/>
      <c r="I565" s="14"/>
      <c r="J565" s="10"/>
      <c r="K565" s="10"/>
      <c r="L565" s="10"/>
      <c r="M565" s="10"/>
      <c r="N565" s="10"/>
      <c r="O565" s="10"/>
      <c r="P565" s="10"/>
      <c r="Q565" s="10"/>
      <c r="R565" s="10"/>
      <c r="S565" s="7"/>
      <c r="T565" s="7"/>
      <c r="U565" s="7"/>
      <c r="V565" s="7"/>
      <c r="W565" s="7"/>
      <c r="X565" s="7"/>
      <c r="AH565" s="1"/>
      <c r="AI565" s="1"/>
      <c r="IX565" s="7"/>
      <c r="IY565" s="7"/>
    </row>
    <row r="566" spans="3:259" ht="11.85" customHeight="1">
      <c r="C566" s="24"/>
      <c r="D566" s="12"/>
      <c r="E566" s="12"/>
      <c r="F566" s="12"/>
      <c r="G566" s="14"/>
      <c r="H566" s="14"/>
      <c r="I566" s="14"/>
      <c r="J566" s="10"/>
      <c r="K566" s="10"/>
      <c r="L566" s="10"/>
      <c r="M566" s="10"/>
      <c r="N566" s="10"/>
      <c r="O566" s="10"/>
      <c r="P566" s="10"/>
      <c r="Q566" s="10"/>
      <c r="R566" s="10"/>
      <c r="S566" s="7"/>
      <c r="T566" s="7"/>
      <c r="U566" s="7"/>
      <c r="V566" s="7"/>
      <c r="W566" s="7"/>
      <c r="X566" s="7"/>
      <c r="AH566" s="1"/>
      <c r="AI566" s="1"/>
      <c r="IX566" s="7"/>
      <c r="IY566" s="7"/>
    </row>
    <row r="567" spans="3:259" ht="11.85" customHeight="1">
      <c r="C567" s="24"/>
      <c r="D567" s="12"/>
      <c r="E567" s="12"/>
      <c r="F567" s="12"/>
      <c r="G567" s="14"/>
      <c r="H567" s="14"/>
      <c r="I567" s="14"/>
      <c r="J567" s="10"/>
      <c r="K567" s="10"/>
      <c r="L567" s="10"/>
      <c r="M567" s="10"/>
      <c r="N567" s="10"/>
      <c r="O567" s="10"/>
      <c r="P567" s="10"/>
      <c r="Q567" s="10"/>
      <c r="R567" s="10"/>
      <c r="S567" s="7"/>
      <c r="T567" s="7"/>
      <c r="U567" s="7"/>
      <c r="V567" s="7"/>
      <c r="W567" s="7"/>
      <c r="X567" s="7"/>
      <c r="AH567" s="1"/>
      <c r="AI567" s="1"/>
      <c r="IX567" s="7"/>
      <c r="IY567" s="7"/>
    </row>
    <row r="568" spans="3:259" ht="11.85" customHeight="1">
      <c r="C568" s="24"/>
      <c r="D568" s="12"/>
      <c r="E568" s="12"/>
      <c r="F568" s="12"/>
      <c r="G568" s="14"/>
      <c r="H568" s="14"/>
      <c r="I568" s="14"/>
      <c r="J568" s="10"/>
      <c r="K568" s="10"/>
      <c r="L568" s="10"/>
      <c r="M568" s="10"/>
      <c r="N568" s="10"/>
      <c r="O568" s="10"/>
      <c r="P568" s="10"/>
      <c r="Q568" s="10"/>
      <c r="R568" s="10"/>
      <c r="S568" s="7"/>
      <c r="T568" s="7"/>
      <c r="U568" s="7"/>
      <c r="V568" s="7"/>
      <c r="W568" s="7"/>
      <c r="X568" s="7"/>
      <c r="AH568" s="1"/>
      <c r="AI568" s="1"/>
      <c r="IX568" s="7"/>
      <c r="IY568" s="7"/>
    </row>
    <row r="569" spans="3:259" ht="11.85" customHeight="1">
      <c r="C569" s="24"/>
      <c r="D569" s="12"/>
      <c r="E569" s="12"/>
      <c r="F569" s="12"/>
      <c r="G569" s="14"/>
      <c r="H569" s="14"/>
      <c r="I569" s="14"/>
      <c r="J569" s="10"/>
      <c r="K569" s="10"/>
      <c r="L569" s="10"/>
      <c r="M569" s="10"/>
      <c r="N569" s="10"/>
      <c r="O569" s="10"/>
      <c r="P569" s="10"/>
      <c r="Q569" s="10"/>
      <c r="R569" s="10"/>
      <c r="S569" s="7"/>
      <c r="T569" s="7"/>
      <c r="U569" s="7"/>
      <c r="V569" s="7"/>
      <c r="W569" s="7"/>
      <c r="X569" s="7"/>
      <c r="AH569" s="1"/>
      <c r="AI569" s="1"/>
      <c r="IX569" s="7"/>
      <c r="IY569" s="7"/>
    </row>
    <row r="570" spans="3:259" ht="11.85" customHeight="1">
      <c r="C570" s="24"/>
      <c r="D570" s="12"/>
      <c r="E570" s="12"/>
      <c r="F570" s="12"/>
      <c r="G570" s="14"/>
      <c r="H570" s="14"/>
      <c r="I570" s="14"/>
      <c r="J570" s="10"/>
      <c r="K570" s="10"/>
      <c r="L570" s="10"/>
      <c r="M570" s="10"/>
      <c r="N570" s="10"/>
      <c r="O570" s="10"/>
      <c r="P570" s="10"/>
      <c r="Q570" s="10"/>
      <c r="R570" s="10"/>
      <c r="S570" s="7"/>
      <c r="T570" s="7"/>
      <c r="U570" s="7"/>
      <c r="V570" s="7"/>
      <c r="W570" s="7"/>
      <c r="X570" s="7"/>
      <c r="AH570" s="1"/>
      <c r="AI570" s="1"/>
      <c r="IX570" s="7"/>
      <c r="IY570" s="7"/>
    </row>
    <row r="571" spans="3:259" ht="11.85" customHeight="1">
      <c r="C571" s="24"/>
      <c r="D571" s="12"/>
      <c r="E571" s="12"/>
      <c r="F571" s="12"/>
      <c r="G571" s="14"/>
      <c r="H571" s="14"/>
      <c r="I571" s="14"/>
      <c r="J571" s="10"/>
      <c r="K571" s="10"/>
      <c r="L571" s="10"/>
      <c r="M571" s="10"/>
      <c r="N571" s="10"/>
      <c r="O571" s="10"/>
      <c r="P571" s="10"/>
      <c r="Q571" s="10"/>
      <c r="R571" s="10"/>
      <c r="S571" s="7"/>
      <c r="T571" s="7"/>
      <c r="U571" s="7"/>
      <c r="V571" s="7"/>
      <c r="W571" s="7"/>
      <c r="X571" s="7"/>
      <c r="AH571" s="1"/>
      <c r="AI571" s="1"/>
      <c r="IX571" s="7"/>
      <c r="IY571" s="7"/>
    </row>
    <row r="572" spans="3:259" ht="11.85" customHeight="1">
      <c r="C572" s="24"/>
      <c r="D572" s="12"/>
      <c r="E572" s="12"/>
      <c r="F572" s="12"/>
      <c r="G572" s="14"/>
      <c r="H572" s="14"/>
      <c r="I572" s="14"/>
      <c r="J572" s="10"/>
      <c r="K572" s="10"/>
      <c r="L572" s="10"/>
      <c r="M572" s="10"/>
      <c r="N572" s="10"/>
      <c r="O572" s="10"/>
      <c r="P572" s="10"/>
      <c r="Q572" s="10"/>
      <c r="R572" s="10"/>
      <c r="S572" s="7"/>
      <c r="T572" s="7"/>
      <c r="U572" s="7"/>
      <c r="V572" s="7"/>
      <c r="W572" s="7"/>
      <c r="X572" s="7"/>
      <c r="AH572" s="1"/>
      <c r="AI572" s="1"/>
      <c r="IX572" s="7"/>
      <c r="IY572" s="7"/>
    </row>
    <row r="573" spans="3:259" ht="11.85" customHeight="1">
      <c r="C573" s="24"/>
      <c r="D573" s="12"/>
      <c r="E573" s="12"/>
      <c r="F573" s="12"/>
      <c r="G573" s="14"/>
      <c r="H573" s="14"/>
      <c r="I573" s="14"/>
      <c r="J573" s="10"/>
      <c r="K573" s="10"/>
      <c r="L573" s="10"/>
      <c r="M573" s="10"/>
      <c r="N573" s="10"/>
      <c r="O573" s="10"/>
      <c r="P573" s="10"/>
      <c r="Q573" s="10"/>
      <c r="R573" s="10"/>
      <c r="S573" s="7"/>
      <c r="T573" s="7"/>
      <c r="U573" s="7"/>
      <c r="V573" s="7"/>
      <c r="W573" s="7"/>
      <c r="X573" s="7"/>
      <c r="AH573" s="1"/>
      <c r="AI573" s="1"/>
      <c r="IX573" s="7"/>
      <c r="IY573" s="7"/>
    </row>
    <row r="574" spans="3:259" ht="11.85" customHeight="1">
      <c r="C574" s="24"/>
      <c r="D574" s="12"/>
      <c r="E574" s="12"/>
      <c r="F574" s="12"/>
      <c r="G574" s="14"/>
      <c r="H574" s="14"/>
      <c r="I574" s="14"/>
      <c r="J574" s="10"/>
      <c r="K574" s="10"/>
      <c r="L574" s="10"/>
      <c r="M574" s="10"/>
      <c r="N574" s="10"/>
      <c r="O574" s="10"/>
      <c r="P574" s="10"/>
      <c r="Q574" s="10"/>
      <c r="R574" s="10"/>
      <c r="S574" s="7"/>
      <c r="T574" s="7"/>
      <c r="U574" s="7"/>
      <c r="V574" s="7"/>
      <c r="W574" s="7"/>
      <c r="X574" s="7"/>
      <c r="AH574" s="1"/>
      <c r="AI574" s="1"/>
      <c r="IX574" s="7"/>
      <c r="IY574" s="7"/>
    </row>
    <row r="575" spans="3:259" ht="11.85" customHeight="1">
      <c r="C575" s="24"/>
      <c r="D575" s="12"/>
      <c r="E575" s="12"/>
      <c r="F575" s="12"/>
      <c r="G575" s="14"/>
      <c r="H575" s="14"/>
      <c r="I575" s="14"/>
      <c r="J575" s="10"/>
      <c r="K575" s="10"/>
      <c r="L575" s="10"/>
      <c r="M575" s="10"/>
      <c r="N575" s="10"/>
      <c r="O575" s="10"/>
      <c r="P575" s="10"/>
      <c r="Q575" s="10"/>
      <c r="R575" s="10"/>
      <c r="S575" s="7"/>
      <c r="T575" s="7"/>
      <c r="U575" s="7"/>
      <c r="V575" s="7"/>
      <c r="W575" s="7"/>
      <c r="X575" s="7"/>
      <c r="AH575" s="1"/>
      <c r="AI575" s="1"/>
      <c r="IX575" s="7"/>
      <c r="IY575" s="7"/>
    </row>
    <row r="576" spans="3:259" ht="11.85" customHeight="1">
      <c r="C576" s="24"/>
      <c r="D576" s="12"/>
      <c r="E576" s="12"/>
      <c r="F576" s="12"/>
      <c r="G576" s="14"/>
      <c r="H576" s="14"/>
      <c r="I576" s="14"/>
      <c r="J576" s="10"/>
      <c r="K576" s="10"/>
      <c r="L576" s="10"/>
      <c r="M576" s="10"/>
      <c r="N576" s="10"/>
      <c r="O576" s="10"/>
      <c r="P576" s="10"/>
      <c r="Q576" s="10"/>
      <c r="R576" s="10"/>
      <c r="S576" s="7"/>
      <c r="T576" s="7"/>
      <c r="U576" s="7"/>
      <c r="V576" s="7"/>
      <c r="W576" s="7"/>
      <c r="X576" s="7"/>
      <c r="AH576" s="1"/>
      <c r="AI576" s="1"/>
      <c r="IX576" s="7"/>
      <c r="IY576" s="7"/>
    </row>
    <row r="577" spans="3:259" ht="11.85" customHeight="1">
      <c r="C577" s="24"/>
      <c r="D577" s="12"/>
      <c r="E577" s="12"/>
      <c r="F577" s="12"/>
      <c r="G577" s="14"/>
      <c r="H577" s="14"/>
      <c r="I577" s="14"/>
      <c r="J577" s="10"/>
      <c r="K577" s="10"/>
      <c r="L577" s="10"/>
      <c r="M577" s="10"/>
      <c r="N577" s="10"/>
      <c r="O577" s="10"/>
      <c r="P577" s="10"/>
      <c r="Q577" s="10"/>
      <c r="R577" s="10"/>
      <c r="S577" s="7"/>
      <c r="T577" s="7"/>
      <c r="U577" s="7"/>
      <c r="V577" s="7"/>
      <c r="W577" s="7"/>
      <c r="X577" s="7"/>
      <c r="AH577" s="1"/>
      <c r="AI577" s="1"/>
      <c r="IX577" s="7"/>
      <c r="IY577" s="7"/>
    </row>
    <row r="578" spans="3:259" ht="11.85" customHeight="1">
      <c r="C578" s="24"/>
      <c r="D578" s="12"/>
      <c r="E578" s="12"/>
      <c r="F578" s="12"/>
      <c r="G578" s="14"/>
      <c r="H578" s="14"/>
      <c r="I578" s="14"/>
      <c r="J578" s="10"/>
      <c r="K578" s="10"/>
      <c r="L578" s="10"/>
      <c r="M578" s="10"/>
      <c r="N578" s="10"/>
      <c r="O578" s="10"/>
      <c r="P578" s="10"/>
      <c r="Q578" s="10"/>
      <c r="R578" s="10"/>
      <c r="S578" s="7"/>
      <c r="T578" s="7"/>
      <c r="U578" s="7"/>
      <c r="V578" s="7"/>
      <c r="W578" s="7"/>
      <c r="X578" s="7"/>
      <c r="AH578" s="1"/>
      <c r="AI578" s="1"/>
      <c r="IX578" s="7"/>
      <c r="IY578" s="7"/>
    </row>
    <row r="579" spans="3:259" ht="11.85" customHeight="1">
      <c r="C579" s="24"/>
      <c r="D579" s="12"/>
      <c r="E579" s="12"/>
      <c r="F579" s="12"/>
      <c r="G579" s="14"/>
      <c r="H579" s="14"/>
      <c r="I579" s="14"/>
      <c r="J579" s="10"/>
      <c r="K579" s="10"/>
      <c r="L579" s="10"/>
      <c r="M579" s="10"/>
      <c r="N579" s="10"/>
      <c r="O579" s="10"/>
      <c r="P579" s="10"/>
      <c r="Q579" s="10"/>
      <c r="R579" s="10"/>
      <c r="S579" s="7"/>
      <c r="T579" s="7"/>
      <c r="U579" s="7"/>
      <c r="V579" s="7"/>
      <c r="W579" s="7"/>
      <c r="X579" s="7"/>
      <c r="AH579" s="1"/>
      <c r="AI579" s="1"/>
      <c r="IX579" s="7"/>
      <c r="IY579" s="7"/>
    </row>
    <row r="580" spans="3:259" ht="11.85" customHeight="1">
      <c r="C580" s="24"/>
      <c r="D580" s="12"/>
      <c r="E580" s="12"/>
      <c r="F580" s="12"/>
      <c r="G580" s="14"/>
      <c r="H580" s="14"/>
      <c r="I580" s="14"/>
      <c r="J580" s="10"/>
      <c r="K580" s="10"/>
      <c r="L580" s="10"/>
      <c r="M580" s="10"/>
      <c r="N580" s="10"/>
      <c r="O580" s="10"/>
      <c r="P580" s="10"/>
      <c r="Q580" s="10"/>
      <c r="R580" s="10"/>
      <c r="S580" s="7"/>
      <c r="T580" s="7"/>
      <c r="U580" s="7"/>
      <c r="V580" s="7"/>
      <c r="W580" s="7"/>
      <c r="X580" s="7"/>
      <c r="AH580" s="1"/>
      <c r="AI580" s="1"/>
      <c r="IX580" s="7"/>
      <c r="IY580" s="7"/>
    </row>
    <row r="581" spans="3:259" ht="11.85" customHeight="1">
      <c r="C581" s="24"/>
      <c r="D581" s="12"/>
      <c r="E581" s="12"/>
      <c r="F581" s="12"/>
      <c r="G581" s="14"/>
      <c r="H581" s="14"/>
      <c r="I581" s="14"/>
      <c r="J581" s="10"/>
      <c r="K581" s="10"/>
      <c r="L581" s="10"/>
      <c r="M581" s="10"/>
      <c r="N581" s="10"/>
      <c r="O581" s="10"/>
      <c r="P581" s="10"/>
      <c r="Q581" s="10"/>
      <c r="R581" s="10"/>
      <c r="S581" s="7"/>
      <c r="T581" s="7"/>
      <c r="U581" s="7"/>
      <c r="V581" s="7"/>
      <c r="W581" s="7"/>
      <c r="X581" s="7"/>
      <c r="AH581" s="1"/>
      <c r="AI581" s="1"/>
      <c r="IX581" s="7"/>
      <c r="IY581" s="7"/>
    </row>
    <row r="582" spans="3:259" ht="11.85" customHeight="1">
      <c r="C582" s="24"/>
      <c r="D582" s="12"/>
      <c r="E582" s="12"/>
      <c r="F582" s="12"/>
      <c r="G582" s="14"/>
      <c r="H582" s="14"/>
      <c r="I582" s="14"/>
      <c r="J582" s="10"/>
      <c r="K582" s="10"/>
      <c r="L582" s="10"/>
      <c r="M582" s="10"/>
      <c r="N582" s="10"/>
      <c r="O582" s="10"/>
      <c r="P582" s="10"/>
      <c r="Q582" s="10"/>
      <c r="R582" s="10"/>
      <c r="S582" s="7"/>
      <c r="T582" s="7"/>
      <c r="U582" s="7"/>
      <c r="V582" s="7"/>
      <c r="W582" s="7"/>
      <c r="X582" s="7"/>
      <c r="AH582" s="1"/>
      <c r="AI582" s="1"/>
      <c r="IX582" s="7"/>
      <c r="IY582" s="7"/>
    </row>
    <row r="583" spans="3:259" ht="11.85" customHeight="1">
      <c r="C583" s="24"/>
      <c r="D583" s="12"/>
      <c r="E583" s="12"/>
      <c r="F583" s="12"/>
      <c r="G583" s="14"/>
      <c r="H583" s="14"/>
      <c r="I583" s="14"/>
      <c r="J583" s="10"/>
      <c r="K583" s="10"/>
      <c r="L583" s="10"/>
      <c r="M583" s="10"/>
      <c r="N583" s="10"/>
      <c r="O583" s="10"/>
      <c r="P583" s="10"/>
      <c r="Q583" s="10"/>
      <c r="R583" s="10"/>
      <c r="S583" s="7"/>
      <c r="T583" s="7"/>
      <c r="U583" s="7"/>
      <c r="V583" s="7"/>
      <c r="W583" s="7"/>
      <c r="X583" s="7"/>
      <c r="AH583" s="1"/>
      <c r="AI583" s="1"/>
      <c r="IX583" s="7"/>
      <c r="IY583" s="7"/>
    </row>
    <row r="584" spans="3:259" ht="11.85" customHeight="1">
      <c r="C584" s="24"/>
      <c r="D584" s="12"/>
      <c r="E584" s="12"/>
      <c r="F584" s="12"/>
      <c r="G584" s="14"/>
      <c r="H584" s="14"/>
      <c r="I584" s="14"/>
      <c r="J584" s="10"/>
      <c r="K584" s="10"/>
      <c r="L584" s="10"/>
      <c r="M584" s="10"/>
      <c r="N584" s="10"/>
      <c r="O584" s="10"/>
      <c r="P584" s="10"/>
      <c r="Q584" s="10"/>
      <c r="R584" s="10"/>
      <c r="S584" s="7"/>
      <c r="T584" s="7"/>
      <c r="U584" s="7"/>
      <c r="V584" s="7"/>
      <c r="W584" s="7"/>
      <c r="X584" s="7"/>
      <c r="AH584" s="1"/>
      <c r="AI584" s="1"/>
      <c r="IX584" s="7"/>
      <c r="IY584" s="7"/>
    </row>
    <row r="585" spans="3:259" ht="11.85" customHeight="1">
      <c r="C585" s="24"/>
      <c r="D585" s="12"/>
      <c r="E585" s="12"/>
      <c r="F585" s="12"/>
      <c r="G585" s="14"/>
      <c r="H585" s="14"/>
      <c r="I585" s="14"/>
      <c r="J585" s="10"/>
      <c r="K585" s="10"/>
      <c r="L585" s="10"/>
      <c r="M585" s="10"/>
      <c r="N585" s="10"/>
      <c r="O585" s="10"/>
      <c r="P585" s="10"/>
      <c r="Q585" s="10"/>
      <c r="R585" s="10"/>
      <c r="S585" s="7"/>
      <c r="T585" s="7"/>
      <c r="U585" s="7"/>
      <c r="V585" s="7"/>
      <c r="W585" s="7"/>
      <c r="X585" s="7"/>
      <c r="AH585" s="1"/>
      <c r="AI585" s="1"/>
      <c r="IX585" s="7"/>
      <c r="IY585" s="7"/>
    </row>
    <row r="586" spans="3:259" ht="11.85" customHeight="1">
      <c r="C586" s="24"/>
      <c r="D586" s="12"/>
      <c r="E586" s="12"/>
      <c r="F586" s="12"/>
      <c r="G586" s="14"/>
      <c r="H586" s="14"/>
      <c r="I586" s="14"/>
      <c r="J586" s="10"/>
      <c r="K586" s="10"/>
      <c r="L586" s="10"/>
      <c r="M586" s="10"/>
      <c r="N586" s="10"/>
      <c r="O586" s="10"/>
      <c r="P586" s="10"/>
      <c r="Q586" s="10"/>
      <c r="R586" s="10"/>
      <c r="S586" s="7"/>
      <c r="T586" s="7"/>
      <c r="U586" s="7"/>
      <c r="V586" s="7"/>
      <c r="W586" s="7"/>
      <c r="X586" s="7"/>
      <c r="AH586" s="1"/>
      <c r="AI586" s="1"/>
      <c r="IX586" s="7"/>
      <c r="IY586" s="7"/>
    </row>
    <row r="587" spans="3:259" ht="11.85" customHeight="1">
      <c r="C587" s="24"/>
      <c r="D587" s="12"/>
      <c r="E587" s="12"/>
      <c r="F587" s="12"/>
      <c r="G587" s="14"/>
      <c r="H587" s="14"/>
      <c r="I587" s="14"/>
      <c r="J587" s="10"/>
      <c r="K587" s="10"/>
      <c r="L587" s="10"/>
      <c r="M587" s="10"/>
      <c r="N587" s="10"/>
      <c r="O587" s="10"/>
      <c r="P587" s="10"/>
      <c r="Q587" s="10"/>
      <c r="R587" s="10"/>
      <c r="S587" s="7"/>
      <c r="T587" s="7"/>
      <c r="U587" s="7"/>
      <c r="V587" s="7"/>
      <c r="W587" s="7"/>
      <c r="X587" s="7"/>
      <c r="AH587" s="1"/>
      <c r="AI587" s="1"/>
      <c r="IX587" s="7"/>
      <c r="IY587" s="7"/>
    </row>
    <row r="588" spans="3:259" ht="11.85" customHeight="1">
      <c r="C588" s="24"/>
      <c r="D588" s="12"/>
      <c r="E588" s="12"/>
      <c r="F588" s="12"/>
      <c r="G588" s="14"/>
      <c r="H588" s="14"/>
      <c r="I588" s="14"/>
      <c r="J588" s="10"/>
      <c r="K588" s="10"/>
      <c r="L588" s="10"/>
      <c r="M588" s="10"/>
      <c r="N588" s="10"/>
      <c r="O588" s="10"/>
      <c r="P588" s="10"/>
      <c r="Q588" s="10"/>
      <c r="R588" s="10"/>
      <c r="S588" s="7"/>
      <c r="T588" s="7"/>
      <c r="U588" s="7"/>
      <c r="V588" s="7"/>
      <c r="W588" s="7"/>
      <c r="X588" s="7"/>
      <c r="AH588" s="1"/>
      <c r="AI588" s="1"/>
      <c r="IX588" s="7"/>
      <c r="IY588" s="7"/>
    </row>
    <row r="589" spans="3:259" ht="11.85" customHeight="1">
      <c r="C589" s="24"/>
      <c r="D589" s="12"/>
      <c r="E589" s="12"/>
      <c r="F589" s="12"/>
      <c r="G589" s="14"/>
      <c r="H589" s="14"/>
      <c r="I589" s="14"/>
      <c r="J589" s="10"/>
      <c r="K589" s="10"/>
      <c r="L589" s="10"/>
      <c r="M589" s="10"/>
      <c r="N589" s="10"/>
      <c r="O589" s="10"/>
      <c r="P589" s="10"/>
      <c r="Q589" s="10"/>
      <c r="R589" s="10"/>
      <c r="S589" s="7"/>
      <c r="T589" s="7"/>
      <c r="U589" s="7"/>
      <c r="V589" s="7"/>
      <c r="W589" s="7"/>
      <c r="X589" s="7"/>
      <c r="AH589" s="1"/>
      <c r="AI589" s="1"/>
      <c r="IX589" s="7"/>
      <c r="IY589" s="7"/>
    </row>
    <row r="590" spans="3:259" ht="11.85" customHeight="1">
      <c r="C590" s="24"/>
      <c r="D590" s="12"/>
      <c r="E590" s="12"/>
      <c r="F590" s="12"/>
      <c r="G590" s="14"/>
      <c r="H590" s="14"/>
      <c r="I590" s="14"/>
      <c r="J590" s="10"/>
      <c r="K590" s="10"/>
      <c r="L590" s="10"/>
      <c r="M590" s="10"/>
      <c r="N590" s="10"/>
      <c r="O590" s="10"/>
      <c r="P590" s="10"/>
      <c r="Q590" s="10"/>
      <c r="R590" s="10"/>
      <c r="S590" s="7"/>
      <c r="T590" s="7"/>
      <c r="U590" s="7"/>
      <c r="V590" s="7"/>
      <c r="W590" s="7"/>
      <c r="X590" s="7"/>
      <c r="AH590" s="1"/>
      <c r="AI590" s="1"/>
      <c r="IX590" s="7"/>
      <c r="IY590" s="7"/>
    </row>
    <row r="591" spans="3:259" ht="11.85" customHeight="1">
      <c r="C591" s="24"/>
      <c r="D591" s="12"/>
      <c r="E591" s="12"/>
      <c r="F591" s="12"/>
      <c r="G591" s="14"/>
      <c r="H591" s="14"/>
      <c r="I591" s="14"/>
      <c r="J591" s="10"/>
      <c r="K591" s="10"/>
      <c r="L591" s="10"/>
      <c r="M591" s="10"/>
      <c r="N591" s="10"/>
      <c r="O591" s="10"/>
      <c r="P591" s="10"/>
      <c r="Q591" s="10"/>
      <c r="R591" s="10"/>
      <c r="S591" s="7"/>
      <c r="T591" s="7"/>
      <c r="U591" s="7"/>
      <c r="V591" s="7"/>
      <c r="W591" s="7"/>
      <c r="X591" s="7"/>
      <c r="AH591" s="1"/>
      <c r="AI591" s="1"/>
      <c r="IX591" s="7"/>
      <c r="IY591" s="7"/>
    </row>
    <row r="592" spans="3:259" ht="11.85" customHeight="1">
      <c r="C592" s="24"/>
      <c r="D592" s="12"/>
      <c r="E592" s="12"/>
      <c r="F592" s="12"/>
      <c r="G592" s="14"/>
      <c r="H592" s="14"/>
      <c r="I592" s="14"/>
      <c r="J592" s="10"/>
      <c r="K592" s="10"/>
      <c r="L592" s="10"/>
      <c r="M592" s="10"/>
      <c r="N592" s="10"/>
      <c r="O592" s="10"/>
      <c r="P592" s="10"/>
      <c r="Q592" s="10"/>
      <c r="R592" s="10"/>
      <c r="S592" s="7"/>
      <c r="T592" s="7"/>
      <c r="U592" s="7"/>
      <c r="V592" s="7"/>
      <c r="W592" s="7"/>
      <c r="X592" s="7"/>
      <c r="AH592" s="1"/>
      <c r="AI592" s="1"/>
      <c r="IX592" s="7"/>
      <c r="IY592" s="7"/>
    </row>
    <row r="593" spans="2:259" ht="11.85" customHeight="1">
      <c r="C593" s="24"/>
      <c r="D593" s="12"/>
      <c r="E593" s="12"/>
      <c r="F593" s="12"/>
      <c r="G593" s="14"/>
      <c r="H593" s="14"/>
      <c r="I593" s="14"/>
      <c r="J593" s="10"/>
      <c r="K593" s="10"/>
      <c r="L593" s="10"/>
      <c r="M593" s="10"/>
      <c r="N593" s="10"/>
      <c r="O593" s="10"/>
      <c r="P593" s="10"/>
      <c r="Q593" s="10"/>
      <c r="R593" s="10"/>
      <c r="S593" s="7"/>
      <c r="T593" s="7"/>
      <c r="U593" s="7"/>
      <c r="V593" s="7"/>
      <c r="W593" s="7"/>
      <c r="X593" s="7"/>
      <c r="AH593" s="1"/>
      <c r="AI593" s="1"/>
      <c r="IX593" s="7"/>
      <c r="IY593" s="7"/>
    </row>
    <row r="594" spans="2:259" ht="11.85" customHeight="1">
      <c r="C594" s="24"/>
      <c r="D594" s="12"/>
      <c r="E594" s="12"/>
      <c r="F594" s="12"/>
      <c r="G594" s="14"/>
      <c r="H594" s="14"/>
      <c r="I594" s="14"/>
      <c r="J594" s="10"/>
      <c r="K594" s="10"/>
      <c r="L594" s="10"/>
      <c r="M594" s="10"/>
      <c r="N594" s="10"/>
      <c r="O594" s="10"/>
      <c r="P594" s="10"/>
      <c r="Q594" s="10"/>
      <c r="R594" s="10"/>
      <c r="S594" s="7"/>
      <c r="T594" s="7"/>
      <c r="U594" s="7"/>
      <c r="V594" s="7"/>
      <c r="W594" s="7"/>
      <c r="X594" s="7"/>
      <c r="AH594" s="1"/>
      <c r="AI594" s="1"/>
      <c r="IX594" s="7"/>
      <c r="IY594" s="7"/>
    </row>
    <row r="595" spans="2:259" ht="11.85" customHeight="1">
      <c r="C595" s="24"/>
      <c r="D595" s="12"/>
      <c r="E595" s="12"/>
      <c r="F595" s="12"/>
      <c r="G595" s="14"/>
      <c r="H595" s="14"/>
      <c r="I595" s="14"/>
      <c r="J595" s="10"/>
      <c r="K595" s="10"/>
      <c r="L595" s="10"/>
      <c r="M595" s="10"/>
      <c r="N595" s="10"/>
      <c r="O595" s="10"/>
      <c r="P595" s="10"/>
      <c r="Q595" s="10"/>
      <c r="R595" s="10"/>
      <c r="S595" s="7"/>
      <c r="T595" s="7"/>
      <c r="U595" s="7"/>
      <c r="V595" s="7"/>
      <c r="W595" s="7"/>
      <c r="X595" s="7"/>
      <c r="AH595" s="1"/>
      <c r="AI595" s="1"/>
      <c r="IX595" s="7"/>
      <c r="IY595" s="7"/>
    </row>
    <row r="596" spans="2:259" ht="11.85" customHeight="1">
      <c r="C596" s="24"/>
      <c r="D596" s="12"/>
      <c r="E596" s="12"/>
      <c r="F596" s="12"/>
      <c r="G596" s="14"/>
      <c r="H596" s="14"/>
      <c r="I596" s="14"/>
      <c r="J596" s="10"/>
      <c r="K596" s="10"/>
      <c r="L596" s="10"/>
      <c r="M596" s="10"/>
      <c r="N596" s="10"/>
      <c r="O596" s="10"/>
      <c r="P596" s="10"/>
      <c r="Q596" s="10"/>
      <c r="R596" s="10"/>
      <c r="S596" s="7"/>
      <c r="T596" s="7"/>
      <c r="U596" s="7"/>
      <c r="V596" s="7"/>
      <c r="W596" s="7"/>
      <c r="X596" s="7"/>
      <c r="AH596" s="1"/>
      <c r="AI596" s="1"/>
      <c r="IX596" s="7"/>
      <c r="IY596" s="7"/>
    </row>
    <row r="597" spans="2:259" ht="11.85" customHeight="1">
      <c r="C597" s="24"/>
      <c r="D597" s="12"/>
      <c r="E597" s="12"/>
      <c r="F597" s="12"/>
      <c r="G597" s="14"/>
      <c r="H597" s="14"/>
      <c r="I597" s="14"/>
      <c r="J597" s="10"/>
      <c r="K597" s="10"/>
      <c r="L597" s="10"/>
      <c r="M597" s="10"/>
      <c r="N597" s="10"/>
      <c r="O597" s="10"/>
      <c r="P597" s="10"/>
      <c r="Q597" s="10"/>
      <c r="R597" s="10"/>
      <c r="S597" s="7"/>
      <c r="T597" s="7"/>
      <c r="U597" s="7"/>
      <c r="V597" s="7"/>
      <c r="W597" s="7"/>
      <c r="X597" s="7"/>
      <c r="AH597" s="1"/>
      <c r="AI597" s="1"/>
      <c r="IX597" s="7"/>
      <c r="IY597" s="7"/>
    </row>
    <row r="598" spans="2:259" ht="11.85" customHeight="1">
      <c r="C598" s="24"/>
      <c r="D598" s="12"/>
      <c r="E598" s="12"/>
      <c r="F598" s="12"/>
      <c r="G598" s="14"/>
      <c r="H598" s="14"/>
      <c r="I598" s="14"/>
      <c r="J598" s="10"/>
      <c r="K598" s="10"/>
      <c r="L598" s="10"/>
      <c r="M598" s="10"/>
      <c r="N598" s="10"/>
      <c r="O598" s="10"/>
      <c r="P598" s="10"/>
      <c r="Q598" s="10"/>
      <c r="R598" s="10"/>
      <c r="S598" s="7"/>
      <c r="T598" s="7"/>
      <c r="U598" s="7"/>
      <c r="V598" s="7"/>
      <c r="W598" s="7"/>
      <c r="X598" s="7"/>
      <c r="AH598" s="1"/>
      <c r="AI598" s="1"/>
      <c r="IX598" s="7"/>
      <c r="IY598" s="7"/>
    </row>
    <row r="599" spans="2:259" ht="11.85" customHeight="1">
      <c r="C599" s="24"/>
      <c r="D599" s="12"/>
      <c r="E599" s="12"/>
      <c r="F599" s="12"/>
      <c r="G599" s="14"/>
      <c r="H599" s="14"/>
      <c r="I599" s="14"/>
      <c r="J599" s="10"/>
      <c r="K599" s="10"/>
      <c r="L599" s="10"/>
      <c r="M599" s="10"/>
      <c r="N599" s="10"/>
      <c r="O599" s="10"/>
      <c r="P599" s="10"/>
      <c r="Q599" s="10"/>
      <c r="R599" s="10"/>
      <c r="S599" s="7"/>
      <c r="T599" s="7"/>
      <c r="U599" s="7"/>
      <c r="V599" s="7"/>
      <c r="W599" s="7"/>
      <c r="X599" s="7"/>
      <c r="AH599" s="1"/>
      <c r="AI599" s="1"/>
      <c r="IX599" s="7"/>
      <c r="IY599" s="7"/>
    </row>
    <row r="600" spans="2:259" ht="11.85" customHeight="1">
      <c r="C600" s="24"/>
      <c r="D600" s="12"/>
      <c r="E600" s="12"/>
      <c r="F600" s="12"/>
      <c r="G600" s="14"/>
      <c r="H600" s="14"/>
      <c r="I600" s="14"/>
      <c r="J600" s="10"/>
      <c r="K600" s="10"/>
      <c r="L600" s="10"/>
      <c r="M600" s="10"/>
      <c r="N600" s="10"/>
      <c r="O600" s="10"/>
      <c r="P600" s="10"/>
      <c r="Q600" s="10"/>
      <c r="R600" s="10"/>
      <c r="S600" s="7"/>
      <c r="T600" s="7"/>
      <c r="U600" s="7"/>
      <c r="V600" s="7"/>
      <c r="W600" s="7"/>
      <c r="X600" s="7"/>
      <c r="AH600" s="1"/>
      <c r="AI600" s="1"/>
      <c r="IX600" s="7"/>
      <c r="IY600" s="7"/>
    </row>
    <row r="601" spans="2:259" ht="11.85" customHeight="1">
      <c r="C601" s="24"/>
      <c r="D601" s="12"/>
      <c r="E601" s="12"/>
      <c r="F601" s="12"/>
      <c r="G601" s="14"/>
      <c r="H601" s="14"/>
      <c r="I601" s="14"/>
      <c r="J601" s="10"/>
      <c r="K601" s="10"/>
      <c r="L601" s="10"/>
      <c r="M601" s="10"/>
      <c r="N601" s="10"/>
      <c r="O601" s="10"/>
      <c r="P601" s="10"/>
      <c r="Q601" s="10"/>
      <c r="R601" s="10"/>
      <c r="S601" s="7"/>
      <c r="T601" s="7"/>
      <c r="U601" s="7"/>
      <c r="V601" s="7"/>
      <c r="W601" s="7"/>
      <c r="X601" s="7"/>
      <c r="AH601" s="1"/>
      <c r="AI601" s="1"/>
      <c r="IX601" s="7"/>
      <c r="IY601" s="7"/>
    </row>
    <row r="602" spans="2:259" ht="11.85" customHeight="1">
      <c r="C602" s="24"/>
      <c r="D602" s="12"/>
      <c r="E602" s="12"/>
      <c r="F602" s="12"/>
      <c r="G602" s="14"/>
      <c r="H602" s="14"/>
      <c r="I602" s="14"/>
      <c r="J602" s="10"/>
      <c r="K602" s="10"/>
      <c r="L602" s="10"/>
      <c r="M602" s="10"/>
      <c r="N602" s="10"/>
      <c r="O602" s="10"/>
      <c r="P602" s="10"/>
      <c r="Q602" s="10"/>
      <c r="R602" s="10"/>
      <c r="S602" s="7"/>
      <c r="T602" s="7"/>
      <c r="U602" s="7"/>
      <c r="V602" s="7"/>
      <c r="W602" s="7"/>
      <c r="X602" s="7"/>
      <c r="AH602" s="1"/>
      <c r="AI602" s="1"/>
      <c r="IX602" s="7"/>
      <c r="IY602" s="7"/>
    </row>
    <row r="603" spans="2:259" ht="11.85" customHeight="1">
      <c r="B603" s="26"/>
      <c r="C603" s="24"/>
      <c r="D603" s="12"/>
      <c r="E603" s="12"/>
      <c r="F603" s="12"/>
      <c r="G603" s="14"/>
      <c r="H603" s="14"/>
      <c r="I603" s="14"/>
      <c r="J603" s="10"/>
      <c r="K603" s="10"/>
      <c r="L603" s="10"/>
      <c r="M603" s="10"/>
      <c r="N603" s="10"/>
      <c r="O603" s="10"/>
      <c r="P603" s="10"/>
      <c r="Q603" s="10"/>
      <c r="R603" s="10"/>
      <c r="S603" s="7"/>
      <c r="T603" s="7"/>
      <c r="U603" s="7"/>
      <c r="V603" s="7"/>
      <c r="W603" s="7"/>
      <c r="X603" s="7"/>
      <c r="AH603" s="1"/>
      <c r="AI603" s="1"/>
      <c r="IX603" s="7"/>
      <c r="IY603" s="7"/>
    </row>
    <row r="604" spans="2:259" ht="11.85" customHeight="1">
      <c r="B604" s="26"/>
      <c r="C604" s="24"/>
      <c r="D604" s="12"/>
      <c r="E604" s="12"/>
      <c r="F604" s="12"/>
      <c r="G604" s="14"/>
      <c r="H604" s="14"/>
      <c r="I604" s="14"/>
      <c r="J604" s="10"/>
      <c r="K604" s="10"/>
      <c r="L604" s="10"/>
      <c r="M604" s="10"/>
      <c r="N604" s="10"/>
      <c r="O604" s="10"/>
      <c r="P604" s="10"/>
      <c r="Q604" s="10"/>
      <c r="R604" s="10"/>
      <c r="S604" s="7"/>
      <c r="T604" s="7"/>
      <c r="U604" s="7"/>
      <c r="V604" s="7"/>
      <c r="W604" s="7"/>
      <c r="X604" s="7"/>
      <c r="AH604" s="1"/>
      <c r="AI604" s="1"/>
      <c r="IX604" s="7"/>
      <c r="IY604" s="7"/>
    </row>
    <row r="605" spans="2:259" ht="11.85" customHeight="1">
      <c r="B605" s="26"/>
      <c r="C605" s="24"/>
      <c r="D605" s="12"/>
      <c r="E605" s="12"/>
      <c r="F605" s="12"/>
      <c r="G605" s="14"/>
      <c r="H605" s="14"/>
      <c r="I605" s="14"/>
      <c r="J605" s="10"/>
      <c r="K605" s="10"/>
      <c r="L605" s="10"/>
      <c r="M605" s="10"/>
      <c r="N605" s="10"/>
      <c r="O605" s="10"/>
      <c r="P605" s="10"/>
      <c r="Q605" s="10"/>
      <c r="R605" s="10"/>
      <c r="S605" s="7"/>
      <c r="T605" s="7"/>
      <c r="U605" s="7"/>
      <c r="V605" s="7"/>
      <c r="W605" s="7"/>
      <c r="X605" s="7"/>
      <c r="AH605" s="1"/>
      <c r="AI605" s="1"/>
      <c r="IX605" s="7"/>
      <c r="IY605" s="7"/>
    </row>
    <row r="606" spans="2:259" ht="11.85" customHeight="1">
      <c r="B606" s="26"/>
      <c r="C606" s="24"/>
      <c r="D606" s="12"/>
      <c r="E606" s="12"/>
      <c r="F606" s="12"/>
      <c r="G606" s="14"/>
      <c r="H606" s="14"/>
      <c r="I606" s="14"/>
      <c r="J606" s="10"/>
      <c r="K606" s="10"/>
      <c r="L606" s="10"/>
      <c r="M606" s="10"/>
      <c r="N606" s="10"/>
      <c r="O606" s="10"/>
      <c r="P606" s="10"/>
      <c r="Q606" s="10"/>
      <c r="R606" s="10"/>
      <c r="S606" s="7"/>
      <c r="T606" s="7"/>
      <c r="U606" s="7"/>
      <c r="V606" s="7"/>
      <c r="W606" s="7"/>
      <c r="X606" s="7"/>
      <c r="AH606" s="1"/>
      <c r="AI606" s="1"/>
      <c r="IX606" s="7"/>
      <c r="IY606" s="7"/>
    </row>
    <row r="607" spans="2:259">
      <c r="C607" s="24"/>
      <c r="D607" s="12"/>
      <c r="E607" s="12"/>
      <c r="F607" s="12"/>
      <c r="G607" s="14"/>
      <c r="H607" s="14"/>
      <c r="I607" s="14"/>
      <c r="J607" s="10"/>
      <c r="K607" s="10"/>
      <c r="L607" s="10"/>
      <c r="M607" s="10"/>
      <c r="N607" s="10"/>
      <c r="O607" s="10"/>
      <c r="P607" s="10"/>
      <c r="Q607" s="10"/>
      <c r="R607" s="10"/>
      <c r="S607" s="7"/>
      <c r="T607" s="7"/>
      <c r="U607" s="7"/>
      <c r="V607" s="7"/>
      <c r="W607" s="7"/>
      <c r="X607" s="7"/>
      <c r="AH607" s="1"/>
      <c r="AI607" s="1"/>
      <c r="IX607" s="7"/>
      <c r="IY607" s="7"/>
    </row>
    <row r="608" spans="2:259">
      <c r="C608" s="24"/>
      <c r="D608" s="12"/>
      <c r="E608" s="12"/>
      <c r="F608" s="12"/>
      <c r="G608" s="14"/>
      <c r="H608" s="14"/>
      <c r="I608" s="14"/>
      <c r="J608" s="10"/>
      <c r="K608" s="10"/>
      <c r="L608" s="10"/>
      <c r="M608" s="10"/>
      <c r="N608" s="10"/>
      <c r="O608" s="10"/>
      <c r="P608" s="10"/>
      <c r="Q608" s="10"/>
      <c r="R608" s="10"/>
      <c r="S608" s="7"/>
      <c r="T608" s="7"/>
      <c r="U608" s="7"/>
      <c r="V608" s="7"/>
      <c r="W608" s="7"/>
      <c r="X608" s="7"/>
      <c r="AH608" s="1"/>
      <c r="AI608" s="1"/>
      <c r="IX608" s="7"/>
      <c r="IY608" s="7"/>
    </row>
    <row r="609" spans="3:259">
      <c r="C609" s="24"/>
      <c r="D609" s="12"/>
      <c r="E609" s="12"/>
      <c r="F609" s="12"/>
      <c r="G609" s="14"/>
      <c r="H609" s="14"/>
      <c r="I609" s="14"/>
      <c r="J609" s="10"/>
      <c r="K609" s="10"/>
      <c r="L609" s="10"/>
      <c r="M609" s="10"/>
      <c r="N609" s="10"/>
      <c r="O609" s="10"/>
      <c r="P609" s="10"/>
      <c r="Q609" s="10"/>
      <c r="R609" s="10"/>
      <c r="S609" s="7"/>
      <c r="T609" s="7"/>
      <c r="U609" s="7"/>
      <c r="V609" s="7"/>
      <c r="W609" s="7"/>
      <c r="X609" s="7"/>
      <c r="AH609" s="1"/>
      <c r="AI609" s="1"/>
      <c r="IX609" s="7"/>
      <c r="IY609" s="7"/>
    </row>
    <row r="610" spans="3:259">
      <c r="C610" s="24"/>
      <c r="D610" s="12"/>
      <c r="E610" s="12"/>
      <c r="F610" s="12"/>
      <c r="G610" s="14"/>
      <c r="H610" s="14"/>
      <c r="I610" s="14"/>
      <c r="J610" s="10"/>
      <c r="K610" s="10"/>
      <c r="L610" s="10"/>
      <c r="M610" s="10"/>
      <c r="N610" s="10"/>
      <c r="O610" s="10"/>
      <c r="P610" s="10"/>
      <c r="Q610" s="10"/>
      <c r="R610" s="10"/>
      <c r="S610" s="7"/>
      <c r="T610" s="7"/>
      <c r="U610" s="7"/>
      <c r="V610" s="7"/>
      <c r="W610" s="7"/>
      <c r="X610" s="7"/>
      <c r="AH610" s="1"/>
      <c r="AI610" s="1"/>
      <c r="IX610" s="7"/>
      <c r="IY610" s="7"/>
    </row>
    <row r="611" spans="3:259">
      <c r="C611" s="24"/>
      <c r="D611" s="12"/>
      <c r="E611" s="12"/>
      <c r="F611" s="12"/>
      <c r="G611" s="14"/>
      <c r="H611" s="14"/>
      <c r="I611" s="14"/>
      <c r="J611" s="10"/>
      <c r="K611" s="10"/>
      <c r="L611" s="10"/>
      <c r="M611" s="10"/>
      <c r="N611" s="10"/>
      <c r="O611" s="10"/>
      <c r="P611" s="10"/>
      <c r="Q611" s="10"/>
      <c r="R611" s="10"/>
      <c r="S611" s="7"/>
      <c r="T611" s="7"/>
      <c r="U611" s="7"/>
      <c r="V611" s="7"/>
      <c r="W611" s="7"/>
      <c r="X611" s="7"/>
      <c r="AH611" s="1"/>
      <c r="AI611" s="1"/>
      <c r="IX611" s="7"/>
      <c r="IY611" s="7"/>
    </row>
    <row r="612" spans="3:259">
      <c r="C612" s="24"/>
      <c r="D612" s="12"/>
      <c r="E612" s="12"/>
      <c r="F612" s="12"/>
      <c r="G612" s="14"/>
      <c r="H612" s="14"/>
      <c r="I612" s="14"/>
      <c r="J612" s="10"/>
      <c r="K612" s="10"/>
      <c r="L612" s="10"/>
      <c r="M612" s="10"/>
      <c r="N612" s="10"/>
      <c r="O612" s="10"/>
      <c r="P612" s="10"/>
      <c r="Q612" s="10"/>
      <c r="R612" s="10"/>
      <c r="S612" s="7"/>
      <c r="T612" s="7"/>
      <c r="U612" s="7"/>
      <c r="V612" s="7"/>
      <c r="W612" s="7"/>
      <c r="X612" s="7"/>
      <c r="AH612" s="1"/>
      <c r="AI612" s="1"/>
      <c r="IX612" s="7"/>
      <c r="IY612" s="7"/>
    </row>
    <row r="613" spans="3:259">
      <c r="C613" s="24"/>
      <c r="D613" s="12"/>
      <c r="E613" s="12"/>
      <c r="F613" s="12"/>
      <c r="G613" s="14"/>
      <c r="H613" s="14"/>
      <c r="I613" s="14"/>
      <c r="J613" s="10"/>
      <c r="K613" s="10"/>
      <c r="L613" s="10"/>
      <c r="M613" s="10"/>
      <c r="N613" s="10"/>
      <c r="O613" s="10"/>
      <c r="P613" s="10"/>
      <c r="Q613" s="10"/>
      <c r="R613" s="10"/>
      <c r="S613" s="7"/>
      <c r="T613" s="7"/>
      <c r="U613" s="7"/>
      <c r="V613" s="7"/>
      <c r="W613" s="7"/>
      <c r="X613" s="7"/>
      <c r="AH613" s="1"/>
      <c r="AI613" s="1"/>
      <c r="IX613" s="7"/>
      <c r="IY613" s="7"/>
    </row>
    <row r="614" spans="3:259">
      <c r="C614" s="24"/>
      <c r="D614" s="12"/>
      <c r="E614" s="12"/>
      <c r="F614" s="12"/>
      <c r="G614" s="14"/>
      <c r="H614" s="14"/>
      <c r="I614" s="14"/>
      <c r="J614" s="10"/>
      <c r="K614" s="10"/>
      <c r="L614" s="10"/>
      <c r="M614" s="10"/>
      <c r="N614" s="10"/>
      <c r="O614" s="10"/>
      <c r="P614" s="10"/>
      <c r="Q614" s="10"/>
      <c r="R614" s="10"/>
      <c r="S614" s="7"/>
      <c r="T614" s="7"/>
      <c r="U614" s="7"/>
      <c r="V614" s="7"/>
      <c r="W614" s="7"/>
      <c r="X614" s="7"/>
      <c r="AH614" s="1"/>
      <c r="AI614" s="1"/>
      <c r="IX614" s="7"/>
      <c r="IY614" s="7"/>
    </row>
    <row r="615" spans="3:259">
      <c r="C615" s="24"/>
      <c r="D615" s="12"/>
      <c r="E615" s="12"/>
      <c r="F615" s="12"/>
      <c r="G615" s="14"/>
      <c r="H615" s="14"/>
      <c r="I615" s="14"/>
      <c r="J615" s="10"/>
      <c r="K615" s="10"/>
      <c r="L615" s="10"/>
      <c r="M615" s="10"/>
      <c r="N615" s="10"/>
      <c r="O615" s="10"/>
      <c r="P615" s="10"/>
      <c r="Q615" s="10"/>
      <c r="R615" s="10"/>
      <c r="S615" s="7"/>
      <c r="T615" s="7"/>
      <c r="U615" s="7"/>
      <c r="V615" s="7"/>
      <c r="W615" s="7"/>
      <c r="X615" s="7"/>
      <c r="AH615" s="1"/>
      <c r="AI615" s="1"/>
      <c r="IX615" s="7"/>
      <c r="IY615" s="7"/>
    </row>
    <row r="616" spans="3:259">
      <c r="C616" s="24"/>
      <c r="D616" s="12"/>
      <c r="E616" s="12"/>
      <c r="F616" s="12"/>
      <c r="G616" s="14"/>
      <c r="H616" s="14"/>
      <c r="I616" s="14"/>
      <c r="J616" s="10"/>
      <c r="K616" s="10"/>
      <c r="L616" s="10"/>
      <c r="M616" s="10"/>
      <c r="N616" s="10"/>
      <c r="O616" s="10"/>
      <c r="P616" s="10"/>
      <c r="Q616" s="10"/>
      <c r="R616" s="10"/>
      <c r="S616" s="7"/>
      <c r="T616" s="7"/>
      <c r="U616" s="7"/>
      <c r="V616" s="7"/>
      <c r="W616" s="7"/>
      <c r="X616" s="7"/>
      <c r="AH616" s="1"/>
      <c r="AI616" s="1"/>
      <c r="IX616" s="7"/>
      <c r="IY616" s="7"/>
    </row>
    <row r="617" spans="3:259">
      <c r="C617" s="24"/>
      <c r="D617" s="12"/>
      <c r="E617" s="12"/>
      <c r="F617" s="12"/>
      <c r="G617" s="14"/>
      <c r="H617" s="14"/>
      <c r="I617" s="14"/>
      <c r="J617" s="10"/>
      <c r="K617" s="10"/>
      <c r="L617" s="10"/>
      <c r="M617" s="10"/>
      <c r="N617" s="10"/>
      <c r="O617" s="10"/>
      <c r="P617" s="10"/>
      <c r="Q617" s="10"/>
      <c r="R617" s="10"/>
      <c r="S617" s="7"/>
      <c r="T617" s="7"/>
      <c r="U617" s="7"/>
      <c r="V617" s="7"/>
      <c r="W617" s="7"/>
      <c r="X617" s="7"/>
      <c r="AH617" s="1"/>
      <c r="AI617" s="1"/>
      <c r="IX617" s="7"/>
      <c r="IY617" s="7"/>
    </row>
    <row r="618" spans="3:259">
      <c r="C618" s="24"/>
      <c r="D618" s="12"/>
      <c r="E618" s="12"/>
      <c r="F618" s="12"/>
      <c r="G618" s="14"/>
      <c r="H618" s="14"/>
      <c r="I618" s="14"/>
      <c r="J618" s="10"/>
      <c r="K618" s="10"/>
      <c r="L618" s="10"/>
      <c r="M618" s="10"/>
      <c r="N618" s="10"/>
      <c r="O618" s="10"/>
      <c r="P618" s="10"/>
      <c r="Q618" s="10"/>
      <c r="R618" s="10"/>
      <c r="S618" s="7"/>
      <c r="T618" s="7"/>
      <c r="U618" s="7"/>
      <c r="V618" s="7"/>
      <c r="W618" s="7"/>
      <c r="X618" s="7"/>
      <c r="AH618" s="1"/>
      <c r="AI618" s="1"/>
      <c r="IX618" s="7"/>
      <c r="IY618" s="7"/>
    </row>
    <row r="619" spans="3:259">
      <c r="C619" s="24"/>
      <c r="D619" s="12"/>
      <c r="E619" s="12"/>
      <c r="F619" s="12"/>
      <c r="G619" s="14"/>
      <c r="H619" s="14"/>
      <c r="I619" s="14"/>
      <c r="J619" s="10"/>
      <c r="K619" s="10"/>
      <c r="L619" s="10"/>
      <c r="M619" s="10"/>
      <c r="N619" s="10"/>
      <c r="O619" s="10"/>
      <c r="P619" s="10"/>
      <c r="Q619" s="10"/>
      <c r="R619" s="10"/>
      <c r="S619" s="7"/>
      <c r="T619" s="7"/>
      <c r="U619" s="7"/>
      <c r="V619" s="7"/>
      <c r="W619" s="7"/>
      <c r="X619" s="7"/>
      <c r="AH619" s="1"/>
      <c r="AI619" s="1"/>
      <c r="IX619" s="7"/>
      <c r="IY619" s="7"/>
    </row>
    <row r="620" spans="3:259">
      <c r="C620" s="24"/>
      <c r="D620" s="12"/>
      <c r="E620" s="12"/>
      <c r="F620" s="12"/>
      <c r="G620" s="14"/>
      <c r="H620" s="14"/>
      <c r="I620" s="14"/>
      <c r="J620" s="10"/>
      <c r="K620" s="10"/>
      <c r="L620" s="10"/>
      <c r="M620" s="10"/>
      <c r="N620" s="10"/>
      <c r="O620" s="10"/>
      <c r="P620" s="10"/>
      <c r="Q620" s="10"/>
      <c r="R620" s="10"/>
      <c r="S620" s="7"/>
      <c r="T620" s="7"/>
      <c r="U620" s="7"/>
      <c r="V620" s="7"/>
      <c r="W620" s="7"/>
      <c r="X620" s="7"/>
      <c r="AH620" s="1"/>
      <c r="AI620" s="1"/>
      <c r="IX620" s="7"/>
      <c r="IY620" s="7"/>
    </row>
    <row r="621" spans="3:259">
      <c r="C621" s="24"/>
      <c r="D621" s="12"/>
      <c r="E621" s="12"/>
      <c r="F621" s="12"/>
      <c r="G621" s="14"/>
      <c r="H621" s="14"/>
      <c r="I621" s="14"/>
      <c r="J621" s="10"/>
      <c r="K621" s="10"/>
      <c r="L621" s="10"/>
      <c r="M621" s="10"/>
      <c r="N621" s="10"/>
      <c r="O621" s="10"/>
      <c r="P621" s="10"/>
      <c r="Q621" s="10"/>
      <c r="R621" s="10"/>
      <c r="S621" s="7"/>
      <c r="T621" s="7"/>
      <c r="U621" s="7"/>
      <c r="V621" s="7"/>
      <c r="W621" s="7"/>
      <c r="X621" s="7"/>
      <c r="AH621" s="1"/>
      <c r="AI621" s="1"/>
      <c r="IX621" s="7"/>
      <c r="IY621" s="7"/>
    </row>
    <row r="622" spans="3:259">
      <c r="C622" s="24"/>
      <c r="D622" s="12"/>
      <c r="E622" s="12"/>
      <c r="F622" s="12"/>
      <c r="G622" s="14"/>
      <c r="H622" s="14"/>
      <c r="I622" s="14"/>
      <c r="J622" s="10"/>
      <c r="K622" s="10"/>
      <c r="L622" s="10"/>
      <c r="M622" s="10"/>
      <c r="N622" s="10"/>
      <c r="O622" s="10"/>
      <c r="P622" s="10"/>
      <c r="Q622" s="10"/>
      <c r="R622" s="10"/>
      <c r="S622" s="7"/>
      <c r="T622" s="7"/>
      <c r="U622" s="7"/>
      <c r="V622" s="7"/>
      <c r="W622" s="7"/>
      <c r="X622" s="7"/>
      <c r="AH622" s="1"/>
      <c r="AI622" s="1"/>
      <c r="IX622" s="7"/>
      <c r="IY622" s="7"/>
    </row>
    <row r="623" spans="3:259">
      <c r="C623" s="24"/>
      <c r="D623" s="12"/>
      <c r="E623" s="12"/>
      <c r="F623" s="12"/>
      <c r="G623" s="14"/>
      <c r="H623" s="14"/>
      <c r="I623" s="14"/>
      <c r="J623" s="10"/>
      <c r="K623" s="10"/>
      <c r="L623" s="10"/>
      <c r="M623" s="10"/>
      <c r="N623" s="10"/>
      <c r="O623" s="10"/>
      <c r="P623" s="10"/>
      <c r="Q623" s="10"/>
      <c r="R623" s="10"/>
      <c r="S623" s="7"/>
      <c r="T623" s="7"/>
      <c r="U623" s="7"/>
      <c r="V623" s="7"/>
      <c r="W623" s="7"/>
      <c r="X623" s="7"/>
      <c r="AH623" s="1"/>
      <c r="AI623" s="1"/>
      <c r="IX623" s="7"/>
      <c r="IY623" s="7"/>
    </row>
    <row r="624" spans="3:259">
      <c r="C624" s="24"/>
      <c r="D624" s="12"/>
      <c r="E624" s="12"/>
      <c r="F624" s="12"/>
      <c r="G624" s="14"/>
      <c r="H624" s="14"/>
      <c r="I624" s="14"/>
      <c r="J624" s="10"/>
      <c r="K624" s="10"/>
      <c r="L624" s="10"/>
      <c r="M624" s="10"/>
      <c r="N624" s="10"/>
      <c r="O624" s="10"/>
      <c r="P624" s="10"/>
      <c r="Q624" s="10"/>
      <c r="R624" s="10"/>
      <c r="S624" s="7"/>
      <c r="T624" s="7"/>
      <c r="U624" s="7"/>
      <c r="V624" s="7"/>
      <c r="W624" s="7"/>
      <c r="X624" s="7"/>
      <c r="AH624" s="1"/>
      <c r="AI624" s="1"/>
      <c r="IX624" s="7"/>
      <c r="IY624" s="7"/>
    </row>
    <row r="625" spans="3:259">
      <c r="C625" s="24"/>
      <c r="D625" s="12"/>
      <c r="E625" s="12"/>
      <c r="F625" s="12"/>
      <c r="G625" s="14"/>
      <c r="H625" s="14"/>
      <c r="I625" s="14"/>
      <c r="J625" s="10"/>
      <c r="K625" s="10"/>
      <c r="L625" s="10"/>
      <c r="M625" s="10"/>
      <c r="N625" s="10"/>
      <c r="O625" s="10"/>
      <c r="P625" s="10"/>
      <c r="Q625" s="10"/>
      <c r="R625" s="10"/>
      <c r="S625" s="7"/>
      <c r="T625" s="7"/>
      <c r="U625" s="7"/>
      <c r="V625" s="7"/>
      <c r="W625" s="7"/>
      <c r="X625" s="7"/>
      <c r="AH625" s="1"/>
      <c r="AI625" s="1"/>
      <c r="IX625" s="7"/>
      <c r="IY625" s="7"/>
    </row>
    <row r="626" spans="3:259">
      <c r="C626" s="24"/>
      <c r="D626" s="12"/>
      <c r="E626" s="12"/>
      <c r="F626" s="12"/>
      <c r="G626" s="14"/>
      <c r="H626" s="14"/>
      <c r="I626" s="14"/>
      <c r="J626" s="10"/>
      <c r="K626" s="10"/>
      <c r="L626" s="10"/>
      <c r="M626" s="10"/>
      <c r="N626" s="10"/>
      <c r="O626" s="10"/>
      <c r="P626" s="10"/>
      <c r="Q626" s="10"/>
      <c r="R626" s="10"/>
      <c r="S626" s="7"/>
      <c r="T626" s="7"/>
      <c r="U626" s="7"/>
      <c r="V626" s="7"/>
      <c r="W626" s="7"/>
      <c r="X626" s="7"/>
      <c r="AH626" s="1"/>
      <c r="AI626" s="1"/>
      <c r="IX626" s="7"/>
      <c r="IY626" s="7"/>
    </row>
    <row r="627" spans="3:259">
      <c r="C627" s="24"/>
      <c r="D627" s="12"/>
      <c r="E627" s="12"/>
      <c r="F627" s="12"/>
      <c r="G627" s="14"/>
      <c r="H627" s="14"/>
      <c r="I627" s="14"/>
      <c r="J627" s="10"/>
      <c r="K627" s="10"/>
      <c r="L627" s="10"/>
      <c r="M627" s="10"/>
      <c r="N627" s="10"/>
      <c r="O627" s="10"/>
      <c r="P627" s="10"/>
      <c r="Q627" s="10"/>
      <c r="R627" s="10"/>
      <c r="S627" s="7"/>
      <c r="T627" s="7"/>
      <c r="U627" s="7"/>
      <c r="V627" s="7"/>
      <c r="W627" s="7"/>
      <c r="X627" s="7"/>
      <c r="AH627" s="1"/>
      <c r="AI627" s="1"/>
      <c r="IX627" s="7"/>
      <c r="IY627" s="7"/>
    </row>
    <row r="628" spans="3:259">
      <c r="C628" s="24"/>
      <c r="D628" s="12"/>
      <c r="E628" s="12"/>
      <c r="F628" s="12"/>
      <c r="G628" s="14"/>
      <c r="H628" s="14"/>
      <c r="I628" s="14"/>
      <c r="J628" s="10"/>
      <c r="K628" s="10"/>
      <c r="L628" s="10"/>
      <c r="M628" s="10"/>
      <c r="N628" s="10"/>
      <c r="O628" s="10"/>
      <c r="P628" s="10"/>
      <c r="Q628" s="10"/>
      <c r="R628" s="10"/>
      <c r="S628" s="7"/>
      <c r="T628" s="7"/>
      <c r="U628" s="7"/>
      <c r="V628" s="7"/>
      <c r="W628" s="7"/>
      <c r="X628" s="7"/>
      <c r="AH628" s="1"/>
      <c r="AI628" s="1"/>
      <c r="IX628" s="7"/>
      <c r="IY628" s="7"/>
    </row>
    <row r="629" spans="3:259">
      <c r="C629" s="24"/>
      <c r="D629" s="12"/>
      <c r="E629" s="12"/>
      <c r="F629" s="12"/>
      <c r="G629" s="14"/>
      <c r="H629" s="14"/>
      <c r="I629" s="14"/>
      <c r="J629" s="10"/>
      <c r="K629" s="10"/>
      <c r="L629" s="10"/>
      <c r="M629" s="10"/>
      <c r="N629" s="10"/>
      <c r="O629" s="10"/>
      <c r="P629" s="10"/>
      <c r="Q629" s="10"/>
      <c r="R629" s="10"/>
      <c r="S629" s="7"/>
      <c r="T629" s="7"/>
      <c r="U629" s="7"/>
      <c r="V629" s="7"/>
      <c r="W629" s="7"/>
      <c r="X629" s="7"/>
      <c r="AH629" s="1"/>
      <c r="AI629" s="1"/>
      <c r="IX629" s="7"/>
      <c r="IY629" s="7"/>
    </row>
    <row r="630" spans="3:259">
      <c r="C630" s="24"/>
      <c r="D630" s="12"/>
      <c r="E630" s="12"/>
      <c r="F630" s="12"/>
      <c r="G630" s="14"/>
      <c r="H630" s="14"/>
      <c r="I630" s="14"/>
      <c r="J630" s="10"/>
      <c r="K630" s="10"/>
      <c r="L630" s="10"/>
      <c r="M630" s="10"/>
      <c r="N630" s="10"/>
      <c r="O630" s="10"/>
      <c r="P630" s="10"/>
      <c r="Q630" s="10"/>
      <c r="R630" s="10"/>
      <c r="S630" s="7"/>
      <c r="T630" s="7"/>
      <c r="U630" s="7"/>
      <c r="V630" s="7"/>
      <c r="W630" s="7"/>
      <c r="X630" s="7"/>
      <c r="AH630" s="1"/>
      <c r="AI630" s="1"/>
      <c r="IX630" s="7"/>
      <c r="IY630" s="7"/>
    </row>
    <row r="631" spans="3:259">
      <c r="C631" s="24"/>
      <c r="D631" s="12"/>
      <c r="E631" s="12"/>
      <c r="F631" s="12"/>
      <c r="G631" s="14"/>
      <c r="H631" s="14"/>
      <c r="I631" s="14"/>
      <c r="J631" s="10"/>
      <c r="K631" s="10"/>
      <c r="L631" s="10"/>
      <c r="M631" s="10"/>
      <c r="N631" s="10"/>
      <c r="O631" s="10"/>
      <c r="P631" s="10"/>
      <c r="Q631" s="10"/>
      <c r="R631" s="10"/>
      <c r="S631" s="7"/>
      <c r="T631" s="7"/>
      <c r="U631" s="7"/>
      <c r="V631" s="7"/>
      <c r="W631" s="7"/>
      <c r="X631" s="7"/>
      <c r="AH631" s="1"/>
      <c r="AI631" s="1"/>
      <c r="IX631" s="7"/>
      <c r="IY631" s="7"/>
    </row>
    <row r="632" spans="3:259">
      <c r="C632" s="24"/>
      <c r="D632" s="12"/>
      <c r="E632" s="12"/>
      <c r="F632" s="12"/>
      <c r="G632" s="14"/>
      <c r="H632" s="14"/>
      <c r="I632" s="14"/>
      <c r="J632" s="10"/>
      <c r="K632" s="10"/>
      <c r="L632" s="10"/>
      <c r="M632" s="10"/>
      <c r="N632" s="10"/>
      <c r="O632" s="10"/>
      <c r="P632" s="10"/>
      <c r="Q632" s="10"/>
      <c r="R632" s="10"/>
      <c r="S632" s="7"/>
      <c r="T632" s="7"/>
      <c r="U632" s="7"/>
      <c r="V632" s="7"/>
      <c r="W632" s="7"/>
      <c r="X632" s="7"/>
      <c r="AH632" s="1"/>
      <c r="AI632" s="1"/>
      <c r="IX632" s="7"/>
      <c r="IY632" s="7"/>
    </row>
    <row r="633" spans="3:259">
      <c r="C633" s="24"/>
      <c r="D633" s="12"/>
      <c r="E633" s="12"/>
      <c r="F633" s="12"/>
      <c r="G633" s="14"/>
      <c r="H633" s="14"/>
      <c r="I633" s="14"/>
      <c r="J633" s="10"/>
      <c r="K633" s="10"/>
      <c r="L633" s="10"/>
      <c r="M633" s="10"/>
      <c r="N633" s="10"/>
      <c r="O633" s="10"/>
      <c r="P633" s="10"/>
      <c r="Q633" s="10"/>
      <c r="R633" s="10"/>
      <c r="S633" s="7"/>
      <c r="T633" s="7"/>
      <c r="U633" s="7"/>
      <c r="V633" s="7"/>
      <c r="W633" s="7"/>
      <c r="X633" s="7"/>
      <c r="AH633" s="1"/>
      <c r="AI633" s="1"/>
      <c r="IX633" s="7"/>
      <c r="IY633" s="7"/>
    </row>
    <row r="634" spans="3:259">
      <c r="C634" s="24"/>
      <c r="D634" s="12"/>
      <c r="E634" s="12"/>
      <c r="F634" s="12"/>
      <c r="G634" s="14"/>
      <c r="H634" s="14"/>
      <c r="I634" s="14"/>
      <c r="J634" s="10"/>
      <c r="K634" s="10"/>
      <c r="L634" s="10"/>
      <c r="M634" s="10"/>
      <c r="N634" s="10"/>
      <c r="O634" s="10"/>
      <c r="P634" s="10"/>
      <c r="Q634" s="10"/>
      <c r="R634" s="10"/>
      <c r="S634" s="7"/>
      <c r="T634" s="7"/>
      <c r="U634" s="7"/>
      <c r="V634" s="7"/>
      <c r="W634" s="7"/>
      <c r="X634" s="7"/>
      <c r="AH634" s="1"/>
      <c r="AI634" s="1"/>
      <c r="IX634" s="7"/>
      <c r="IY634" s="7"/>
    </row>
    <row r="635" spans="3:259">
      <c r="C635" s="24"/>
      <c r="D635" s="12"/>
      <c r="E635" s="12"/>
      <c r="F635" s="12"/>
      <c r="G635" s="14"/>
      <c r="H635" s="14"/>
      <c r="I635" s="14"/>
      <c r="J635" s="10"/>
      <c r="K635" s="10"/>
      <c r="L635" s="10"/>
      <c r="M635" s="10"/>
      <c r="N635" s="10"/>
      <c r="O635" s="10"/>
      <c r="P635" s="10"/>
      <c r="Q635" s="10"/>
      <c r="R635" s="10"/>
      <c r="S635" s="7"/>
      <c r="T635" s="7"/>
      <c r="U635" s="7"/>
      <c r="V635" s="7"/>
      <c r="W635" s="7"/>
      <c r="X635" s="7"/>
      <c r="AH635" s="1"/>
      <c r="AI635" s="1"/>
      <c r="IX635" s="7"/>
      <c r="IY635" s="7"/>
    </row>
    <row r="636" spans="3:259">
      <c r="C636" s="24"/>
      <c r="D636" s="12"/>
      <c r="E636" s="12"/>
      <c r="F636" s="12"/>
      <c r="G636" s="14"/>
      <c r="H636" s="14"/>
      <c r="I636" s="14"/>
      <c r="J636" s="10"/>
      <c r="K636" s="10"/>
      <c r="L636" s="10"/>
      <c r="M636" s="10"/>
      <c r="N636" s="10"/>
      <c r="O636" s="10"/>
      <c r="P636" s="10"/>
      <c r="Q636" s="10"/>
      <c r="R636" s="10"/>
      <c r="S636" s="7"/>
      <c r="T636" s="7"/>
      <c r="U636" s="7"/>
      <c r="V636" s="7"/>
      <c r="W636" s="7"/>
      <c r="X636" s="7"/>
      <c r="AH636" s="1"/>
      <c r="AI636" s="1"/>
      <c r="IX636" s="7"/>
      <c r="IY636" s="7"/>
    </row>
    <row r="637" spans="3:259">
      <c r="C637" s="24"/>
      <c r="D637" s="12"/>
      <c r="E637" s="12"/>
      <c r="F637" s="12"/>
      <c r="G637" s="14"/>
      <c r="H637" s="14"/>
      <c r="I637" s="14"/>
      <c r="J637" s="10"/>
      <c r="K637" s="10"/>
      <c r="L637" s="10"/>
      <c r="M637" s="10"/>
      <c r="N637" s="10"/>
      <c r="O637" s="10"/>
      <c r="P637" s="10"/>
      <c r="Q637" s="10"/>
      <c r="R637" s="10"/>
      <c r="S637" s="7"/>
      <c r="T637" s="7"/>
      <c r="U637" s="7"/>
      <c r="V637" s="7"/>
      <c r="W637" s="7"/>
      <c r="X637" s="7"/>
      <c r="AH637" s="1"/>
      <c r="AI637" s="1"/>
      <c r="IX637" s="7"/>
      <c r="IY637" s="7"/>
    </row>
    <row r="638" spans="3:259">
      <c r="C638" s="24"/>
      <c r="D638" s="12"/>
      <c r="E638" s="12"/>
      <c r="F638" s="12"/>
      <c r="G638" s="14"/>
      <c r="H638" s="14"/>
      <c r="I638" s="14"/>
      <c r="J638" s="10"/>
      <c r="K638" s="10"/>
      <c r="L638" s="10"/>
      <c r="M638" s="10"/>
      <c r="N638" s="10"/>
      <c r="O638" s="10"/>
      <c r="P638" s="10"/>
      <c r="Q638" s="10"/>
      <c r="R638" s="10"/>
      <c r="S638" s="7"/>
      <c r="T638" s="7"/>
      <c r="U638" s="7"/>
      <c r="V638" s="7"/>
      <c r="W638" s="7"/>
      <c r="X638" s="7"/>
      <c r="AH638" s="1"/>
      <c r="AI638" s="1"/>
      <c r="IX638" s="7"/>
      <c r="IY638" s="7"/>
    </row>
    <row r="639" spans="3:259">
      <c r="C639" s="24"/>
      <c r="D639" s="12"/>
      <c r="E639" s="12"/>
      <c r="F639" s="12"/>
      <c r="G639" s="14"/>
      <c r="H639" s="14"/>
      <c r="I639" s="14"/>
      <c r="J639" s="10"/>
      <c r="K639" s="10"/>
      <c r="L639" s="10"/>
      <c r="M639" s="10"/>
      <c r="N639" s="10"/>
      <c r="O639" s="10"/>
      <c r="P639" s="10"/>
      <c r="Q639" s="10"/>
      <c r="R639" s="10"/>
      <c r="S639" s="7"/>
      <c r="T639" s="7"/>
      <c r="U639" s="7"/>
      <c r="V639" s="7"/>
      <c r="W639" s="7"/>
      <c r="X639" s="7"/>
      <c r="AH639" s="1"/>
      <c r="AI639" s="1"/>
      <c r="IX639" s="7"/>
      <c r="IY639" s="7"/>
    </row>
    <row r="640" spans="3:259">
      <c r="C640" s="24"/>
      <c r="D640" s="12"/>
      <c r="E640" s="12"/>
      <c r="F640" s="12"/>
      <c r="G640" s="14"/>
      <c r="H640" s="14"/>
      <c r="I640" s="14"/>
      <c r="J640" s="10"/>
      <c r="K640" s="10"/>
      <c r="L640" s="10"/>
      <c r="M640" s="10"/>
      <c r="N640" s="10"/>
      <c r="O640" s="10"/>
      <c r="P640" s="10"/>
      <c r="Q640" s="10"/>
      <c r="R640" s="10"/>
      <c r="S640" s="7"/>
      <c r="T640" s="7"/>
      <c r="U640" s="7"/>
      <c r="V640" s="7"/>
      <c r="W640" s="7"/>
      <c r="X640" s="7"/>
      <c r="AH640" s="1"/>
      <c r="AI640" s="1"/>
      <c r="IX640" s="7"/>
      <c r="IY640" s="7"/>
    </row>
    <row r="641" spans="1:259">
      <c r="C641" s="24"/>
      <c r="D641" s="12"/>
      <c r="E641" s="12"/>
      <c r="F641" s="12"/>
      <c r="G641" s="14"/>
      <c r="H641" s="14"/>
      <c r="I641" s="14"/>
      <c r="J641" s="10"/>
      <c r="K641" s="10"/>
      <c r="L641" s="10"/>
      <c r="M641" s="10"/>
      <c r="N641" s="10"/>
      <c r="O641" s="10"/>
      <c r="P641" s="10"/>
      <c r="Q641" s="10"/>
      <c r="R641" s="10"/>
      <c r="S641" s="7"/>
      <c r="T641" s="7"/>
      <c r="U641" s="7"/>
      <c r="V641" s="7"/>
      <c r="W641" s="7"/>
      <c r="X641" s="7"/>
      <c r="AH641" s="1"/>
      <c r="AI641" s="1"/>
      <c r="IX641" s="7"/>
      <c r="IY641" s="7"/>
    </row>
    <row r="642" spans="1:259">
      <c r="C642" s="24"/>
      <c r="D642" s="12"/>
      <c r="E642" s="12"/>
      <c r="F642" s="12"/>
      <c r="G642" s="14"/>
      <c r="H642" s="14"/>
      <c r="I642" s="14"/>
      <c r="J642" s="10"/>
      <c r="K642" s="10"/>
      <c r="L642" s="10"/>
      <c r="M642" s="10"/>
      <c r="N642" s="10"/>
      <c r="O642" s="10"/>
      <c r="P642" s="10"/>
      <c r="Q642" s="10"/>
      <c r="R642" s="10"/>
      <c r="S642" s="7"/>
      <c r="T642" s="7"/>
      <c r="U642" s="7"/>
      <c r="V642" s="7"/>
      <c r="W642" s="7"/>
      <c r="X642" s="7"/>
      <c r="AH642" s="1"/>
      <c r="AI642" s="1"/>
      <c r="IX642" s="7"/>
      <c r="IY642" s="7"/>
    </row>
    <row r="643" spans="1:259">
      <c r="C643" s="24"/>
      <c r="D643" s="12"/>
      <c r="E643" s="12"/>
      <c r="F643" s="12"/>
      <c r="G643" s="14"/>
      <c r="H643" s="14"/>
      <c r="I643" s="14"/>
      <c r="J643" s="10"/>
      <c r="K643" s="10"/>
      <c r="L643" s="10"/>
      <c r="M643" s="10"/>
      <c r="N643" s="10"/>
      <c r="O643" s="10"/>
      <c r="P643" s="10"/>
      <c r="Q643" s="10"/>
      <c r="R643" s="10"/>
      <c r="S643" s="7"/>
      <c r="T643" s="7"/>
      <c r="U643" s="7"/>
      <c r="V643" s="7"/>
      <c r="W643" s="7"/>
      <c r="X643" s="7"/>
      <c r="AH643" s="1"/>
      <c r="AI643" s="1"/>
      <c r="IX643" s="7"/>
      <c r="IY643" s="7"/>
    </row>
    <row r="644" spans="1:259">
      <c r="C644" s="24"/>
      <c r="D644" s="12"/>
      <c r="E644" s="12"/>
      <c r="F644" s="12"/>
      <c r="G644" s="14"/>
      <c r="H644" s="14"/>
      <c r="I644" s="14"/>
      <c r="J644" s="10"/>
      <c r="K644" s="10"/>
      <c r="L644" s="10"/>
      <c r="M644" s="10"/>
      <c r="N644" s="10"/>
      <c r="O644" s="10"/>
      <c r="P644" s="10"/>
      <c r="Q644" s="10"/>
      <c r="R644" s="10"/>
      <c r="S644" s="7"/>
      <c r="T644" s="7"/>
      <c r="U644" s="7"/>
      <c r="V644" s="7"/>
      <c r="W644" s="7"/>
      <c r="X644" s="7"/>
      <c r="AH644" s="1"/>
      <c r="AI644" s="1"/>
      <c r="IX644" s="7"/>
      <c r="IY644" s="7"/>
    </row>
    <row r="645" spans="1:259">
      <c r="C645" s="24"/>
      <c r="D645" s="12"/>
      <c r="E645" s="12"/>
      <c r="F645" s="12"/>
      <c r="G645" s="14"/>
      <c r="H645" s="14"/>
      <c r="I645" s="14"/>
      <c r="J645" s="10"/>
      <c r="K645" s="10"/>
      <c r="L645" s="10"/>
      <c r="M645" s="10"/>
      <c r="N645" s="10"/>
      <c r="O645" s="10"/>
      <c r="P645" s="10"/>
      <c r="Q645" s="10"/>
      <c r="R645" s="10"/>
      <c r="S645" s="7"/>
      <c r="T645" s="7"/>
      <c r="U645" s="7"/>
      <c r="V645" s="7"/>
      <c r="W645" s="7"/>
      <c r="X645" s="7"/>
      <c r="AH645" s="1"/>
      <c r="AI645" s="1"/>
      <c r="IX645" s="7"/>
      <c r="IY645" s="7"/>
    </row>
    <row r="646" spans="1:259">
      <c r="C646" s="24"/>
      <c r="D646" s="12"/>
      <c r="E646" s="12"/>
      <c r="F646" s="12"/>
      <c r="G646" s="14"/>
      <c r="H646" s="14"/>
      <c r="I646" s="14"/>
      <c r="J646" s="10"/>
      <c r="K646" s="10"/>
      <c r="L646" s="10"/>
      <c r="M646" s="10"/>
      <c r="N646" s="10"/>
      <c r="O646" s="10"/>
      <c r="P646" s="10"/>
      <c r="Q646" s="10"/>
      <c r="R646" s="10"/>
      <c r="S646" s="7"/>
      <c r="T646" s="7"/>
      <c r="U646" s="7"/>
      <c r="V646" s="7"/>
      <c r="W646" s="7"/>
      <c r="X646" s="7"/>
      <c r="AH646" s="1"/>
      <c r="AI646" s="1"/>
      <c r="IX646" s="7"/>
      <c r="IY646" s="7"/>
    </row>
    <row r="647" spans="1:259">
      <c r="C647" s="24"/>
      <c r="D647" s="12"/>
      <c r="E647" s="12"/>
      <c r="F647" s="12"/>
      <c r="G647" s="14"/>
      <c r="H647" s="14"/>
      <c r="I647" s="14"/>
      <c r="J647" s="10"/>
      <c r="K647" s="10"/>
      <c r="L647" s="10"/>
      <c r="M647" s="10"/>
      <c r="N647" s="10"/>
      <c r="O647" s="10"/>
      <c r="P647" s="10"/>
      <c r="Q647" s="10"/>
      <c r="R647" s="10"/>
      <c r="S647" s="7"/>
      <c r="T647" s="7"/>
      <c r="U647" s="7"/>
      <c r="V647" s="7"/>
      <c r="W647" s="7"/>
      <c r="X647" s="7"/>
      <c r="AH647" s="1"/>
      <c r="AI647" s="1"/>
      <c r="IX647" s="7"/>
      <c r="IY647" s="7"/>
    </row>
    <row r="648" spans="1:259">
      <c r="C648" s="24"/>
      <c r="D648" s="12"/>
      <c r="E648" s="12"/>
      <c r="F648" s="12"/>
      <c r="G648" s="14"/>
      <c r="H648" s="14"/>
      <c r="I648" s="14"/>
      <c r="J648" s="10"/>
      <c r="K648" s="10"/>
      <c r="L648" s="10"/>
      <c r="M648" s="10"/>
      <c r="N648" s="10"/>
      <c r="O648" s="10"/>
      <c r="P648" s="10"/>
      <c r="Q648" s="10"/>
      <c r="R648" s="10"/>
      <c r="S648" s="7"/>
      <c r="T648" s="7"/>
      <c r="U648" s="7"/>
      <c r="V648" s="7"/>
      <c r="W648" s="7"/>
      <c r="X648" s="7"/>
      <c r="AH648" s="1"/>
      <c r="AI648" s="1"/>
      <c r="IX648" s="7"/>
      <c r="IY648" s="7"/>
    </row>
    <row r="649" spans="1:259">
      <c r="C649" s="24"/>
      <c r="D649" s="12"/>
      <c r="E649" s="12"/>
      <c r="F649" s="12"/>
      <c r="G649" s="14"/>
      <c r="H649" s="14"/>
      <c r="I649" s="14"/>
      <c r="J649" s="10"/>
      <c r="K649" s="10"/>
      <c r="L649" s="10"/>
      <c r="M649" s="10"/>
      <c r="N649" s="10"/>
      <c r="O649" s="10"/>
      <c r="P649" s="10"/>
      <c r="Q649" s="10"/>
      <c r="R649" s="10"/>
      <c r="S649" s="7"/>
      <c r="T649" s="7"/>
      <c r="U649" s="7"/>
      <c r="V649" s="7"/>
      <c r="W649" s="7"/>
      <c r="X649" s="7"/>
      <c r="AH649" s="1"/>
      <c r="AI649" s="1"/>
      <c r="IX649" s="7"/>
      <c r="IY649" s="7"/>
    </row>
    <row r="650" spans="1:259">
      <c r="C650" s="24"/>
      <c r="D650" s="12"/>
      <c r="E650" s="12"/>
      <c r="F650" s="12"/>
      <c r="G650" s="14"/>
      <c r="H650" s="14"/>
      <c r="I650" s="14"/>
      <c r="J650" s="10"/>
      <c r="K650" s="10"/>
      <c r="L650" s="10"/>
      <c r="M650" s="10"/>
      <c r="N650" s="10"/>
      <c r="O650" s="10"/>
      <c r="P650" s="10"/>
      <c r="Q650" s="10"/>
      <c r="R650" s="10"/>
      <c r="S650" s="7"/>
      <c r="T650" s="7"/>
      <c r="U650" s="7"/>
      <c r="V650" s="7"/>
      <c r="W650" s="7"/>
      <c r="X650" s="7"/>
      <c r="AH650" s="1"/>
      <c r="AI650" s="1"/>
      <c r="IX650" s="7"/>
      <c r="IY650" s="7"/>
    </row>
    <row r="651" spans="1:259" ht="13.05" customHeight="1">
      <c r="A651" s="4"/>
      <c r="B651" s="10"/>
      <c r="C651" s="10"/>
      <c r="D651" s="63"/>
      <c r="P651" s="7"/>
      <c r="Q651" s="7"/>
      <c r="S651" s="4"/>
      <c r="AH651" s="1"/>
      <c r="AI651" s="1"/>
      <c r="AJ651" s="1"/>
    </row>
    <row r="652" spans="1:259" ht="13.05" customHeight="1">
      <c r="A652" s="4"/>
      <c r="P652" s="7"/>
      <c r="Q652" s="7"/>
      <c r="S652" s="4"/>
      <c r="AH652" s="1"/>
      <c r="AI652" s="1"/>
      <c r="AJ652" s="1"/>
    </row>
    <row r="653" spans="1:259" ht="11.85" customHeight="1">
      <c r="C653" s="60"/>
      <c r="D653" s="27"/>
      <c r="E653" s="27"/>
      <c r="F653" s="27"/>
      <c r="IU653" s="4"/>
      <c r="IV653" s="4"/>
      <c r="IW653" s="4"/>
    </row>
    <row r="654" spans="1:259" ht="11.85" customHeight="1">
      <c r="C654" s="10"/>
      <c r="D654" s="10"/>
      <c r="E654" s="10"/>
      <c r="F654" s="10"/>
      <c r="G654" s="10"/>
      <c r="H654" s="10"/>
      <c r="I654" s="10"/>
      <c r="AH654" s="1"/>
      <c r="AI654" s="1"/>
      <c r="IW654" s="4"/>
    </row>
    <row r="655" spans="1:259" ht="11.85" customHeight="1">
      <c r="B655" s="8"/>
      <c r="C655" s="61"/>
      <c r="D655" s="62"/>
      <c r="E655" s="62"/>
      <c r="F655" s="62"/>
      <c r="G655" s="23"/>
      <c r="H655" s="23"/>
      <c r="I655" s="14"/>
      <c r="J655" s="10"/>
      <c r="K655" s="10"/>
      <c r="L655" s="10"/>
      <c r="M655" s="10"/>
      <c r="N655" s="10"/>
      <c r="O655" s="10"/>
      <c r="P655" s="10"/>
      <c r="Q655" s="10"/>
      <c r="R655" s="10"/>
      <c r="S655" s="8"/>
      <c r="T655" s="8"/>
      <c r="AH655" s="1"/>
      <c r="AI655" s="1"/>
      <c r="AJ655" s="1"/>
    </row>
    <row r="656" spans="1:259" ht="11.4" customHeight="1">
      <c r="C656" s="24"/>
      <c r="D656" s="12"/>
      <c r="E656" s="12"/>
      <c r="F656" s="12"/>
      <c r="G656" s="14"/>
      <c r="H656" s="14"/>
      <c r="I656" s="59"/>
      <c r="J656" s="25"/>
      <c r="K656" s="25"/>
      <c r="L656" s="25"/>
      <c r="M656" s="25"/>
      <c r="N656" s="25"/>
      <c r="O656" s="25"/>
      <c r="P656" s="25"/>
      <c r="Q656" s="25"/>
      <c r="R656" s="25"/>
      <c r="S656" s="10"/>
      <c r="T656" s="25"/>
      <c r="U656" s="7"/>
      <c r="V656" s="7"/>
      <c r="W656" s="7"/>
      <c r="X656" s="7"/>
      <c r="AH656" s="1"/>
      <c r="AI656" s="1"/>
      <c r="IW656" s="4"/>
    </row>
    <row r="657" spans="3:259" ht="11.85" customHeight="1">
      <c r="C657" s="24"/>
      <c r="D657" s="12"/>
      <c r="E657" s="12"/>
      <c r="F657" s="12"/>
      <c r="G657" s="14"/>
      <c r="H657" s="14"/>
      <c r="I657" s="14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7"/>
      <c r="V657" s="7"/>
      <c r="W657" s="7"/>
      <c r="X657" s="7"/>
      <c r="AH657" s="1"/>
      <c r="AI657" s="1"/>
      <c r="IW657" s="4"/>
    </row>
    <row r="658" spans="3:259" ht="11.85" customHeight="1">
      <c r="C658" s="24"/>
      <c r="D658" s="12"/>
      <c r="E658" s="12"/>
      <c r="F658" s="12"/>
      <c r="G658" s="14"/>
      <c r="H658" s="14"/>
      <c r="I658" s="14"/>
      <c r="J658" s="10"/>
      <c r="K658" s="10"/>
      <c r="L658" s="10"/>
      <c r="M658" s="10"/>
      <c r="N658" s="10"/>
      <c r="O658" s="10"/>
      <c r="P658" s="10"/>
      <c r="Q658" s="10"/>
      <c r="R658" s="10"/>
      <c r="S658" s="7"/>
      <c r="T658" s="7"/>
      <c r="U658" s="7"/>
      <c r="V658" s="7"/>
      <c r="W658" s="7"/>
      <c r="X658" s="7"/>
      <c r="AH658" s="1"/>
      <c r="AI658" s="1"/>
      <c r="IW658" s="4"/>
    </row>
    <row r="659" spans="3:259" ht="11.4" customHeight="1">
      <c r="C659" s="24"/>
      <c r="D659" s="12"/>
      <c r="E659" s="12"/>
      <c r="F659" s="12"/>
      <c r="G659" s="14"/>
      <c r="H659" s="14"/>
      <c r="I659" s="14"/>
      <c r="J659" s="10"/>
      <c r="K659" s="10"/>
      <c r="L659" s="10"/>
      <c r="M659" s="10"/>
      <c r="N659" s="10"/>
      <c r="O659" s="10"/>
      <c r="P659" s="10"/>
      <c r="Q659" s="10"/>
      <c r="R659" s="10"/>
      <c r="S659" s="7"/>
      <c r="T659" s="7"/>
      <c r="U659" s="7"/>
      <c r="V659" s="7"/>
      <c r="W659" s="7"/>
      <c r="X659" s="7"/>
      <c r="AH659" s="1"/>
      <c r="AI659" s="1"/>
      <c r="IW659" s="4"/>
    </row>
    <row r="660" spans="3:259" ht="13.8" customHeight="1">
      <c r="C660" s="24"/>
      <c r="D660" s="12"/>
      <c r="E660" s="12"/>
      <c r="F660" s="12"/>
      <c r="G660" s="14"/>
      <c r="H660" s="14"/>
      <c r="I660" s="14"/>
      <c r="J660" s="10"/>
      <c r="K660" s="10"/>
      <c r="L660" s="10"/>
      <c r="M660" s="10"/>
      <c r="N660" s="10"/>
      <c r="O660" s="10"/>
      <c r="P660" s="10"/>
      <c r="Q660" s="10"/>
      <c r="R660" s="10"/>
      <c r="S660" s="7"/>
      <c r="T660" s="7"/>
      <c r="U660" s="7"/>
      <c r="V660" s="7"/>
      <c r="W660" s="7"/>
      <c r="X660" s="7"/>
      <c r="AH660" s="1"/>
      <c r="AI660" s="1"/>
      <c r="IW660" s="4"/>
    </row>
    <row r="661" spans="3:259" ht="13.2" customHeight="1">
      <c r="C661" s="24"/>
      <c r="D661" s="12"/>
      <c r="E661" s="12"/>
      <c r="F661" s="12"/>
      <c r="G661" s="14"/>
      <c r="H661" s="14"/>
      <c r="I661" s="14"/>
      <c r="J661" s="10"/>
      <c r="K661" s="10"/>
      <c r="L661" s="10"/>
      <c r="M661" s="10"/>
      <c r="N661" s="10"/>
      <c r="O661" s="10"/>
      <c r="P661" s="10"/>
      <c r="Q661" s="10"/>
      <c r="R661" s="10"/>
      <c r="S661" s="7"/>
      <c r="T661" s="7"/>
      <c r="U661" s="7"/>
      <c r="V661" s="7"/>
      <c r="W661" s="7"/>
      <c r="X661" s="7"/>
      <c r="AH661" s="1"/>
      <c r="AI661" s="1"/>
      <c r="IW661" s="4"/>
    </row>
    <row r="662" spans="3:259" ht="11.85" customHeight="1">
      <c r="C662" s="24"/>
      <c r="D662" s="12"/>
      <c r="E662" s="12"/>
      <c r="F662" s="12"/>
      <c r="G662" s="14"/>
      <c r="H662" s="14"/>
      <c r="I662" s="14"/>
      <c r="J662" s="10"/>
      <c r="K662" s="10"/>
      <c r="L662" s="10"/>
      <c r="M662" s="10"/>
      <c r="N662" s="10"/>
      <c r="O662" s="10"/>
      <c r="P662" s="10"/>
      <c r="Q662" s="10"/>
      <c r="R662" s="10"/>
      <c r="S662" s="7"/>
      <c r="T662" s="7"/>
      <c r="U662" s="7"/>
      <c r="V662" s="7"/>
      <c r="W662" s="7"/>
      <c r="X662" s="7"/>
      <c r="AH662" s="1"/>
      <c r="AI662" s="1"/>
      <c r="IW662" s="4"/>
    </row>
    <row r="663" spans="3:259" ht="11.85" customHeight="1">
      <c r="C663" s="24"/>
      <c r="D663" s="12"/>
      <c r="E663" s="12"/>
      <c r="F663" s="12"/>
      <c r="G663" s="14"/>
      <c r="H663" s="14"/>
      <c r="I663" s="14"/>
      <c r="J663" s="10"/>
      <c r="K663" s="10"/>
      <c r="L663" s="10"/>
      <c r="M663" s="10"/>
      <c r="N663" s="10"/>
      <c r="O663" s="10"/>
      <c r="P663" s="10"/>
      <c r="Q663" s="10"/>
      <c r="R663" s="10"/>
      <c r="S663" s="7"/>
      <c r="T663" s="7"/>
      <c r="U663" s="7"/>
      <c r="V663" s="7"/>
      <c r="W663" s="7"/>
      <c r="X663" s="7"/>
      <c r="AH663" s="1"/>
      <c r="AI663" s="1"/>
      <c r="IW663" s="4"/>
    </row>
    <row r="664" spans="3:259" ht="11.85" customHeight="1">
      <c r="C664" s="24"/>
      <c r="D664" s="12"/>
      <c r="E664" s="12"/>
      <c r="F664" s="12"/>
      <c r="G664" s="14"/>
      <c r="H664" s="14"/>
      <c r="I664" s="14"/>
      <c r="J664" s="10"/>
      <c r="K664" s="10"/>
      <c r="L664" s="10"/>
      <c r="M664" s="10"/>
      <c r="N664" s="10"/>
      <c r="O664" s="10"/>
      <c r="P664" s="10"/>
      <c r="Q664" s="10"/>
      <c r="R664" s="10"/>
      <c r="S664" s="7"/>
      <c r="T664" s="7"/>
      <c r="U664" s="7"/>
      <c r="V664" s="7"/>
      <c r="W664" s="7"/>
      <c r="X664" s="7"/>
      <c r="AH664" s="1"/>
      <c r="AI664" s="1"/>
      <c r="IW664" s="4"/>
    </row>
    <row r="665" spans="3:259" ht="11.85" customHeight="1">
      <c r="C665" s="24"/>
      <c r="D665" s="12"/>
      <c r="E665" s="12"/>
      <c r="F665" s="12"/>
      <c r="G665" s="14"/>
      <c r="H665" s="14"/>
      <c r="I665" s="14"/>
      <c r="J665" s="10"/>
      <c r="K665" s="10"/>
      <c r="L665" s="10"/>
      <c r="M665" s="10"/>
      <c r="N665" s="10"/>
      <c r="O665" s="10"/>
      <c r="P665" s="10"/>
      <c r="Q665" s="10"/>
      <c r="R665" s="10"/>
      <c r="S665" s="7"/>
      <c r="T665" s="7"/>
      <c r="U665" s="7"/>
      <c r="V665" s="7"/>
      <c r="W665" s="7"/>
      <c r="X665" s="7"/>
      <c r="AH665" s="1"/>
      <c r="AI665" s="1"/>
      <c r="IW665" s="4"/>
    </row>
    <row r="666" spans="3:259" ht="11.85" customHeight="1">
      <c r="C666" s="24"/>
      <c r="D666" s="12"/>
      <c r="E666" s="12"/>
      <c r="F666" s="12"/>
      <c r="G666" s="14"/>
      <c r="H666" s="14"/>
      <c r="I666" s="14"/>
      <c r="J666" s="10"/>
      <c r="K666" s="10"/>
      <c r="L666" s="10"/>
      <c r="M666" s="10"/>
      <c r="N666" s="10"/>
      <c r="O666" s="10"/>
      <c r="P666" s="10"/>
      <c r="Q666" s="10"/>
      <c r="R666" s="10"/>
      <c r="S666" s="7"/>
      <c r="T666" s="7"/>
      <c r="U666" s="7"/>
      <c r="V666" s="7"/>
      <c r="W666" s="7"/>
      <c r="X666" s="7"/>
      <c r="AH666" s="1"/>
      <c r="AI666" s="1"/>
    </row>
    <row r="667" spans="3:259" ht="11.85" customHeight="1">
      <c r="C667" s="24"/>
      <c r="D667" s="12"/>
      <c r="E667" s="12"/>
      <c r="F667" s="12"/>
      <c r="G667" s="14"/>
      <c r="H667" s="14"/>
      <c r="I667" s="14"/>
      <c r="J667" s="10"/>
      <c r="K667" s="10"/>
      <c r="L667" s="10"/>
      <c r="M667" s="10"/>
      <c r="N667" s="10"/>
      <c r="O667" s="10"/>
      <c r="P667" s="10"/>
      <c r="Q667" s="10"/>
      <c r="R667" s="10"/>
      <c r="S667" s="7"/>
      <c r="T667" s="7"/>
      <c r="U667" s="7"/>
      <c r="V667" s="7"/>
      <c r="W667" s="7"/>
      <c r="X667" s="7"/>
      <c r="AH667" s="1"/>
      <c r="AI667" s="1"/>
    </row>
    <row r="668" spans="3:259" ht="11.85" customHeight="1">
      <c r="C668" s="24"/>
      <c r="D668" s="12"/>
      <c r="E668" s="12"/>
      <c r="F668" s="12"/>
      <c r="G668" s="14"/>
      <c r="H668" s="14"/>
      <c r="I668" s="14"/>
      <c r="J668" s="10"/>
      <c r="K668" s="10"/>
      <c r="L668" s="10"/>
      <c r="M668" s="10"/>
      <c r="N668" s="10"/>
      <c r="O668" s="10"/>
      <c r="P668" s="10"/>
      <c r="Q668" s="10"/>
      <c r="R668" s="10"/>
      <c r="S668" s="7"/>
      <c r="T668" s="7"/>
      <c r="U668" s="7"/>
      <c r="V668" s="7"/>
      <c r="W668" s="7"/>
      <c r="X668" s="7"/>
      <c r="AH668" s="1"/>
      <c r="AI668" s="1"/>
    </row>
    <row r="669" spans="3:259" ht="11.85" customHeight="1">
      <c r="C669" s="24"/>
      <c r="D669" s="12"/>
      <c r="E669" s="12"/>
      <c r="F669" s="12"/>
      <c r="G669" s="14"/>
      <c r="H669" s="14"/>
      <c r="I669" s="14"/>
      <c r="J669" s="10"/>
      <c r="K669" s="10"/>
      <c r="L669" s="10"/>
      <c r="M669" s="10"/>
      <c r="N669" s="10"/>
      <c r="O669" s="10"/>
      <c r="P669" s="10"/>
      <c r="Q669" s="10"/>
      <c r="R669" s="10"/>
      <c r="S669" s="7"/>
      <c r="T669" s="7"/>
      <c r="U669" s="7"/>
      <c r="V669" s="7"/>
      <c r="W669" s="7"/>
      <c r="X669" s="7"/>
      <c r="AH669" s="1"/>
      <c r="AI669" s="1"/>
    </row>
    <row r="670" spans="3:259" ht="11.85" customHeight="1">
      <c r="C670" s="24"/>
      <c r="D670" s="12"/>
      <c r="E670" s="12"/>
      <c r="F670" s="12"/>
      <c r="G670" s="14"/>
      <c r="H670" s="14"/>
      <c r="I670" s="14"/>
      <c r="J670" s="10"/>
      <c r="K670" s="10"/>
      <c r="L670" s="10"/>
      <c r="M670" s="10"/>
      <c r="N670" s="10"/>
      <c r="O670" s="10"/>
      <c r="P670" s="10"/>
      <c r="Q670" s="10"/>
      <c r="R670" s="10"/>
      <c r="S670" s="7"/>
      <c r="T670" s="7"/>
      <c r="U670" s="7"/>
      <c r="V670" s="7"/>
      <c r="W670" s="7"/>
      <c r="X670" s="7"/>
      <c r="AH670" s="1"/>
      <c r="AI670" s="1"/>
    </row>
    <row r="671" spans="3:259" ht="11.85" customHeight="1">
      <c r="C671" s="24"/>
      <c r="D671" s="12"/>
      <c r="E671" s="12"/>
      <c r="F671" s="12"/>
      <c r="G671" s="14"/>
      <c r="H671" s="14"/>
      <c r="I671" s="14"/>
      <c r="J671" s="10"/>
      <c r="K671" s="10"/>
      <c r="L671" s="10"/>
      <c r="M671" s="10"/>
      <c r="N671" s="10"/>
      <c r="O671" s="10"/>
      <c r="P671" s="10"/>
      <c r="Q671" s="10"/>
      <c r="R671" s="10"/>
      <c r="S671" s="7"/>
      <c r="T671" s="7"/>
      <c r="U671" s="7"/>
      <c r="V671" s="7"/>
      <c r="W671" s="7"/>
      <c r="X671" s="7"/>
      <c r="AH671" s="1"/>
      <c r="AI671" s="1"/>
    </row>
    <row r="672" spans="3:259" ht="11.85" customHeight="1">
      <c r="C672" s="24"/>
      <c r="D672" s="12"/>
      <c r="E672" s="12"/>
      <c r="F672" s="12"/>
      <c r="G672" s="14"/>
      <c r="H672" s="14"/>
      <c r="I672" s="14"/>
      <c r="J672" s="10"/>
      <c r="K672" s="10"/>
      <c r="L672" s="10"/>
      <c r="M672" s="10"/>
      <c r="N672" s="10"/>
      <c r="O672" s="10"/>
      <c r="P672" s="10"/>
      <c r="Q672" s="10"/>
      <c r="R672" s="10"/>
      <c r="S672" s="7"/>
      <c r="T672" s="7"/>
      <c r="U672" s="7"/>
      <c r="V672" s="7"/>
      <c r="W672" s="7"/>
      <c r="X672" s="7"/>
      <c r="AH672" s="1"/>
      <c r="AI672" s="1"/>
      <c r="IX672" s="7"/>
      <c r="IY672" s="7"/>
    </row>
    <row r="673" spans="3:259" ht="11.85" customHeight="1">
      <c r="C673" s="24"/>
      <c r="D673" s="12"/>
      <c r="E673" s="12"/>
      <c r="F673" s="12"/>
      <c r="G673" s="14"/>
      <c r="H673" s="14"/>
      <c r="I673" s="14"/>
      <c r="J673" s="10"/>
      <c r="K673" s="10"/>
      <c r="L673" s="10"/>
      <c r="M673" s="10"/>
      <c r="N673" s="10"/>
      <c r="O673" s="10"/>
      <c r="P673" s="10"/>
      <c r="Q673" s="10"/>
      <c r="R673" s="10"/>
      <c r="S673" s="7"/>
      <c r="T673" s="7"/>
      <c r="U673" s="7"/>
      <c r="V673" s="7"/>
      <c r="W673" s="7"/>
      <c r="X673" s="7"/>
      <c r="AH673" s="1"/>
      <c r="AI673" s="1"/>
      <c r="IX673" s="7"/>
      <c r="IY673" s="7"/>
    </row>
    <row r="674" spans="3:259" ht="11.85" customHeight="1">
      <c r="C674" s="24"/>
      <c r="D674" s="12"/>
      <c r="E674" s="12"/>
      <c r="F674" s="12"/>
      <c r="G674" s="14"/>
      <c r="H674" s="14"/>
      <c r="I674" s="14"/>
      <c r="J674" s="10"/>
      <c r="K674" s="10"/>
      <c r="L674" s="10"/>
      <c r="M674" s="10"/>
      <c r="N674" s="10"/>
      <c r="O674" s="10"/>
      <c r="P674" s="10"/>
      <c r="Q674" s="10"/>
      <c r="R674" s="10"/>
      <c r="S674" s="7"/>
      <c r="T674" s="7"/>
      <c r="U674" s="7"/>
      <c r="V674" s="7"/>
      <c r="W674" s="7"/>
      <c r="X674" s="7"/>
      <c r="AH674" s="1"/>
      <c r="AI674" s="1"/>
      <c r="IX674" s="7"/>
      <c r="IY674" s="7"/>
    </row>
    <row r="675" spans="3:259" ht="11.85" customHeight="1">
      <c r="C675" s="24"/>
      <c r="D675" s="12"/>
      <c r="E675" s="12"/>
      <c r="F675" s="12"/>
      <c r="G675" s="14"/>
      <c r="H675" s="14"/>
      <c r="I675" s="14"/>
      <c r="J675" s="10"/>
      <c r="K675" s="10"/>
      <c r="L675" s="10"/>
      <c r="M675" s="10"/>
      <c r="N675" s="10"/>
      <c r="O675" s="10"/>
      <c r="P675" s="10"/>
      <c r="Q675" s="10"/>
      <c r="R675" s="10"/>
      <c r="S675" s="7"/>
      <c r="T675" s="7"/>
      <c r="U675" s="7"/>
      <c r="V675" s="7"/>
      <c r="W675" s="7"/>
      <c r="X675" s="7"/>
      <c r="AH675" s="1"/>
      <c r="AI675" s="1"/>
      <c r="IX675" s="7"/>
      <c r="IY675" s="7"/>
    </row>
    <row r="676" spans="3:259" ht="11.85" customHeight="1">
      <c r="C676" s="24"/>
      <c r="D676" s="12"/>
      <c r="E676" s="12"/>
      <c r="F676" s="12"/>
      <c r="G676" s="14"/>
      <c r="H676" s="14"/>
      <c r="I676" s="14"/>
      <c r="J676" s="10"/>
      <c r="K676" s="10"/>
      <c r="L676" s="10"/>
      <c r="M676" s="10"/>
      <c r="N676" s="10"/>
      <c r="O676" s="10"/>
      <c r="P676" s="10"/>
      <c r="Q676" s="10"/>
      <c r="R676" s="10"/>
      <c r="S676" s="7"/>
      <c r="T676" s="7"/>
      <c r="U676" s="7"/>
      <c r="V676" s="7"/>
      <c r="W676" s="7"/>
      <c r="X676" s="7"/>
      <c r="AH676" s="1"/>
      <c r="AI676" s="1"/>
      <c r="IX676" s="7"/>
      <c r="IY676" s="7"/>
    </row>
    <row r="677" spans="3:259" ht="11.85" customHeight="1">
      <c r="C677" s="24"/>
      <c r="D677" s="12"/>
      <c r="E677" s="12"/>
      <c r="F677" s="12"/>
      <c r="G677" s="14"/>
      <c r="H677" s="14"/>
      <c r="I677" s="14"/>
      <c r="J677" s="10"/>
      <c r="K677" s="10"/>
      <c r="L677" s="10"/>
      <c r="M677" s="10"/>
      <c r="N677" s="10"/>
      <c r="O677" s="10"/>
      <c r="P677" s="10"/>
      <c r="Q677" s="10"/>
      <c r="R677" s="10"/>
      <c r="S677" s="7"/>
      <c r="T677" s="7"/>
      <c r="U677" s="7"/>
      <c r="V677" s="7"/>
      <c r="W677" s="7"/>
      <c r="X677" s="7"/>
      <c r="AH677" s="1"/>
      <c r="AI677" s="1"/>
      <c r="IX677" s="7"/>
      <c r="IY677" s="7"/>
    </row>
    <row r="678" spans="3:259" ht="11.85" customHeight="1">
      <c r="C678" s="24"/>
      <c r="D678" s="12"/>
      <c r="E678" s="12"/>
      <c r="F678" s="12"/>
      <c r="G678" s="14"/>
      <c r="H678" s="14"/>
      <c r="I678" s="14"/>
      <c r="J678" s="10"/>
      <c r="K678" s="10"/>
      <c r="L678" s="10"/>
      <c r="M678" s="10"/>
      <c r="N678" s="10"/>
      <c r="O678" s="10"/>
      <c r="P678" s="10"/>
      <c r="Q678" s="10"/>
      <c r="R678" s="10"/>
      <c r="S678" s="7"/>
      <c r="T678" s="7"/>
      <c r="U678" s="7"/>
      <c r="V678" s="7"/>
      <c r="W678" s="7"/>
      <c r="X678" s="7"/>
      <c r="AH678" s="1"/>
      <c r="AI678" s="1"/>
      <c r="IX678" s="7"/>
      <c r="IY678" s="7"/>
    </row>
    <row r="679" spans="3:259" ht="11.85" customHeight="1">
      <c r="C679" s="24"/>
      <c r="D679" s="12"/>
      <c r="E679" s="12"/>
      <c r="F679" s="12"/>
      <c r="G679" s="14"/>
      <c r="H679" s="14"/>
      <c r="I679" s="14"/>
      <c r="J679" s="10"/>
      <c r="K679" s="10"/>
      <c r="L679" s="10"/>
      <c r="M679" s="10"/>
      <c r="N679" s="10"/>
      <c r="O679" s="10"/>
      <c r="P679" s="10"/>
      <c r="Q679" s="10"/>
      <c r="R679" s="10"/>
      <c r="S679" s="7"/>
      <c r="T679" s="7"/>
      <c r="U679" s="7"/>
      <c r="V679" s="7"/>
      <c r="W679" s="7"/>
      <c r="X679" s="7"/>
      <c r="AH679" s="1"/>
      <c r="AI679" s="1"/>
      <c r="IX679" s="7"/>
      <c r="IY679" s="7"/>
    </row>
    <row r="680" spans="3:259" ht="11.85" customHeight="1">
      <c r="C680" s="24"/>
      <c r="D680" s="12"/>
      <c r="E680" s="12"/>
      <c r="F680" s="12"/>
      <c r="G680" s="14"/>
      <c r="H680" s="14"/>
      <c r="I680" s="14"/>
      <c r="J680" s="10"/>
      <c r="K680" s="10"/>
      <c r="L680" s="10"/>
      <c r="M680" s="10"/>
      <c r="N680" s="10"/>
      <c r="O680" s="10"/>
      <c r="P680" s="10"/>
      <c r="Q680" s="10"/>
      <c r="R680" s="10"/>
      <c r="S680" s="7"/>
      <c r="T680" s="7"/>
      <c r="U680" s="7"/>
      <c r="V680" s="7"/>
      <c r="W680" s="7"/>
      <c r="X680" s="7"/>
      <c r="AH680" s="1"/>
      <c r="AI680" s="1"/>
      <c r="IX680" s="7"/>
      <c r="IY680" s="7"/>
    </row>
    <row r="681" spans="3:259" ht="11.85" customHeight="1">
      <c r="C681" s="24"/>
      <c r="D681" s="12"/>
      <c r="E681" s="12"/>
      <c r="F681" s="12"/>
      <c r="G681" s="14"/>
      <c r="H681" s="14"/>
      <c r="I681" s="14"/>
      <c r="J681" s="10"/>
      <c r="K681" s="10"/>
      <c r="L681" s="10"/>
      <c r="M681" s="10"/>
      <c r="N681" s="10"/>
      <c r="O681" s="10"/>
      <c r="P681" s="10"/>
      <c r="Q681" s="10"/>
      <c r="R681" s="10"/>
      <c r="S681" s="7"/>
      <c r="T681" s="7"/>
      <c r="U681" s="7"/>
      <c r="V681" s="7"/>
      <c r="W681" s="7"/>
      <c r="X681" s="7"/>
      <c r="AH681" s="1"/>
      <c r="AI681" s="1"/>
      <c r="IX681" s="7"/>
      <c r="IY681" s="7"/>
    </row>
    <row r="682" spans="3:259" ht="11.85" customHeight="1">
      <c r="C682" s="24"/>
      <c r="D682" s="12"/>
      <c r="E682" s="12"/>
      <c r="F682" s="12"/>
      <c r="G682" s="14"/>
      <c r="H682" s="14"/>
      <c r="I682" s="14"/>
      <c r="J682" s="10"/>
      <c r="K682" s="10"/>
      <c r="L682" s="10"/>
      <c r="M682" s="10"/>
      <c r="N682" s="10"/>
      <c r="O682" s="10"/>
      <c r="P682" s="10"/>
      <c r="Q682" s="10"/>
      <c r="R682" s="10"/>
      <c r="S682" s="7"/>
      <c r="T682" s="7"/>
      <c r="U682" s="7"/>
      <c r="V682" s="7"/>
      <c r="W682" s="7"/>
      <c r="X682" s="7"/>
      <c r="AH682" s="1"/>
      <c r="AI682" s="1"/>
      <c r="IX682" s="7"/>
      <c r="IY682" s="7"/>
    </row>
    <row r="683" spans="3:259" ht="11.85" customHeight="1">
      <c r="C683" s="24"/>
      <c r="D683" s="12"/>
      <c r="E683" s="12"/>
      <c r="F683" s="12"/>
      <c r="G683" s="14"/>
      <c r="H683" s="14"/>
      <c r="I683" s="14"/>
      <c r="J683" s="10"/>
      <c r="K683" s="10"/>
      <c r="L683" s="10"/>
      <c r="M683" s="10"/>
      <c r="N683" s="10"/>
      <c r="O683" s="10"/>
      <c r="P683" s="10"/>
      <c r="Q683" s="10"/>
      <c r="R683" s="10"/>
      <c r="S683" s="7"/>
      <c r="T683" s="7"/>
      <c r="U683" s="7"/>
      <c r="V683" s="7"/>
      <c r="W683" s="7"/>
      <c r="X683" s="7"/>
      <c r="AH683" s="1"/>
      <c r="AI683" s="1"/>
      <c r="IX683" s="7"/>
      <c r="IY683" s="7"/>
    </row>
    <row r="684" spans="3:259" ht="11.85" customHeight="1">
      <c r="C684" s="24"/>
      <c r="D684" s="12"/>
      <c r="E684" s="12"/>
      <c r="F684" s="12"/>
      <c r="G684" s="14"/>
      <c r="H684" s="14"/>
      <c r="I684" s="14"/>
      <c r="J684" s="10"/>
      <c r="K684" s="10"/>
      <c r="L684" s="10"/>
      <c r="M684" s="10"/>
      <c r="N684" s="10"/>
      <c r="O684" s="10"/>
      <c r="P684" s="10"/>
      <c r="Q684" s="10"/>
      <c r="R684" s="10"/>
      <c r="S684" s="7"/>
      <c r="T684" s="7"/>
      <c r="U684" s="7"/>
      <c r="V684" s="7"/>
      <c r="W684" s="7"/>
      <c r="X684" s="7"/>
      <c r="AH684" s="1"/>
      <c r="AI684" s="1"/>
      <c r="IX684" s="7"/>
      <c r="IY684" s="7"/>
    </row>
    <row r="685" spans="3:259" ht="11.85" customHeight="1">
      <c r="C685" s="24"/>
      <c r="D685" s="12"/>
      <c r="E685" s="12"/>
      <c r="F685" s="12"/>
      <c r="G685" s="14"/>
      <c r="H685" s="14"/>
      <c r="I685" s="14"/>
      <c r="J685" s="10"/>
      <c r="K685" s="10"/>
      <c r="L685" s="10"/>
      <c r="M685" s="10"/>
      <c r="N685" s="10"/>
      <c r="O685" s="10"/>
      <c r="P685" s="10"/>
      <c r="Q685" s="10"/>
      <c r="R685" s="10"/>
      <c r="S685" s="7"/>
      <c r="T685" s="7"/>
      <c r="U685" s="7"/>
      <c r="V685" s="7"/>
      <c r="W685" s="7"/>
      <c r="X685" s="7"/>
      <c r="AH685" s="1"/>
      <c r="AI685" s="1"/>
      <c r="IX685" s="7"/>
      <c r="IY685" s="7"/>
    </row>
    <row r="686" spans="3:259" ht="11.85" customHeight="1">
      <c r="C686" s="24"/>
      <c r="D686" s="12"/>
      <c r="E686" s="12"/>
      <c r="F686" s="12"/>
      <c r="G686" s="14"/>
      <c r="H686" s="14"/>
      <c r="I686" s="14"/>
      <c r="J686" s="10"/>
      <c r="K686" s="10"/>
      <c r="L686" s="10"/>
      <c r="M686" s="10"/>
      <c r="N686" s="10"/>
      <c r="O686" s="10"/>
      <c r="P686" s="10"/>
      <c r="Q686" s="10"/>
      <c r="R686" s="10"/>
      <c r="S686" s="7"/>
      <c r="T686" s="7"/>
      <c r="U686" s="7"/>
      <c r="V686" s="7"/>
      <c r="W686" s="7"/>
      <c r="X686" s="7"/>
      <c r="AH686" s="1"/>
      <c r="AI686" s="1"/>
      <c r="IX686" s="7"/>
      <c r="IY686" s="7"/>
    </row>
    <row r="687" spans="3:259" ht="11.85" customHeight="1">
      <c r="C687" s="24"/>
      <c r="D687" s="12"/>
      <c r="E687" s="12"/>
      <c r="F687" s="12"/>
      <c r="G687" s="14"/>
      <c r="H687" s="14"/>
      <c r="I687" s="14"/>
      <c r="J687" s="10"/>
      <c r="K687" s="10"/>
      <c r="L687" s="10"/>
      <c r="M687" s="10"/>
      <c r="N687" s="10"/>
      <c r="O687" s="10"/>
      <c r="P687" s="10"/>
      <c r="Q687" s="10"/>
      <c r="R687" s="10"/>
      <c r="S687" s="7"/>
      <c r="T687" s="7"/>
      <c r="U687" s="7"/>
      <c r="V687" s="7"/>
      <c r="W687" s="7"/>
      <c r="X687" s="7"/>
      <c r="AH687" s="1"/>
      <c r="AI687" s="1"/>
      <c r="IX687" s="7"/>
      <c r="IY687" s="7"/>
    </row>
    <row r="688" spans="3:259" ht="11.85" customHeight="1">
      <c r="C688" s="24"/>
      <c r="D688" s="12"/>
      <c r="E688" s="12"/>
      <c r="F688" s="12"/>
      <c r="G688" s="14"/>
      <c r="H688" s="14"/>
      <c r="I688" s="14"/>
      <c r="J688" s="10"/>
      <c r="K688" s="10"/>
      <c r="L688" s="10"/>
      <c r="M688" s="10"/>
      <c r="N688" s="10"/>
      <c r="O688" s="10"/>
      <c r="P688" s="10"/>
      <c r="Q688" s="10"/>
      <c r="R688" s="10"/>
      <c r="S688" s="7"/>
      <c r="T688" s="7"/>
      <c r="U688" s="7"/>
      <c r="V688" s="7"/>
      <c r="W688" s="7"/>
      <c r="X688" s="7"/>
      <c r="AH688" s="1"/>
      <c r="AI688" s="1"/>
      <c r="IX688" s="7"/>
      <c r="IY688" s="7"/>
    </row>
    <row r="689" spans="3:259" ht="11.85" customHeight="1">
      <c r="C689" s="24"/>
      <c r="D689" s="12"/>
      <c r="E689" s="12"/>
      <c r="F689" s="12"/>
      <c r="G689" s="14"/>
      <c r="H689" s="14"/>
      <c r="I689" s="14"/>
      <c r="J689" s="10"/>
      <c r="K689" s="10"/>
      <c r="L689" s="10"/>
      <c r="M689" s="10"/>
      <c r="N689" s="10"/>
      <c r="O689" s="10"/>
      <c r="P689" s="10"/>
      <c r="Q689" s="10"/>
      <c r="R689" s="10"/>
      <c r="S689" s="7"/>
      <c r="T689" s="7"/>
      <c r="U689" s="7"/>
      <c r="V689" s="7"/>
      <c r="W689" s="7"/>
      <c r="X689" s="7"/>
      <c r="AH689" s="1"/>
      <c r="AI689" s="1"/>
      <c r="IX689" s="7"/>
      <c r="IY689" s="7"/>
    </row>
    <row r="690" spans="3:259" ht="11.85" customHeight="1">
      <c r="C690" s="24"/>
      <c r="D690" s="12"/>
      <c r="E690" s="12"/>
      <c r="F690" s="12"/>
      <c r="G690" s="14"/>
      <c r="H690" s="14"/>
      <c r="I690" s="14"/>
      <c r="J690" s="10"/>
      <c r="K690" s="10"/>
      <c r="L690" s="10"/>
      <c r="M690" s="10"/>
      <c r="N690" s="10"/>
      <c r="O690" s="10"/>
      <c r="P690" s="10"/>
      <c r="Q690" s="10"/>
      <c r="R690" s="10"/>
      <c r="S690" s="7"/>
      <c r="T690" s="7"/>
      <c r="U690" s="7"/>
      <c r="V690" s="7"/>
      <c r="W690" s="7"/>
      <c r="X690" s="7"/>
      <c r="AH690" s="1"/>
      <c r="AI690" s="1"/>
      <c r="IX690" s="7"/>
      <c r="IY690" s="7"/>
    </row>
    <row r="691" spans="3:259" ht="11.85" customHeight="1">
      <c r="C691" s="24"/>
      <c r="D691" s="12"/>
      <c r="E691" s="12"/>
      <c r="F691" s="12"/>
      <c r="G691" s="14"/>
      <c r="H691" s="14"/>
      <c r="I691" s="14"/>
      <c r="J691" s="10"/>
      <c r="K691" s="10"/>
      <c r="L691" s="10"/>
      <c r="M691" s="10"/>
      <c r="N691" s="10"/>
      <c r="O691" s="10"/>
      <c r="P691" s="10"/>
      <c r="Q691" s="10"/>
      <c r="R691" s="10"/>
      <c r="S691" s="7"/>
      <c r="T691" s="7"/>
      <c r="U691" s="7"/>
      <c r="V691" s="7"/>
      <c r="W691" s="7"/>
      <c r="X691" s="7"/>
      <c r="AH691" s="1"/>
      <c r="AI691" s="1"/>
      <c r="IX691" s="7"/>
      <c r="IY691" s="7"/>
    </row>
    <row r="692" spans="3:259" ht="11.85" customHeight="1">
      <c r="C692" s="24"/>
      <c r="D692" s="12"/>
      <c r="E692" s="12"/>
      <c r="F692" s="12"/>
      <c r="G692" s="14"/>
      <c r="H692" s="14"/>
      <c r="I692" s="14"/>
      <c r="J692" s="10"/>
      <c r="K692" s="10"/>
      <c r="L692" s="10"/>
      <c r="M692" s="10"/>
      <c r="N692" s="10"/>
      <c r="O692" s="10"/>
      <c r="P692" s="10"/>
      <c r="Q692" s="10"/>
      <c r="R692" s="10"/>
      <c r="S692" s="7"/>
      <c r="T692" s="7"/>
      <c r="U692" s="7"/>
      <c r="V692" s="7"/>
      <c r="W692" s="7"/>
      <c r="X692" s="7"/>
      <c r="AH692" s="1"/>
      <c r="AI692" s="1"/>
      <c r="IX692" s="7"/>
      <c r="IY692" s="7"/>
    </row>
    <row r="693" spans="3:259" ht="11.85" customHeight="1">
      <c r="C693" s="24"/>
      <c r="D693" s="12"/>
      <c r="E693" s="12"/>
      <c r="F693" s="12"/>
      <c r="G693" s="14"/>
      <c r="H693" s="14"/>
      <c r="I693" s="14"/>
      <c r="J693" s="10"/>
      <c r="K693" s="10"/>
      <c r="L693" s="10"/>
      <c r="M693" s="10"/>
      <c r="N693" s="10"/>
      <c r="O693" s="10"/>
      <c r="P693" s="10"/>
      <c r="Q693" s="10"/>
      <c r="R693" s="10"/>
      <c r="S693" s="7"/>
      <c r="T693" s="7"/>
      <c r="U693" s="7"/>
      <c r="V693" s="7"/>
      <c r="W693" s="7"/>
      <c r="X693" s="7"/>
      <c r="AH693" s="1"/>
      <c r="AI693" s="1"/>
      <c r="IX693" s="7"/>
      <c r="IY693" s="7"/>
    </row>
    <row r="694" spans="3:259" ht="11.85" customHeight="1">
      <c r="C694" s="24"/>
      <c r="D694" s="12"/>
      <c r="E694" s="12"/>
      <c r="F694" s="12"/>
      <c r="G694" s="14"/>
      <c r="H694" s="14"/>
      <c r="I694" s="14"/>
      <c r="J694" s="10"/>
      <c r="K694" s="10"/>
      <c r="L694" s="10"/>
      <c r="M694" s="10"/>
      <c r="N694" s="10"/>
      <c r="O694" s="10"/>
      <c r="P694" s="10"/>
      <c r="Q694" s="10"/>
      <c r="R694" s="10"/>
      <c r="S694" s="7"/>
      <c r="T694" s="7"/>
      <c r="U694" s="7"/>
      <c r="V694" s="7"/>
      <c r="W694" s="7"/>
      <c r="X694" s="7"/>
      <c r="AH694" s="1"/>
      <c r="AI694" s="1"/>
      <c r="IX694" s="7"/>
      <c r="IY694" s="7"/>
    </row>
    <row r="695" spans="3:259" ht="11.85" customHeight="1">
      <c r="C695" s="24"/>
      <c r="D695" s="12"/>
      <c r="E695" s="12"/>
      <c r="F695" s="12"/>
      <c r="G695" s="14"/>
      <c r="H695" s="14"/>
      <c r="I695" s="14"/>
      <c r="J695" s="10"/>
      <c r="K695" s="10"/>
      <c r="L695" s="10"/>
      <c r="M695" s="10"/>
      <c r="N695" s="10"/>
      <c r="O695" s="10"/>
      <c r="P695" s="10"/>
      <c r="Q695" s="10"/>
      <c r="R695" s="10"/>
      <c r="S695" s="7"/>
      <c r="T695" s="7"/>
      <c r="U695" s="7"/>
      <c r="V695" s="7"/>
      <c r="W695" s="7"/>
      <c r="X695" s="7"/>
      <c r="AH695" s="1"/>
      <c r="AI695" s="1"/>
      <c r="IX695" s="7"/>
      <c r="IY695" s="7"/>
    </row>
    <row r="696" spans="3:259" ht="11.85" customHeight="1">
      <c r="C696" s="24"/>
      <c r="D696" s="12"/>
      <c r="E696" s="12"/>
      <c r="F696" s="12"/>
      <c r="G696" s="14"/>
      <c r="H696" s="14"/>
      <c r="I696" s="14"/>
      <c r="J696" s="10"/>
      <c r="K696" s="10"/>
      <c r="L696" s="10"/>
      <c r="M696" s="10"/>
      <c r="N696" s="10"/>
      <c r="O696" s="10"/>
      <c r="P696" s="10"/>
      <c r="Q696" s="10"/>
      <c r="R696" s="10"/>
      <c r="S696" s="7"/>
      <c r="T696" s="7"/>
      <c r="U696" s="7"/>
      <c r="V696" s="7"/>
      <c r="W696" s="7"/>
      <c r="X696" s="7"/>
      <c r="AH696" s="1"/>
      <c r="AI696" s="1"/>
      <c r="IX696" s="7"/>
      <c r="IY696" s="7"/>
    </row>
    <row r="697" spans="3:259" ht="11.85" customHeight="1">
      <c r="C697" s="24"/>
      <c r="D697" s="12"/>
      <c r="E697" s="12"/>
      <c r="F697" s="12"/>
      <c r="G697" s="14"/>
      <c r="H697" s="14"/>
      <c r="I697" s="14"/>
      <c r="J697" s="10"/>
      <c r="K697" s="10"/>
      <c r="L697" s="10"/>
      <c r="M697" s="10"/>
      <c r="N697" s="10"/>
      <c r="O697" s="10"/>
      <c r="P697" s="10"/>
      <c r="Q697" s="10"/>
      <c r="R697" s="10"/>
      <c r="S697" s="7"/>
      <c r="T697" s="7"/>
      <c r="U697" s="7"/>
      <c r="V697" s="7"/>
      <c r="W697" s="7"/>
      <c r="X697" s="7"/>
      <c r="AH697" s="1"/>
      <c r="AI697" s="1"/>
      <c r="IX697" s="7"/>
      <c r="IY697" s="7"/>
    </row>
    <row r="698" spans="3:259" ht="11.85" customHeight="1">
      <c r="C698" s="24"/>
      <c r="D698" s="12"/>
      <c r="E698" s="12"/>
      <c r="F698" s="12"/>
      <c r="G698" s="14"/>
      <c r="H698" s="14"/>
      <c r="I698" s="14"/>
      <c r="J698" s="10"/>
      <c r="K698" s="10"/>
      <c r="L698" s="10"/>
      <c r="M698" s="10"/>
      <c r="N698" s="10"/>
      <c r="O698" s="10"/>
      <c r="P698" s="10"/>
      <c r="Q698" s="10"/>
      <c r="R698" s="10"/>
      <c r="S698" s="7"/>
      <c r="T698" s="7"/>
      <c r="U698" s="7"/>
      <c r="V698" s="7"/>
      <c r="W698" s="7"/>
      <c r="X698" s="7"/>
      <c r="AH698" s="1"/>
      <c r="AI698" s="1"/>
      <c r="IX698" s="7"/>
      <c r="IY698" s="7"/>
    </row>
    <row r="699" spans="3:259" ht="11.85" customHeight="1">
      <c r="C699" s="24"/>
      <c r="D699" s="12"/>
      <c r="E699" s="12"/>
      <c r="F699" s="12"/>
      <c r="G699" s="14"/>
      <c r="H699" s="14"/>
      <c r="I699" s="14"/>
      <c r="J699" s="10"/>
      <c r="K699" s="10"/>
      <c r="L699" s="10"/>
      <c r="M699" s="10"/>
      <c r="N699" s="10"/>
      <c r="O699" s="10"/>
      <c r="P699" s="10"/>
      <c r="Q699" s="10"/>
      <c r="R699" s="10"/>
      <c r="S699" s="7"/>
      <c r="T699" s="7"/>
      <c r="U699" s="7"/>
      <c r="V699" s="7"/>
      <c r="W699" s="7"/>
      <c r="X699" s="7"/>
      <c r="AH699" s="1"/>
      <c r="AI699" s="1"/>
      <c r="IX699" s="7"/>
      <c r="IY699" s="7"/>
    </row>
    <row r="700" spans="3:259" ht="11.85" customHeight="1">
      <c r="C700" s="24"/>
      <c r="D700" s="12"/>
      <c r="E700" s="12"/>
      <c r="F700" s="12"/>
      <c r="G700" s="14"/>
      <c r="H700" s="14"/>
      <c r="I700" s="14"/>
      <c r="J700" s="10"/>
      <c r="K700" s="10"/>
      <c r="L700" s="10"/>
      <c r="M700" s="10"/>
      <c r="N700" s="10"/>
      <c r="O700" s="10"/>
      <c r="P700" s="10"/>
      <c r="Q700" s="10"/>
      <c r="R700" s="10"/>
      <c r="S700" s="7"/>
      <c r="T700" s="7"/>
      <c r="U700" s="7"/>
      <c r="V700" s="7"/>
      <c r="W700" s="7"/>
      <c r="X700" s="7"/>
      <c r="AH700" s="1"/>
      <c r="AI700" s="1"/>
      <c r="IX700" s="7"/>
      <c r="IY700" s="7"/>
    </row>
    <row r="701" spans="3:259" ht="11.85" customHeight="1">
      <c r="C701" s="24"/>
      <c r="D701" s="12"/>
      <c r="E701" s="12"/>
      <c r="F701" s="12"/>
      <c r="G701" s="14"/>
      <c r="H701" s="14"/>
      <c r="I701" s="14"/>
      <c r="J701" s="10"/>
      <c r="K701" s="10"/>
      <c r="L701" s="10"/>
      <c r="M701" s="10"/>
      <c r="N701" s="10"/>
      <c r="O701" s="10"/>
      <c r="P701" s="10"/>
      <c r="Q701" s="10"/>
      <c r="R701" s="10"/>
      <c r="S701" s="7"/>
      <c r="T701" s="7"/>
      <c r="U701" s="7"/>
      <c r="V701" s="7"/>
      <c r="W701" s="7"/>
      <c r="X701" s="7"/>
      <c r="AH701" s="1"/>
      <c r="AI701" s="1"/>
      <c r="IX701" s="7"/>
      <c r="IY701" s="7"/>
    </row>
    <row r="702" spans="3:259" ht="11.85" customHeight="1">
      <c r="C702" s="24"/>
      <c r="D702" s="12"/>
      <c r="E702" s="12"/>
      <c r="F702" s="12"/>
      <c r="G702" s="14"/>
      <c r="H702" s="14"/>
      <c r="I702" s="14"/>
      <c r="J702" s="10"/>
      <c r="K702" s="10"/>
      <c r="L702" s="10"/>
      <c r="M702" s="10"/>
      <c r="N702" s="10"/>
      <c r="O702" s="10"/>
      <c r="P702" s="10"/>
      <c r="Q702" s="10"/>
      <c r="R702" s="10"/>
      <c r="S702" s="7"/>
      <c r="T702" s="7"/>
      <c r="U702" s="7"/>
      <c r="V702" s="7"/>
      <c r="W702" s="7"/>
      <c r="X702" s="7"/>
      <c r="AH702" s="1"/>
      <c r="AI702" s="1"/>
      <c r="IX702" s="7"/>
      <c r="IY702" s="7"/>
    </row>
    <row r="703" spans="3:259" ht="11.85" customHeight="1">
      <c r="C703" s="24"/>
      <c r="D703" s="12"/>
      <c r="E703" s="12"/>
      <c r="F703" s="12"/>
      <c r="G703" s="14"/>
      <c r="H703" s="14"/>
      <c r="I703" s="14"/>
      <c r="J703" s="10"/>
      <c r="K703" s="10"/>
      <c r="L703" s="10"/>
      <c r="M703" s="10"/>
      <c r="N703" s="10"/>
      <c r="O703" s="10"/>
      <c r="P703" s="10"/>
      <c r="Q703" s="10"/>
      <c r="R703" s="10"/>
      <c r="S703" s="7"/>
      <c r="T703" s="7"/>
      <c r="U703" s="7"/>
      <c r="V703" s="7"/>
      <c r="W703" s="7"/>
      <c r="X703" s="7"/>
      <c r="AH703" s="1"/>
      <c r="AI703" s="1"/>
      <c r="IX703" s="7"/>
      <c r="IY703" s="7"/>
    </row>
    <row r="704" spans="3:259" ht="11.85" customHeight="1">
      <c r="C704" s="24"/>
      <c r="D704" s="12"/>
      <c r="E704" s="12"/>
      <c r="F704" s="12"/>
      <c r="G704" s="14"/>
      <c r="H704" s="14"/>
      <c r="I704" s="14"/>
      <c r="J704" s="10"/>
      <c r="K704" s="10"/>
      <c r="L704" s="10"/>
      <c r="M704" s="10"/>
      <c r="N704" s="10"/>
      <c r="O704" s="10"/>
      <c r="P704" s="10"/>
      <c r="Q704" s="10"/>
      <c r="R704" s="10"/>
      <c r="S704" s="7"/>
      <c r="T704" s="7"/>
      <c r="U704" s="7"/>
      <c r="V704" s="7"/>
      <c r="W704" s="7"/>
      <c r="X704" s="7"/>
      <c r="AH704" s="1"/>
      <c r="AI704" s="1"/>
      <c r="IX704" s="7"/>
      <c r="IY704" s="7"/>
    </row>
    <row r="705" spans="3:259" ht="11.85" customHeight="1">
      <c r="C705" s="24"/>
      <c r="D705" s="12"/>
      <c r="E705" s="12"/>
      <c r="F705" s="12"/>
      <c r="G705" s="14"/>
      <c r="H705" s="14"/>
      <c r="I705" s="14"/>
      <c r="J705" s="10"/>
      <c r="K705" s="10"/>
      <c r="L705" s="10"/>
      <c r="M705" s="10"/>
      <c r="N705" s="10"/>
      <c r="O705" s="10"/>
      <c r="P705" s="10"/>
      <c r="Q705" s="10"/>
      <c r="R705" s="10"/>
      <c r="S705" s="7"/>
      <c r="T705" s="7"/>
      <c r="U705" s="7"/>
      <c r="V705" s="7"/>
      <c r="W705" s="7"/>
      <c r="X705" s="7"/>
      <c r="AH705" s="1"/>
      <c r="AI705" s="1"/>
      <c r="IX705" s="7"/>
      <c r="IY705" s="7"/>
    </row>
    <row r="706" spans="3:259" ht="11.85" customHeight="1">
      <c r="C706" s="24"/>
      <c r="D706" s="12"/>
      <c r="E706" s="12"/>
      <c r="F706" s="12"/>
      <c r="G706" s="14"/>
      <c r="H706" s="14"/>
      <c r="I706" s="14"/>
      <c r="J706" s="10"/>
      <c r="K706" s="10"/>
      <c r="L706" s="10"/>
      <c r="M706" s="10"/>
      <c r="N706" s="10"/>
      <c r="O706" s="10"/>
      <c r="P706" s="10"/>
      <c r="Q706" s="10"/>
      <c r="R706" s="10"/>
      <c r="S706" s="7"/>
      <c r="T706" s="7"/>
      <c r="U706" s="7"/>
      <c r="V706" s="7"/>
      <c r="W706" s="7"/>
      <c r="X706" s="7"/>
      <c r="AH706" s="1"/>
      <c r="AI706" s="1"/>
      <c r="IX706" s="7"/>
      <c r="IY706" s="7"/>
    </row>
    <row r="707" spans="3:259" ht="11.85" customHeight="1">
      <c r="C707" s="24"/>
      <c r="D707" s="12"/>
      <c r="E707" s="12"/>
      <c r="F707" s="12"/>
      <c r="G707" s="14"/>
      <c r="H707" s="14"/>
      <c r="I707" s="14"/>
      <c r="J707" s="10"/>
      <c r="K707" s="10"/>
      <c r="L707" s="10"/>
      <c r="M707" s="10"/>
      <c r="N707" s="10"/>
      <c r="O707" s="10"/>
      <c r="P707" s="10"/>
      <c r="Q707" s="10"/>
      <c r="R707" s="10"/>
      <c r="S707" s="7"/>
      <c r="T707" s="7"/>
      <c r="U707" s="7"/>
      <c r="V707" s="7"/>
      <c r="W707" s="7"/>
      <c r="X707" s="7"/>
      <c r="AH707" s="1"/>
      <c r="AI707" s="1"/>
      <c r="IX707" s="7"/>
      <c r="IY707" s="7"/>
    </row>
    <row r="708" spans="3:259" ht="11.85" customHeight="1">
      <c r="C708" s="24"/>
      <c r="D708" s="12"/>
      <c r="E708" s="12"/>
      <c r="F708" s="12"/>
      <c r="G708" s="14"/>
      <c r="H708" s="14"/>
      <c r="I708" s="14"/>
      <c r="J708" s="10"/>
      <c r="K708" s="10"/>
      <c r="L708" s="10"/>
      <c r="M708" s="10"/>
      <c r="N708" s="10"/>
      <c r="O708" s="10"/>
      <c r="P708" s="10"/>
      <c r="Q708" s="10"/>
      <c r="R708" s="10"/>
      <c r="S708" s="7"/>
      <c r="T708" s="7"/>
      <c r="U708" s="7"/>
      <c r="V708" s="7"/>
      <c r="W708" s="7"/>
      <c r="X708" s="7"/>
      <c r="AH708" s="1"/>
      <c r="AI708" s="1"/>
      <c r="IX708" s="7"/>
      <c r="IY708" s="7"/>
    </row>
    <row r="709" spans="3:259" ht="11.85" customHeight="1">
      <c r="C709" s="24"/>
      <c r="D709" s="12"/>
      <c r="E709" s="12"/>
      <c r="F709" s="12"/>
      <c r="G709" s="14"/>
      <c r="H709" s="14"/>
      <c r="I709" s="14"/>
      <c r="J709" s="10"/>
      <c r="K709" s="10"/>
      <c r="L709" s="10"/>
      <c r="M709" s="10"/>
      <c r="N709" s="10"/>
      <c r="O709" s="10"/>
      <c r="P709" s="10"/>
      <c r="Q709" s="10"/>
      <c r="R709" s="10"/>
      <c r="S709" s="7"/>
      <c r="T709" s="7"/>
      <c r="U709" s="7"/>
      <c r="V709" s="7"/>
      <c r="W709" s="7"/>
      <c r="X709" s="7"/>
      <c r="AH709" s="1"/>
      <c r="AI709" s="1"/>
      <c r="IX709" s="7"/>
      <c r="IY709" s="7"/>
    </row>
    <row r="710" spans="3:259" ht="11.85" customHeight="1">
      <c r="C710" s="24"/>
      <c r="D710" s="12"/>
      <c r="E710" s="12"/>
      <c r="F710" s="12"/>
      <c r="G710" s="14"/>
      <c r="H710" s="14"/>
      <c r="I710" s="14"/>
      <c r="J710" s="10"/>
      <c r="K710" s="10"/>
      <c r="L710" s="10"/>
      <c r="M710" s="10"/>
      <c r="N710" s="10"/>
      <c r="O710" s="10"/>
      <c r="P710" s="10"/>
      <c r="Q710" s="10"/>
      <c r="R710" s="10"/>
      <c r="S710" s="7"/>
      <c r="T710" s="7"/>
      <c r="U710" s="7"/>
      <c r="V710" s="7"/>
      <c r="W710" s="7"/>
      <c r="X710" s="7"/>
      <c r="AH710" s="1"/>
      <c r="AI710" s="1"/>
      <c r="IX710" s="7"/>
      <c r="IY710" s="7"/>
    </row>
    <row r="711" spans="3:259" ht="11.85" customHeight="1">
      <c r="C711" s="24"/>
      <c r="D711" s="12"/>
      <c r="E711" s="12"/>
      <c r="F711" s="12"/>
      <c r="G711" s="14"/>
      <c r="H711" s="14"/>
      <c r="I711" s="14"/>
      <c r="J711" s="10"/>
      <c r="K711" s="10"/>
      <c r="L711" s="10"/>
      <c r="M711" s="10"/>
      <c r="N711" s="10"/>
      <c r="O711" s="10"/>
      <c r="P711" s="10"/>
      <c r="Q711" s="10"/>
      <c r="R711" s="10"/>
      <c r="S711" s="7"/>
      <c r="T711" s="7"/>
      <c r="U711" s="7"/>
      <c r="V711" s="7"/>
      <c r="W711" s="7"/>
      <c r="X711" s="7"/>
      <c r="AH711" s="1"/>
      <c r="AI711" s="1"/>
      <c r="IX711" s="7"/>
      <c r="IY711" s="7"/>
    </row>
    <row r="712" spans="3:259" ht="11.85" customHeight="1">
      <c r="C712" s="24"/>
      <c r="D712" s="12"/>
      <c r="E712" s="12"/>
      <c r="F712" s="12"/>
      <c r="G712" s="14"/>
      <c r="H712" s="14"/>
      <c r="I712" s="14"/>
      <c r="J712" s="10"/>
      <c r="K712" s="10"/>
      <c r="L712" s="10"/>
      <c r="M712" s="10"/>
      <c r="N712" s="10"/>
      <c r="O712" s="10"/>
      <c r="P712" s="10"/>
      <c r="Q712" s="10"/>
      <c r="R712" s="10"/>
      <c r="S712" s="7"/>
      <c r="T712" s="7"/>
      <c r="U712" s="7"/>
      <c r="V712" s="7"/>
      <c r="W712" s="7"/>
      <c r="X712" s="7"/>
      <c r="AH712" s="1"/>
      <c r="AI712" s="1"/>
      <c r="IX712" s="7"/>
      <c r="IY712" s="7"/>
    </row>
    <row r="713" spans="3:259" ht="11.85" customHeight="1">
      <c r="C713" s="24"/>
      <c r="D713" s="12"/>
      <c r="E713" s="12"/>
      <c r="F713" s="12"/>
      <c r="G713" s="14"/>
      <c r="H713" s="14"/>
      <c r="I713" s="14"/>
      <c r="J713" s="10"/>
      <c r="K713" s="10"/>
      <c r="L713" s="10"/>
      <c r="M713" s="10"/>
      <c r="N713" s="10"/>
      <c r="O713" s="10"/>
      <c r="P713" s="10"/>
      <c r="Q713" s="10"/>
      <c r="R713" s="10"/>
      <c r="S713" s="7"/>
      <c r="T713" s="7"/>
      <c r="U713" s="7"/>
      <c r="V713" s="7"/>
      <c r="W713" s="7"/>
      <c r="X713" s="7"/>
      <c r="AH713" s="1"/>
      <c r="AI713" s="1"/>
      <c r="IX713" s="7"/>
      <c r="IY713" s="7"/>
    </row>
    <row r="714" spans="3:259" ht="11.85" customHeight="1">
      <c r="C714" s="24"/>
      <c r="D714" s="12"/>
      <c r="E714" s="12"/>
      <c r="F714" s="12"/>
      <c r="G714" s="14"/>
      <c r="H714" s="14"/>
      <c r="I714" s="14"/>
      <c r="J714" s="10"/>
      <c r="K714" s="10"/>
      <c r="L714" s="10"/>
      <c r="M714" s="10"/>
      <c r="N714" s="10"/>
      <c r="O714" s="10"/>
      <c r="P714" s="10"/>
      <c r="Q714" s="10"/>
      <c r="R714" s="10"/>
      <c r="S714" s="7"/>
      <c r="T714" s="7"/>
      <c r="U714" s="7"/>
      <c r="V714" s="7"/>
      <c r="W714" s="7"/>
      <c r="X714" s="7"/>
      <c r="AH714" s="1"/>
      <c r="AI714" s="1"/>
      <c r="IX714" s="7"/>
      <c r="IY714" s="7"/>
    </row>
    <row r="715" spans="3:259" ht="11.85" customHeight="1">
      <c r="C715" s="24"/>
      <c r="D715" s="12"/>
      <c r="E715" s="12"/>
      <c r="F715" s="12"/>
      <c r="G715" s="14"/>
      <c r="H715" s="14"/>
      <c r="I715" s="14"/>
      <c r="J715" s="10"/>
      <c r="K715" s="10"/>
      <c r="L715" s="10"/>
      <c r="M715" s="10"/>
      <c r="N715" s="10"/>
      <c r="O715" s="10"/>
      <c r="P715" s="10"/>
      <c r="Q715" s="10"/>
      <c r="R715" s="10"/>
      <c r="S715" s="7"/>
      <c r="T715" s="7"/>
      <c r="U715" s="7"/>
      <c r="V715" s="7"/>
      <c r="W715" s="7"/>
      <c r="X715" s="7"/>
      <c r="AH715" s="1"/>
      <c r="AI715" s="1"/>
      <c r="IX715" s="7"/>
      <c r="IY715" s="7"/>
    </row>
    <row r="716" spans="3:259" ht="11.85" customHeight="1">
      <c r="C716" s="24"/>
      <c r="D716" s="12"/>
      <c r="E716" s="12"/>
      <c r="F716" s="12"/>
      <c r="G716" s="14"/>
      <c r="H716" s="14"/>
      <c r="I716" s="14"/>
      <c r="J716" s="10"/>
      <c r="K716" s="10"/>
      <c r="L716" s="10"/>
      <c r="M716" s="10"/>
      <c r="N716" s="10"/>
      <c r="O716" s="10"/>
      <c r="P716" s="10"/>
      <c r="Q716" s="10"/>
      <c r="R716" s="10"/>
      <c r="S716" s="7"/>
      <c r="T716" s="7"/>
      <c r="U716" s="7"/>
      <c r="V716" s="7"/>
      <c r="W716" s="7"/>
      <c r="X716" s="7"/>
      <c r="AH716" s="1"/>
      <c r="AI716" s="1"/>
      <c r="IX716" s="7"/>
      <c r="IY716" s="7"/>
    </row>
    <row r="717" spans="3:259" ht="11.85" customHeight="1">
      <c r="C717" s="24"/>
      <c r="D717" s="12"/>
      <c r="E717" s="12"/>
      <c r="F717" s="12"/>
      <c r="G717" s="14"/>
      <c r="H717" s="14"/>
      <c r="I717" s="14"/>
      <c r="J717" s="10"/>
      <c r="K717" s="10"/>
      <c r="L717" s="10"/>
      <c r="M717" s="10"/>
      <c r="N717" s="10"/>
      <c r="O717" s="10"/>
      <c r="P717" s="10"/>
      <c r="Q717" s="10"/>
      <c r="R717" s="10"/>
      <c r="S717" s="7"/>
      <c r="T717" s="7"/>
      <c r="U717" s="7"/>
      <c r="V717" s="7"/>
      <c r="W717" s="7"/>
      <c r="X717" s="7"/>
      <c r="AH717" s="1"/>
      <c r="AI717" s="1"/>
      <c r="IX717" s="7"/>
      <c r="IY717" s="7"/>
    </row>
    <row r="718" spans="3:259" ht="11.85" customHeight="1">
      <c r="C718" s="24"/>
      <c r="D718" s="12"/>
      <c r="E718" s="12"/>
      <c r="F718" s="12"/>
      <c r="G718" s="14"/>
      <c r="H718" s="14"/>
      <c r="I718" s="14"/>
      <c r="J718" s="10"/>
      <c r="K718" s="10"/>
      <c r="L718" s="10"/>
      <c r="M718" s="10"/>
      <c r="N718" s="10"/>
      <c r="O718" s="10"/>
      <c r="P718" s="10"/>
      <c r="Q718" s="10"/>
      <c r="R718" s="10"/>
      <c r="S718" s="7"/>
      <c r="T718" s="7"/>
      <c r="U718" s="7"/>
      <c r="V718" s="7"/>
      <c r="W718" s="7"/>
      <c r="X718" s="7"/>
      <c r="AH718" s="1"/>
      <c r="AI718" s="1"/>
      <c r="IX718" s="7"/>
      <c r="IY718" s="7"/>
    </row>
    <row r="719" spans="3:259" ht="11.85" customHeight="1">
      <c r="C719" s="24"/>
      <c r="D719" s="12"/>
      <c r="E719" s="12"/>
      <c r="F719" s="12"/>
      <c r="G719" s="14"/>
      <c r="H719" s="14"/>
      <c r="I719" s="14"/>
      <c r="J719" s="10"/>
      <c r="K719" s="10"/>
      <c r="L719" s="10"/>
      <c r="M719" s="10"/>
      <c r="N719" s="10"/>
      <c r="O719" s="10"/>
      <c r="P719" s="10"/>
      <c r="Q719" s="10"/>
      <c r="R719" s="10"/>
      <c r="S719" s="7"/>
      <c r="T719" s="7"/>
      <c r="U719" s="7"/>
      <c r="V719" s="7"/>
      <c r="W719" s="7"/>
      <c r="X719" s="7"/>
      <c r="AH719" s="1"/>
      <c r="AI719" s="1"/>
      <c r="IX719" s="7"/>
      <c r="IY719" s="7"/>
    </row>
    <row r="720" spans="3:259" ht="11.85" customHeight="1">
      <c r="C720" s="24"/>
      <c r="D720" s="12"/>
      <c r="E720" s="12"/>
      <c r="F720" s="12"/>
      <c r="G720" s="14"/>
      <c r="H720" s="14"/>
      <c r="I720" s="14"/>
      <c r="J720" s="10"/>
      <c r="K720" s="10"/>
      <c r="L720" s="10"/>
      <c r="M720" s="10"/>
      <c r="N720" s="10"/>
      <c r="O720" s="10"/>
      <c r="P720" s="10"/>
      <c r="Q720" s="10"/>
      <c r="R720" s="10"/>
      <c r="S720" s="7"/>
      <c r="T720" s="7"/>
      <c r="U720" s="7"/>
      <c r="V720" s="7"/>
      <c r="W720" s="7"/>
      <c r="X720" s="7"/>
      <c r="AH720" s="1"/>
      <c r="AI720" s="1"/>
      <c r="IX720" s="7"/>
      <c r="IY720" s="7"/>
    </row>
    <row r="721" spans="3:259" ht="11.85" customHeight="1">
      <c r="C721" s="24"/>
      <c r="D721" s="12"/>
      <c r="E721" s="12"/>
      <c r="F721" s="12"/>
      <c r="G721" s="14"/>
      <c r="H721" s="14"/>
      <c r="I721" s="14"/>
      <c r="J721" s="10"/>
      <c r="K721" s="10"/>
      <c r="L721" s="10"/>
      <c r="M721" s="10"/>
      <c r="N721" s="10"/>
      <c r="O721" s="10"/>
      <c r="P721" s="10"/>
      <c r="Q721" s="10"/>
      <c r="R721" s="10"/>
      <c r="S721" s="7"/>
      <c r="T721" s="7"/>
      <c r="U721" s="7"/>
      <c r="V721" s="7"/>
      <c r="W721" s="7"/>
      <c r="X721" s="7"/>
      <c r="AH721" s="1"/>
      <c r="AI721" s="1"/>
      <c r="IX721" s="7"/>
      <c r="IY721" s="7"/>
    </row>
    <row r="722" spans="3:259" ht="11.85" customHeight="1">
      <c r="C722" s="24"/>
      <c r="D722" s="12"/>
      <c r="E722" s="12"/>
      <c r="F722" s="12"/>
      <c r="G722" s="14"/>
      <c r="H722" s="14"/>
      <c r="I722" s="14"/>
      <c r="J722" s="10"/>
      <c r="K722" s="10"/>
      <c r="L722" s="10"/>
      <c r="M722" s="10"/>
      <c r="N722" s="10"/>
      <c r="O722" s="10"/>
      <c r="P722" s="10"/>
      <c r="Q722" s="10"/>
      <c r="R722" s="10"/>
      <c r="S722" s="7"/>
      <c r="T722" s="7"/>
      <c r="U722" s="7"/>
      <c r="V722" s="7"/>
      <c r="W722" s="7"/>
      <c r="X722" s="7"/>
      <c r="AH722" s="1"/>
      <c r="AI722" s="1"/>
      <c r="IX722" s="7"/>
      <c r="IY722" s="7"/>
    </row>
    <row r="723" spans="3:259" ht="11.85" customHeight="1">
      <c r="C723" s="24"/>
      <c r="D723" s="12"/>
      <c r="E723" s="12"/>
      <c r="F723" s="12"/>
      <c r="G723" s="14"/>
      <c r="H723" s="14"/>
      <c r="I723" s="14"/>
      <c r="J723" s="10"/>
      <c r="K723" s="10"/>
      <c r="L723" s="10"/>
      <c r="M723" s="10"/>
      <c r="N723" s="10"/>
      <c r="O723" s="10"/>
      <c r="P723" s="10"/>
      <c r="Q723" s="10"/>
      <c r="R723" s="10"/>
      <c r="S723" s="7"/>
      <c r="T723" s="7"/>
      <c r="U723" s="7"/>
      <c r="V723" s="7"/>
      <c r="W723" s="7"/>
      <c r="X723" s="7"/>
      <c r="AH723" s="1"/>
      <c r="AI723" s="1"/>
      <c r="IX723" s="7"/>
      <c r="IY723" s="7"/>
    </row>
    <row r="724" spans="3:259" ht="11.85" customHeight="1">
      <c r="C724" s="24"/>
      <c r="D724" s="12"/>
      <c r="E724" s="12"/>
      <c r="F724" s="12"/>
      <c r="G724" s="14"/>
      <c r="H724" s="14"/>
      <c r="I724" s="14"/>
      <c r="J724" s="10"/>
      <c r="K724" s="10"/>
      <c r="L724" s="10"/>
      <c r="M724" s="10"/>
      <c r="N724" s="10"/>
      <c r="O724" s="10"/>
      <c r="P724" s="10"/>
      <c r="Q724" s="10"/>
      <c r="R724" s="10"/>
      <c r="S724" s="7"/>
      <c r="T724" s="7"/>
      <c r="U724" s="7"/>
      <c r="V724" s="7"/>
      <c r="W724" s="7"/>
      <c r="X724" s="7"/>
      <c r="AH724" s="1"/>
      <c r="AI724" s="1"/>
      <c r="IX724" s="7"/>
      <c r="IY724" s="7"/>
    </row>
    <row r="725" spans="3:259" ht="11.85" customHeight="1">
      <c r="C725" s="24"/>
      <c r="D725" s="12"/>
      <c r="E725" s="12"/>
      <c r="F725" s="12"/>
      <c r="G725" s="14"/>
      <c r="H725" s="14"/>
      <c r="I725" s="14"/>
      <c r="J725" s="10"/>
      <c r="K725" s="10"/>
      <c r="L725" s="10"/>
      <c r="M725" s="10"/>
      <c r="N725" s="10"/>
      <c r="O725" s="10"/>
      <c r="P725" s="10"/>
      <c r="Q725" s="10"/>
      <c r="R725" s="10"/>
      <c r="S725" s="7"/>
      <c r="T725" s="7"/>
      <c r="U725" s="7"/>
      <c r="V725" s="7"/>
      <c r="W725" s="7"/>
      <c r="X725" s="7"/>
      <c r="AH725" s="1"/>
      <c r="AI725" s="1"/>
      <c r="IX725" s="7"/>
      <c r="IY725" s="7"/>
    </row>
    <row r="726" spans="3:259" ht="11.85" customHeight="1">
      <c r="C726" s="24"/>
      <c r="D726" s="12"/>
      <c r="E726" s="12"/>
      <c r="F726" s="12"/>
      <c r="G726" s="14"/>
      <c r="H726" s="14"/>
      <c r="I726" s="14"/>
      <c r="J726" s="10"/>
      <c r="K726" s="10"/>
      <c r="L726" s="10"/>
      <c r="M726" s="10"/>
      <c r="N726" s="10"/>
      <c r="O726" s="10"/>
      <c r="P726" s="10"/>
      <c r="Q726" s="10"/>
      <c r="R726" s="10"/>
      <c r="S726" s="7"/>
      <c r="T726" s="7"/>
      <c r="U726" s="7"/>
      <c r="V726" s="7"/>
      <c r="W726" s="7"/>
      <c r="X726" s="7"/>
      <c r="AH726" s="1"/>
      <c r="AI726" s="1"/>
      <c r="IX726" s="7"/>
      <c r="IY726" s="7"/>
    </row>
    <row r="727" spans="3:259" ht="11.85" customHeight="1">
      <c r="C727" s="24"/>
      <c r="D727" s="12"/>
      <c r="E727" s="12"/>
      <c r="F727" s="12"/>
      <c r="G727" s="14"/>
      <c r="H727" s="14"/>
      <c r="I727" s="14"/>
      <c r="J727" s="10"/>
      <c r="K727" s="10"/>
      <c r="L727" s="10"/>
      <c r="M727" s="10"/>
      <c r="N727" s="10"/>
      <c r="O727" s="10"/>
      <c r="P727" s="10"/>
      <c r="Q727" s="10"/>
      <c r="R727" s="10"/>
      <c r="S727" s="7"/>
      <c r="T727" s="7"/>
      <c r="U727" s="7"/>
      <c r="V727" s="7"/>
      <c r="W727" s="7"/>
      <c r="X727" s="7"/>
      <c r="AH727" s="1"/>
      <c r="AI727" s="1"/>
      <c r="IX727" s="7"/>
      <c r="IY727" s="7"/>
    </row>
    <row r="728" spans="3:259" ht="11.85" customHeight="1">
      <c r="C728" s="24"/>
      <c r="D728" s="12"/>
      <c r="E728" s="12"/>
      <c r="F728" s="12"/>
      <c r="G728" s="14"/>
      <c r="H728" s="14"/>
      <c r="I728" s="14"/>
      <c r="J728" s="10"/>
      <c r="K728" s="10"/>
      <c r="L728" s="10"/>
      <c r="M728" s="10"/>
      <c r="N728" s="10"/>
      <c r="O728" s="10"/>
      <c r="P728" s="10"/>
      <c r="Q728" s="10"/>
      <c r="R728" s="10"/>
      <c r="S728" s="7"/>
      <c r="T728" s="7"/>
      <c r="U728" s="7"/>
      <c r="V728" s="7"/>
      <c r="W728" s="7"/>
      <c r="X728" s="7"/>
      <c r="AH728" s="1"/>
      <c r="AI728" s="1"/>
      <c r="IX728" s="7"/>
      <c r="IY728" s="7"/>
    </row>
    <row r="729" spans="3:259" ht="11.85" customHeight="1">
      <c r="C729" s="24"/>
      <c r="D729" s="12"/>
      <c r="E729" s="12"/>
      <c r="F729" s="12"/>
      <c r="G729" s="14"/>
      <c r="H729" s="14"/>
      <c r="I729" s="14"/>
      <c r="J729" s="10"/>
      <c r="K729" s="10"/>
      <c r="L729" s="10"/>
      <c r="M729" s="10"/>
      <c r="N729" s="10"/>
      <c r="O729" s="10"/>
      <c r="P729" s="10"/>
      <c r="Q729" s="10"/>
      <c r="R729" s="10"/>
      <c r="S729" s="7"/>
      <c r="T729" s="7"/>
      <c r="U729" s="7"/>
      <c r="V729" s="7"/>
      <c r="W729" s="7"/>
      <c r="X729" s="7"/>
      <c r="AH729" s="1"/>
      <c r="AI729" s="1"/>
      <c r="IX729" s="7"/>
      <c r="IY729" s="7"/>
    </row>
    <row r="730" spans="3:259" ht="11.85" customHeight="1">
      <c r="C730" s="24"/>
      <c r="D730" s="12"/>
      <c r="E730" s="12"/>
      <c r="F730" s="12"/>
      <c r="G730" s="14"/>
      <c r="H730" s="14"/>
      <c r="I730" s="14"/>
      <c r="J730" s="10"/>
      <c r="K730" s="10"/>
      <c r="L730" s="10"/>
      <c r="M730" s="10"/>
      <c r="N730" s="10"/>
      <c r="O730" s="10"/>
      <c r="P730" s="10"/>
      <c r="Q730" s="10"/>
      <c r="R730" s="10"/>
      <c r="S730" s="7"/>
      <c r="T730" s="7"/>
      <c r="U730" s="7"/>
      <c r="V730" s="7"/>
      <c r="W730" s="7"/>
      <c r="X730" s="7"/>
      <c r="AH730" s="1"/>
      <c r="AI730" s="1"/>
      <c r="IX730" s="7"/>
      <c r="IY730" s="7"/>
    </row>
    <row r="731" spans="3:259" ht="11.85" customHeight="1">
      <c r="C731" s="24"/>
      <c r="D731" s="12"/>
      <c r="E731" s="12"/>
      <c r="F731" s="12"/>
      <c r="G731" s="14"/>
      <c r="H731" s="14"/>
      <c r="I731" s="14"/>
      <c r="J731" s="10"/>
      <c r="K731" s="10"/>
      <c r="L731" s="10"/>
      <c r="M731" s="10"/>
      <c r="N731" s="10"/>
      <c r="O731" s="10"/>
      <c r="P731" s="10"/>
      <c r="Q731" s="10"/>
      <c r="R731" s="10"/>
      <c r="S731" s="7"/>
      <c r="T731" s="7"/>
      <c r="U731" s="7"/>
      <c r="V731" s="7"/>
      <c r="W731" s="7"/>
      <c r="X731" s="7"/>
      <c r="AH731" s="1"/>
      <c r="AI731" s="1"/>
      <c r="IX731" s="7"/>
      <c r="IY731" s="7"/>
    </row>
    <row r="732" spans="3:259" ht="11.85" customHeight="1">
      <c r="C732" s="24"/>
      <c r="D732" s="12"/>
      <c r="E732" s="12"/>
      <c r="F732" s="12"/>
      <c r="G732" s="14"/>
      <c r="H732" s="14"/>
      <c r="I732" s="14"/>
      <c r="J732" s="10"/>
      <c r="K732" s="10"/>
      <c r="L732" s="10"/>
      <c r="M732" s="10"/>
      <c r="N732" s="10"/>
      <c r="O732" s="10"/>
      <c r="P732" s="10"/>
      <c r="Q732" s="10"/>
      <c r="R732" s="10"/>
      <c r="S732" s="7"/>
      <c r="T732" s="7"/>
      <c r="U732" s="7"/>
      <c r="V732" s="7"/>
      <c r="W732" s="7"/>
      <c r="X732" s="7"/>
      <c r="AH732" s="1"/>
      <c r="AI732" s="1"/>
      <c r="IX732" s="7"/>
      <c r="IY732" s="7"/>
    </row>
    <row r="733" spans="3:259" ht="11.85" customHeight="1">
      <c r="C733" s="24"/>
      <c r="D733" s="12"/>
      <c r="E733" s="12"/>
      <c r="F733" s="12"/>
      <c r="G733" s="14"/>
      <c r="H733" s="14"/>
      <c r="I733" s="14"/>
      <c r="J733" s="10"/>
      <c r="K733" s="10"/>
      <c r="L733" s="10"/>
      <c r="M733" s="10"/>
      <c r="N733" s="10"/>
      <c r="O733" s="10"/>
      <c r="P733" s="10"/>
      <c r="Q733" s="10"/>
      <c r="R733" s="10"/>
      <c r="S733" s="7"/>
      <c r="T733" s="7"/>
      <c r="U733" s="7"/>
      <c r="V733" s="7"/>
      <c r="W733" s="7"/>
      <c r="X733" s="7"/>
      <c r="AH733" s="1"/>
      <c r="AI733" s="1"/>
      <c r="IX733" s="7"/>
      <c r="IY733" s="7"/>
    </row>
    <row r="734" spans="3:259" ht="11.85" customHeight="1">
      <c r="C734" s="24"/>
      <c r="D734" s="12"/>
      <c r="E734" s="12"/>
      <c r="F734" s="12"/>
      <c r="G734" s="14"/>
      <c r="H734" s="14"/>
      <c r="I734" s="14"/>
      <c r="J734" s="10"/>
      <c r="K734" s="10"/>
      <c r="L734" s="10"/>
      <c r="M734" s="10"/>
      <c r="N734" s="10"/>
      <c r="O734" s="10"/>
      <c r="P734" s="10"/>
      <c r="Q734" s="10"/>
      <c r="R734" s="10"/>
      <c r="S734" s="7"/>
      <c r="T734" s="7"/>
      <c r="U734" s="7"/>
      <c r="V734" s="7"/>
      <c r="W734" s="7"/>
      <c r="X734" s="7"/>
      <c r="AH734" s="1"/>
      <c r="AI734" s="1"/>
      <c r="IX734" s="7"/>
      <c r="IY734" s="7"/>
    </row>
    <row r="735" spans="3:259" ht="11.85" customHeight="1">
      <c r="C735" s="24"/>
      <c r="D735" s="12"/>
      <c r="E735" s="12"/>
      <c r="F735" s="12"/>
      <c r="G735" s="14"/>
      <c r="H735" s="14"/>
      <c r="I735" s="14"/>
      <c r="J735" s="10"/>
      <c r="K735" s="10"/>
      <c r="L735" s="10"/>
      <c r="M735" s="10"/>
      <c r="N735" s="10"/>
      <c r="O735" s="10"/>
      <c r="P735" s="10"/>
      <c r="Q735" s="10"/>
      <c r="R735" s="10"/>
      <c r="S735" s="7"/>
      <c r="T735" s="7"/>
      <c r="U735" s="7"/>
      <c r="V735" s="7"/>
      <c r="W735" s="7"/>
      <c r="X735" s="7"/>
      <c r="AH735" s="1"/>
      <c r="AI735" s="1"/>
      <c r="IX735" s="7"/>
      <c r="IY735" s="7"/>
    </row>
    <row r="736" spans="3:259" ht="11.85" customHeight="1">
      <c r="C736" s="24"/>
      <c r="D736" s="12"/>
      <c r="E736" s="12"/>
      <c r="F736" s="12"/>
      <c r="G736" s="14"/>
      <c r="H736" s="14"/>
      <c r="I736" s="14"/>
      <c r="J736" s="10"/>
      <c r="K736" s="10"/>
      <c r="L736" s="10"/>
      <c r="M736" s="10"/>
      <c r="N736" s="10"/>
      <c r="O736" s="10"/>
      <c r="P736" s="10"/>
      <c r="Q736" s="10"/>
      <c r="R736" s="10"/>
      <c r="S736" s="7"/>
      <c r="T736" s="7"/>
      <c r="U736" s="7"/>
      <c r="V736" s="7"/>
      <c r="W736" s="7"/>
      <c r="X736" s="7"/>
      <c r="AH736" s="1"/>
      <c r="AI736" s="1"/>
      <c r="IX736" s="7"/>
      <c r="IY736" s="7"/>
    </row>
    <row r="737" spans="3:259" ht="11.85" customHeight="1">
      <c r="C737" s="24"/>
      <c r="D737" s="12"/>
      <c r="E737" s="12"/>
      <c r="F737" s="12"/>
      <c r="G737" s="14"/>
      <c r="H737" s="14"/>
      <c r="I737" s="14"/>
      <c r="J737" s="10"/>
      <c r="K737" s="10"/>
      <c r="L737" s="10"/>
      <c r="M737" s="10"/>
      <c r="N737" s="10"/>
      <c r="O737" s="10"/>
      <c r="P737" s="10"/>
      <c r="Q737" s="10"/>
      <c r="R737" s="10"/>
      <c r="S737" s="7"/>
      <c r="T737" s="7"/>
      <c r="U737" s="7"/>
      <c r="V737" s="7"/>
      <c r="W737" s="7"/>
      <c r="X737" s="7"/>
      <c r="AH737" s="1"/>
      <c r="AI737" s="1"/>
      <c r="IX737" s="7"/>
      <c r="IY737" s="7"/>
    </row>
    <row r="738" spans="3:259" ht="11.85" customHeight="1">
      <c r="C738" s="24"/>
      <c r="D738" s="12"/>
      <c r="E738" s="12"/>
      <c r="F738" s="12"/>
      <c r="G738" s="14"/>
      <c r="H738" s="14"/>
      <c r="I738" s="14"/>
      <c r="J738" s="10"/>
      <c r="K738" s="10"/>
      <c r="L738" s="10"/>
      <c r="M738" s="10"/>
      <c r="N738" s="10"/>
      <c r="O738" s="10"/>
      <c r="P738" s="10"/>
      <c r="Q738" s="10"/>
      <c r="R738" s="10"/>
      <c r="S738" s="7"/>
      <c r="T738" s="7"/>
      <c r="U738" s="7"/>
      <c r="V738" s="7"/>
      <c r="W738" s="7"/>
      <c r="X738" s="7"/>
      <c r="AH738" s="1"/>
      <c r="AI738" s="1"/>
      <c r="IX738" s="7"/>
      <c r="IY738" s="7"/>
    </row>
    <row r="739" spans="3:259" ht="11.85" customHeight="1">
      <c r="C739" s="24"/>
      <c r="D739" s="12"/>
      <c r="E739" s="12"/>
      <c r="F739" s="12"/>
      <c r="G739" s="14"/>
      <c r="H739" s="14"/>
      <c r="I739" s="14"/>
      <c r="J739" s="10"/>
      <c r="K739" s="10"/>
      <c r="L739" s="10"/>
      <c r="M739" s="10"/>
      <c r="N739" s="10"/>
      <c r="O739" s="10"/>
      <c r="P739" s="10"/>
      <c r="Q739" s="10"/>
      <c r="R739" s="10"/>
      <c r="S739" s="7"/>
      <c r="T739" s="7"/>
      <c r="U739" s="7"/>
      <c r="V739" s="7"/>
      <c r="W739" s="7"/>
      <c r="X739" s="7"/>
      <c r="AH739" s="1"/>
      <c r="AI739" s="1"/>
      <c r="IX739" s="7"/>
      <c r="IY739" s="7"/>
    </row>
    <row r="740" spans="3:259" ht="11.85" customHeight="1">
      <c r="C740" s="24"/>
      <c r="D740" s="12"/>
      <c r="E740" s="12"/>
      <c r="F740" s="12"/>
      <c r="G740" s="14"/>
      <c r="H740" s="14"/>
      <c r="I740" s="14"/>
      <c r="J740" s="10"/>
      <c r="K740" s="10"/>
      <c r="L740" s="10"/>
      <c r="M740" s="10"/>
      <c r="N740" s="10"/>
      <c r="O740" s="10"/>
      <c r="P740" s="10"/>
      <c r="Q740" s="10"/>
      <c r="R740" s="10"/>
      <c r="S740" s="7"/>
      <c r="T740" s="7"/>
      <c r="U740" s="7"/>
      <c r="V740" s="7"/>
      <c r="W740" s="7"/>
      <c r="X740" s="7"/>
      <c r="AH740" s="1"/>
      <c r="AI740" s="1"/>
      <c r="IX740" s="7"/>
      <c r="IY740" s="7"/>
    </row>
    <row r="741" spans="3:259" ht="11.85" customHeight="1">
      <c r="C741" s="24"/>
      <c r="D741" s="12"/>
      <c r="E741" s="12"/>
      <c r="F741" s="12"/>
      <c r="G741" s="14"/>
      <c r="H741" s="14"/>
      <c r="I741" s="14"/>
      <c r="J741" s="10"/>
      <c r="K741" s="10"/>
      <c r="L741" s="10"/>
      <c r="M741" s="10"/>
      <c r="N741" s="10"/>
      <c r="O741" s="10"/>
      <c r="P741" s="10"/>
      <c r="Q741" s="10"/>
      <c r="R741" s="10"/>
      <c r="S741" s="7"/>
      <c r="T741" s="7"/>
      <c r="U741" s="7"/>
      <c r="V741" s="7"/>
      <c r="W741" s="7"/>
      <c r="X741" s="7"/>
      <c r="AH741" s="1"/>
      <c r="AI741" s="1"/>
      <c r="IX741" s="7"/>
      <c r="IY741" s="7"/>
    </row>
    <row r="742" spans="3:259" ht="11.85" customHeight="1">
      <c r="C742" s="24"/>
      <c r="D742" s="12"/>
      <c r="E742" s="12"/>
      <c r="F742" s="12"/>
      <c r="G742" s="14"/>
      <c r="H742" s="14"/>
      <c r="I742" s="14"/>
      <c r="J742" s="10"/>
      <c r="K742" s="10"/>
      <c r="L742" s="10"/>
      <c r="M742" s="10"/>
      <c r="N742" s="10"/>
      <c r="O742" s="10"/>
      <c r="P742" s="10"/>
      <c r="Q742" s="10"/>
      <c r="R742" s="10"/>
      <c r="S742" s="7"/>
      <c r="T742" s="7"/>
      <c r="U742" s="7"/>
      <c r="V742" s="7"/>
      <c r="W742" s="7"/>
      <c r="X742" s="7"/>
      <c r="AH742" s="1"/>
      <c r="AI742" s="1"/>
      <c r="IX742" s="7"/>
      <c r="IY742" s="7"/>
    </row>
    <row r="743" spans="3:259" ht="11.85" customHeight="1">
      <c r="C743" s="24"/>
      <c r="D743" s="12"/>
      <c r="E743" s="12"/>
      <c r="F743" s="12"/>
      <c r="G743" s="14"/>
      <c r="H743" s="14"/>
      <c r="I743" s="14"/>
      <c r="J743" s="10"/>
      <c r="K743" s="10"/>
      <c r="L743" s="10"/>
      <c r="M743" s="10"/>
      <c r="N743" s="10"/>
      <c r="O743" s="10"/>
      <c r="P743" s="10"/>
      <c r="Q743" s="10"/>
      <c r="R743" s="10"/>
      <c r="S743" s="7"/>
      <c r="T743" s="7"/>
      <c r="U743" s="7"/>
      <c r="V743" s="7"/>
      <c r="W743" s="7"/>
      <c r="X743" s="7"/>
      <c r="AH743" s="1"/>
      <c r="AI743" s="1"/>
      <c r="IX743" s="7"/>
      <c r="IY743" s="7"/>
    </row>
    <row r="744" spans="3:259" ht="11.85" customHeight="1">
      <c r="C744" s="24"/>
      <c r="D744" s="12"/>
      <c r="E744" s="12"/>
      <c r="F744" s="12"/>
      <c r="G744" s="14"/>
      <c r="H744" s="14"/>
      <c r="I744" s="14"/>
      <c r="J744" s="10"/>
      <c r="K744" s="10"/>
      <c r="L744" s="10"/>
      <c r="M744" s="10"/>
      <c r="N744" s="10"/>
      <c r="O744" s="10"/>
      <c r="P744" s="10"/>
      <c r="Q744" s="10"/>
      <c r="R744" s="10"/>
      <c r="S744" s="7"/>
      <c r="T744" s="7"/>
      <c r="U744" s="7"/>
      <c r="V744" s="7"/>
      <c r="W744" s="7"/>
      <c r="X744" s="7"/>
      <c r="AH744" s="1"/>
      <c r="AI744" s="1"/>
      <c r="IX744" s="7"/>
      <c r="IY744" s="7"/>
    </row>
    <row r="745" spans="3:259" ht="11.85" customHeight="1">
      <c r="C745" s="24"/>
      <c r="D745" s="12"/>
      <c r="E745" s="12"/>
      <c r="F745" s="12"/>
      <c r="G745" s="14"/>
      <c r="H745" s="14"/>
      <c r="I745" s="14"/>
      <c r="J745" s="10"/>
      <c r="K745" s="10"/>
      <c r="L745" s="10"/>
      <c r="M745" s="10"/>
      <c r="N745" s="10"/>
      <c r="O745" s="10"/>
      <c r="P745" s="10"/>
      <c r="Q745" s="10"/>
      <c r="R745" s="10"/>
      <c r="S745" s="7"/>
      <c r="T745" s="7"/>
      <c r="U745" s="7"/>
      <c r="V745" s="7"/>
      <c r="W745" s="7"/>
      <c r="X745" s="7"/>
      <c r="AH745" s="1"/>
      <c r="AI745" s="1"/>
      <c r="IX745" s="7"/>
      <c r="IY745" s="7"/>
    </row>
    <row r="746" spans="3:259" ht="11.85" customHeight="1">
      <c r="C746" s="24"/>
      <c r="D746" s="12"/>
      <c r="E746" s="12"/>
      <c r="F746" s="12"/>
      <c r="G746" s="14"/>
      <c r="H746" s="14"/>
      <c r="I746" s="14"/>
      <c r="J746" s="10"/>
      <c r="K746" s="10"/>
      <c r="L746" s="10"/>
      <c r="M746" s="10"/>
      <c r="N746" s="10"/>
      <c r="O746" s="10"/>
      <c r="P746" s="10"/>
      <c r="Q746" s="10"/>
      <c r="R746" s="10"/>
      <c r="S746" s="7"/>
      <c r="T746" s="7"/>
      <c r="U746" s="7"/>
      <c r="V746" s="7"/>
      <c r="W746" s="7"/>
      <c r="X746" s="7"/>
      <c r="AH746" s="1"/>
      <c r="AI746" s="1"/>
      <c r="IX746" s="7"/>
      <c r="IY746" s="7"/>
    </row>
    <row r="747" spans="3:259" ht="11.85" customHeight="1">
      <c r="C747" s="24"/>
      <c r="D747" s="12"/>
      <c r="E747" s="12"/>
      <c r="F747" s="12"/>
      <c r="G747" s="14"/>
      <c r="H747" s="14"/>
      <c r="I747" s="14"/>
      <c r="J747" s="10"/>
      <c r="K747" s="10"/>
      <c r="L747" s="10"/>
      <c r="M747" s="10"/>
      <c r="N747" s="10"/>
      <c r="O747" s="10"/>
      <c r="P747" s="10"/>
      <c r="Q747" s="10"/>
      <c r="R747" s="10"/>
      <c r="S747" s="7"/>
      <c r="T747" s="7"/>
      <c r="U747" s="7"/>
      <c r="V747" s="7"/>
      <c r="W747" s="7"/>
      <c r="X747" s="7"/>
      <c r="AH747" s="1"/>
      <c r="AI747" s="1"/>
      <c r="IX747" s="7"/>
      <c r="IY747" s="7"/>
    </row>
    <row r="748" spans="3:259" ht="11.85" customHeight="1">
      <c r="C748" s="24"/>
      <c r="D748" s="12"/>
      <c r="E748" s="12"/>
      <c r="F748" s="12"/>
      <c r="G748" s="14"/>
      <c r="H748" s="14"/>
      <c r="I748" s="14"/>
      <c r="J748" s="10"/>
      <c r="K748" s="10"/>
      <c r="L748" s="10"/>
      <c r="M748" s="10"/>
      <c r="N748" s="10"/>
      <c r="O748" s="10"/>
      <c r="P748" s="10"/>
      <c r="Q748" s="10"/>
      <c r="R748" s="10"/>
      <c r="S748" s="7"/>
      <c r="T748" s="7"/>
      <c r="U748" s="7"/>
      <c r="V748" s="7"/>
      <c r="W748" s="7"/>
      <c r="X748" s="7"/>
      <c r="AH748" s="1"/>
      <c r="AI748" s="1"/>
      <c r="IX748" s="7"/>
      <c r="IY748" s="7"/>
    </row>
    <row r="749" spans="3:259" ht="11.85" customHeight="1">
      <c r="C749" s="24"/>
      <c r="D749" s="12"/>
      <c r="E749" s="12"/>
      <c r="F749" s="12"/>
      <c r="G749" s="14"/>
      <c r="H749" s="14"/>
      <c r="I749" s="14"/>
      <c r="J749" s="10"/>
      <c r="K749" s="10"/>
      <c r="L749" s="10"/>
      <c r="M749" s="10"/>
      <c r="N749" s="10"/>
      <c r="O749" s="10"/>
      <c r="P749" s="10"/>
      <c r="Q749" s="10"/>
      <c r="R749" s="10"/>
      <c r="S749" s="7"/>
      <c r="T749" s="7"/>
      <c r="U749" s="7"/>
      <c r="V749" s="7"/>
      <c r="W749" s="7"/>
      <c r="X749" s="7"/>
      <c r="AH749" s="1"/>
      <c r="AI749" s="1"/>
      <c r="IX749" s="7"/>
      <c r="IY749" s="7"/>
    </row>
    <row r="750" spans="3:259" ht="11.85" customHeight="1">
      <c r="C750" s="24"/>
      <c r="D750" s="12"/>
      <c r="E750" s="12"/>
      <c r="F750" s="12"/>
      <c r="G750" s="14"/>
      <c r="H750" s="14"/>
      <c r="I750" s="14"/>
      <c r="J750" s="10"/>
      <c r="K750" s="10"/>
      <c r="L750" s="10"/>
      <c r="M750" s="10"/>
      <c r="N750" s="10"/>
      <c r="O750" s="10"/>
      <c r="P750" s="10"/>
      <c r="Q750" s="10"/>
      <c r="R750" s="10"/>
      <c r="S750" s="7"/>
      <c r="T750" s="7"/>
      <c r="U750" s="7"/>
      <c r="V750" s="7"/>
      <c r="W750" s="7"/>
      <c r="X750" s="7"/>
      <c r="AH750" s="1"/>
      <c r="AI750" s="1"/>
      <c r="IX750" s="7"/>
      <c r="IY750" s="7"/>
    </row>
    <row r="751" spans="3:259" ht="11.85" customHeight="1">
      <c r="C751" s="24"/>
      <c r="D751" s="12"/>
      <c r="E751" s="12"/>
      <c r="F751" s="12"/>
      <c r="G751" s="14"/>
      <c r="H751" s="14"/>
      <c r="I751" s="14"/>
      <c r="J751" s="10"/>
      <c r="K751" s="10"/>
      <c r="L751" s="10"/>
      <c r="M751" s="10"/>
      <c r="N751" s="10"/>
      <c r="O751" s="10"/>
      <c r="P751" s="10"/>
      <c r="Q751" s="10"/>
      <c r="R751" s="10"/>
      <c r="S751" s="7"/>
      <c r="T751" s="7"/>
      <c r="U751" s="7"/>
      <c r="V751" s="7"/>
      <c r="W751" s="7"/>
      <c r="X751" s="7"/>
      <c r="AH751" s="1"/>
      <c r="AI751" s="1"/>
      <c r="IX751" s="7"/>
      <c r="IY751" s="7"/>
    </row>
    <row r="752" spans="3:259" ht="11.85" customHeight="1">
      <c r="C752" s="24"/>
      <c r="D752" s="12"/>
      <c r="E752" s="12"/>
      <c r="F752" s="12"/>
      <c r="G752" s="14"/>
      <c r="H752" s="14"/>
      <c r="I752" s="14"/>
      <c r="J752" s="10"/>
      <c r="K752" s="10"/>
      <c r="L752" s="10"/>
      <c r="M752" s="10"/>
      <c r="N752" s="10"/>
      <c r="O752" s="10"/>
      <c r="P752" s="10"/>
      <c r="Q752" s="10"/>
      <c r="R752" s="10"/>
      <c r="S752" s="7"/>
      <c r="T752" s="7"/>
      <c r="U752" s="7"/>
      <c r="V752" s="7"/>
      <c r="W752" s="7"/>
      <c r="X752" s="7"/>
      <c r="AH752" s="1"/>
      <c r="AI752" s="1"/>
      <c r="IX752" s="7"/>
      <c r="IY752" s="7"/>
    </row>
    <row r="753" spans="3:259" ht="11.85" customHeight="1">
      <c r="C753" s="24"/>
      <c r="D753" s="12"/>
      <c r="E753" s="12"/>
      <c r="F753" s="12"/>
      <c r="G753" s="14"/>
      <c r="H753" s="14"/>
      <c r="I753" s="14"/>
      <c r="J753" s="10"/>
      <c r="K753" s="10"/>
      <c r="L753" s="10"/>
      <c r="M753" s="10"/>
      <c r="N753" s="10"/>
      <c r="O753" s="10"/>
      <c r="P753" s="10"/>
      <c r="Q753" s="10"/>
      <c r="R753" s="10"/>
      <c r="S753" s="7"/>
      <c r="T753" s="7"/>
      <c r="U753" s="7"/>
      <c r="V753" s="7"/>
      <c r="W753" s="7"/>
      <c r="X753" s="7"/>
      <c r="AH753" s="1"/>
      <c r="AI753" s="1"/>
      <c r="IX753" s="7"/>
      <c r="IY753" s="7"/>
    </row>
    <row r="754" spans="3:259" ht="11.85" customHeight="1">
      <c r="C754" s="24"/>
      <c r="D754" s="12"/>
      <c r="E754" s="12"/>
      <c r="F754" s="12"/>
      <c r="G754" s="14"/>
      <c r="H754" s="14"/>
      <c r="I754" s="14"/>
      <c r="J754" s="10"/>
      <c r="K754" s="10"/>
      <c r="L754" s="10"/>
      <c r="M754" s="10"/>
      <c r="N754" s="10"/>
      <c r="O754" s="10"/>
      <c r="P754" s="10"/>
      <c r="Q754" s="10"/>
      <c r="R754" s="10"/>
      <c r="S754" s="7"/>
      <c r="T754" s="7"/>
      <c r="U754" s="7"/>
      <c r="V754" s="7"/>
      <c r="W754" s="7"/>
      <c r="X754" s="7"/>
      <c r="AH754" s="1"/>
      <c r="AI754" s="1"/>
      <c r="IX754" s="7"/>
      <c r="IY754" s="7"/>
    </row>
    <row r="755" spans="3:259" ht="11.85" customHeight="1">
      <c r="C755" s="24"/>
      <c r="D755" s="12"/>
      <c r="E755" s="12"/>
      <c r="F755" s="12"/>
      <c r="G755" s="14"/>
      <c r="H755" s="14"/>
      <c r="I755" s="14"/>
      <c r="J755" s="10"/>
      <c r="K755" s="10"/>
      <c r="L755" s="10"/>
      <c r="M755" s="10"/>
      <c r="N755" s="10"/>
      <c r="O755" s="10"/>
      <c r="P755" s="10"/>
      <c r="Q755" s="10"/>
      <c r="R755" s="10"/>
      <c r="S755" s="7"/>
      <c r="T755" s="7"/>
      <c r="U755" s="7"/>
      <c r="V755" s="7"/>
      <c r="W755" s="7"/>
      <c r="X755" s="7"/>
      <c r="AH755" s="1"/>
      <c r="AI755" s="1"/>
      <c r="IX755" s="7"/>
      <c r="IY755" s="7"/>
    </row>
    <row r="756" spans="3:259" ht="11.85" customHeight="1">
      <c r="C756" s="24"/>
      <c r="D756" s="12"/>
      <c r="E756" s="12"/>
      <c r="F756" s="12"/>
      <c r="G756" s="14"/>
      <c r="H756" s="14"/>
      <c r="I756" s="14"/>
      <c r="J756" s="10"/>
      <c r="K756" s="10"/>
      <c r="L756" s="10"/>
      <c r="M756" s="10"/>
      <c r="N756" s="10"/>
      <c r="O756" s="10"/>
      <c r="P756" s="10"/>
      <c r="Q756" s="10"/>
      <c r="R756" s="10"/>
      <c r="S756" s="7"/>
      <c r="T756" s="7"/>
      <c r="U756" s="7"/>
      <c r="V756" s="7"/>
      <c r="W756" s="7"/>
      <c r="X756" s="7"/>
      <c r="AH756" s="1"/>
      <c r="AI756" s="1"/>
      <c r="IX756" s="7"/>
      <c r="IY756" s="7"/>
    </row>
    <row r="757" spans="3:259" ht="11.85" customHeight="1">
      <c r="C757" s="24"/>
      <c r="D757" s="12"/>
      <c r="E757" s="12"/>
      <c r="F757" s="12"/>
      <c r="G757" s="14"/>
      <c r="H757" s="14"/>
      <c r="I757" s="14"/>
      <c r="J757" s="10"/>
      <c r="K757" s="10"/>
      <c r="L757" s="10"/>
      <c r="M757" s="10"/>
      <c r="N757" s="10"/>
      <c r="O757" s="10"/>
      <c r="P757" s="10"/>
      <c r="Q757" s="10"/>
      <c r="R757" s="10"/>
      <c r="S757" s="7"/>
      <c r="T757" s="7"/>
      <c r="U757" s="7"/>
      <c r="V757" s="7"/>
      <c r="W757" s="7"/>
      <c r="X757" s="7"/>
      <c r="AH757" s="1"/>
      <c r="AI757" s="1"/>
      <c r="IX757" s="7"/>
      <c r="IY757" s="7"/>
    </row>
    <row r="758" spans="3:259" ht="11.85" customHeight="1">
      <c r="C758" s="24"/>
      <c r="D758" s="12"/>
      <c r="E758" s="12"/>
      <c r="F758" s="12"/>
      <c r="G758" s="14"/>
      <c r="H758" s="14"/>
      <c r="I758" s="14"/>
      <c r="J758" s="10"/>
      <c r="K758" s="10"/>
      <c r="L758" s="10"/>
      <c r="M758" s="10"/>
      <c r="N758" s="10"/>
      <c r="O758" s="10"/>
      <c r="P758" s="10"/>
      <c r="Q758" s="10"/>
      <c r="R758" s="10"/>
      <c r="S758" s="7"/>
      <c r="T758" s="7"/>
      <c r="U758" s="7"/>
      <c r="V758" s="7"/>
      <c r="W758" s="7"/>
      <c r="X758" s="7"/>
      <c r="AH758" s="1"/>
      <c r="AI758" s="1"/>
      <c r="IX758" s="7"/>
      <c r="IY758" s="7"/>
    </row>
    <row r="759" spans="3:259" ht="11.85" customHeight="1">
      <c r="C759" s="24"/>
      <c r="D759" s="12"/>
      <c r="E759" s="12"/>
      <c r="F759" s="12"/>
      <c r="G759" s="14"/>
      <c r="H759" s="14"/>
      <c r="I759" s="14"/>
      <c r="J759" s="10"/>
      <c r="K759" s="10"/>
      <c r="L759" s="10"/>
      <c r="M759" s="10"/>
      <c r="N759" s="10"/>
      <c r="O759" s="10"/>
      <c r="P759" s="10"/>
      <c r="Q759" s="10"/>
      <c r="R759" s="10"/>
      <c r="S759" s="7"/>
      <c r="T759" s="7"/>
      <c r="U759" s="7"/>
      <c r="V759" s="7"/>
      <c r="W759" s="7"/>
      <c r="X759" s="7"/>
      <c r="AH759" s="1"/>
      <c r="AI759" s="1"/>
      <c r="IX759" s="7"/>
      <c r="IY759" s="7"/>
    </row>
    <row r="760" spans="3:259" ht="11.85" customHeight="1">
      <c r="C760" s="24"/>
      <c r="D760" s="12"/>
      <c r="E760" s="12"/>
      <c r="F760" s="12"/>
      <c r="G760" s="14"/>
      <c r="H760" s="14"/>
      <c r="I760" s="14"/>
      <c r="J760" s="10"/>
      <c r="K760" s="10"/>
      <c r="L760" s="10"/>
      <c r="M760" s="10"/>
      <c r="N760" s="10"/>
      <c r="O760" s="10"/>
      <c r="P760" s="10"/>
      <c r="Q760" s="10"/>
      <c r="R760" s="10"/>
      <c r="S760" s="7"/>
      <c r="T760" s="7"/>
      <c r="U760" s="7"/>
      <c r="V760" s="7"/>
      <c r="W760" s="7"/>
      <c r="X760" s="7"/>
      <c r="AH760" s="1"/>
      <c r="AI760" s="1"/>
      <c r="IX760" s="7"/>
      <c r="IY760" s="7"/>
    </row>
    <row r="761" spans="3:259" ht="11.85" customHeight="1">
      <c r="C761" s="24"/>
      <c r="D761" s="12"/>
      <c r="E761" s="12"/>
      <c r="F761" s="12"/>
      <c r="G761" s="14"/>
      <c r="H761" s="14"/>
      <c r="I761" s="14"/>
      <c r="J761" s="10"/>
      <c r="K761" s="10"/>
      <c r="L761" s="10"/>
      <c r="M761" s="10"/>
      <c r="N761" s="10"/>
      <c r="O761" s="10"/>
      <c r="P761" s="10"/>
      <c r="Q761" s="10"/>
      <c r="R761" s="10"/>
      <c r="S761" s="7"/>
      <c r="T761" s="7"/>
      <c r="U761" s="7"/>
      <c r="V761" s="7"/>
      <c r="W761" s="7"/>
      <c r="X761" s="7"/>
      <c r="AH761" s="1"/>
      <c r="AI761" s="1"/>
      <c r="IX761" s="7"/>
      <c r="IY761" s="7"/>
    </row>
    <row r="762" spans="3:259" ht="11.85" customHeight="1">
      <c r="C762" s="24"/>
      <c r="D762" s="12"/>
      <c r="E762" s="12"/>
      <c r="F762" s="12"/>
      <c r="G762" s="14"/>
      <c r="H762" s="14"/>
      <c r="I762" s="14"/>
      <c r="J762" s="10"/>
      <c r="K762" s="10"/>
      <c r="L762" s="10"/>
      <c r="M762" s="10"/>
      <c r="N762" s="10"/>
      <c r="O762" s="10"/>
      <c r="P762" s="10"/>
      <c r="Q762" s="10"/>
      <c r="R762" s="10"/>
      <c r="S762" s="7"/>
      <c r="T762" s="7"/>
      <c r="U762" s="7"/>
      <c r="V762" s="7"/>
      <c r="W762" s="7"/>
      <c r="X762" s="7"/>
      <c r="AH762" s="1"/>
      <c r="AI762" s="1"/>
      <c r="IX762" s="7"/>
      <c r="IY762" s="7"/>
    </row>
    <row r="763" spans="3:259" ht="11.85" customHeight="1">
      <c r="C763" s="24"/>
      <c r="D763" s="12"/>
      <c r="E763" s="12"/>
      <c r="F763" s="12"/>
      <c r="G763" s="14"/>
      <c r="H763" s="14"/>
      <c r="I763" s="14"/>
      <c r="J763" s="10"/>
      <c r="K763" s="10"/>
      <c r="L763" s="10"/>
      <c r="M763" s="10"/>
      <c r="N763" s="10"/>
      <c r="O763" s="10"/>
      <c r="P763" s="10"/>
      <c r="Q763" s="10"/>
      <c r="R763" s="10"/>
      <c r="S763" s="7"/>
      <c r="T763" s="7"/>
      <c r="U763" s="7"/>
      <c r="V763" s="7"/>
      <c r="W763" s="7"/>
      <c r="X763" s="7"/>
      <c r="AH763" s="1"/>
      <c r="AI763" s="1"/>
      <c r="IX763" s="7"/>
      <c r="IY763" s="7"/>
    </row>
    <row r="764" spans="3:259" ht="11.85" customHeight="1">
      <c r="C764" s="24"/>
      <c r="D764" s="12"/>
      <c r="E764" s="12"/>
      <c r="F764" s="12"/>
      <c r="G764" s="14"/>
      <c r="H764" s="14"/>
      <c r="I764" s="14"/>
      <c r="J764" s="10"/>
      <c r="K764" s="10"/>
      <c r="L764" s="10"/>
      <c r="M764" s="10"/>
      <c r="N764" s="10"/>
      <c r="O764" s="10"/>
      <c r="P764" s="10"/>
      <c r="Q764" s="10"/>
      <c r="R764" s="10"/>
      <c r="S764" s="7"/>
      <c r="T764" s="7"/>
      <c r="U764" s="7"/>
      <c r="V764" s="7"/>
      <c r="W764" s="7"/>
      <c r="X764" s="7"/>
      <c r="AH764" s="1"/>
      <c r="AI764" s="1"/>
      <c r="IX764" s="7"/>
      <c r="IY764" s="7"/>
    </row>
    <row r="765" spans="3:259" ht="11.85" customHeight="1">
      <c r="C765" s="24"/>
      <c r="D765" s="12"/>
      <c r="E765" s="12"/>
      <c r="F765" s="12"/>
      <c r="G765" s="14"/>
      <c r="H765" s="14"/>
      <c r="I765" s="14"/>
      <c r="J765" s="10"/>
      <c r="K765" s="10"/>
      <c r="L765" s="10"/>
      <c r="M765" s="10"/>
      <c r="N765" s="10"/>
      <c r="O765" s="10"/>
      <c r="P765" s="10"/>
      <c r="Q765" s="10"/>
      <c r="R765" s="10"/>
      <c r="S765" s="7"/>
      <c r="T765" s="7"/>
      <c r="U765" s="7"/>
      <c r="V765" s="7"/>
      <c r="W765" s="7"/>
      <c r="X765" s="7"/>
      <c r="AH765" s="1"/>
      <c r="AI765" s="1"/>
      <c r="IX765" s="7"/>
      <c r="IY765" s="7"/>
    </row>
    <row r="766" spans="3:259" ht="11.85" customHeight="1">
      <c r="C766" s="24"/>
      <c r="D766" s="12"/>
      <c r="E766" s="12"/>
      <c r="F766" s="12"/>
      <c r="G766" s="14"/>
      <c r="H766" s="14"/>
      <c r="I766" s="14"/>
      <c r="J766" s="10"/>
      <c r="K766" s="10"/>
      <c r="L766" s="10"/>
      <c r="M766" s="10"/>
      <c r="N766" s="10"/>
      <c r="O766" s="10"/>
      <c r="P766" s="10"/>
      <c r="Q766" s="10"/>
      <c r="R766" s="10"/>
      <c r="S766" s="7"/>
      <c r="T766" s="7"/>
      <c r="U766" s="7"/>
      <c r="V766" s="7"/>
      <c r="W766" s="7"/>
      <c r="X766" s="7"/>
      <c r="AH766" s="1"/>
      <c r="AI766" s="1"/>
      <c r="IX766" s="7"/>
      <c r="IY766" s="7"/>
    </row>
    <row r="767" spans="3:259" ht="11.85" customHeight="1">
      <c r="C767" s="24"/>
      <c r="D767" s="12"/>
      <c r="E767" s="12"/>
      <c r="F767" s="12"/>
      <c r="G767" s="14"/>
      <c r="H767" s="14"/>
      <c r="I767" s="14"/>
      <c r="J767" s="10"/>
      <c r="K767" s="10"/>
      <c r="L767" s="10"/>
      <c r="M767" s="10"/>
      <c r="N767" s="10"/>
      <c r="O767" s="10"/>
      <c r="P767" s="10"/>
      <c r="Q767" s="10"/>
      <c r="R767" s="10"/>
      <c r="S767" s="7"/>
      <c r="T767" s="7"/>
      <c r="U767" s="7"/>
      <c r="V767" s="7"/>
      <c r="W767" s="7"/>
      <c r="X767" s="7"/>
      <c r="AH767" s="1"/>
      <c r="AI767" s="1"/>
      <c r="IX767" s="7"/>
      <c r="IY767" s="7"/>
    </row>
    <row r="768" spans="3:259" ht="11.85" customHeight="1">
      <c r="C768" s="24"/>
      <c r="D768" s="12"/>
      <c r="E768" s="12"/>
      <c r="F768" s="12"/>
      <c r="G768" s="14"/>
      <c r="H768" s="14"/>
      <c r="I768" s="14"/>
      <c r="J768" s="10"/>
      <c r="K768" s="10"/>
      <c r="L768" s="10"/>
      <c r="M768" s="10"/>
      <c r="N768" s="10"/>
      <c r="O768" s="10"/>
      <c r="P768" s="10"/>
      <c r="Q768" s="10"/>
      <c r="R768" s="10"/>
      <c r="S768" s="7"/>
      <c r="T768" s="7"/>
      <c r="U768" s="7"/>
      <c r="V768" s="7"/>
      <c r="W768" s="7"/>
      <c r="X768" s="7"/>
      <c r="AH768" s="1"/>
      <c r="AI768" s="1"/>
      <c r="IX768" s="7"/>
      <c r="IY768" s="7"/>
    </row>
    <row r="769" spans="3:259" ht="11.85" customHeight="1">
      <c r="C769" s="24"/>
      <c r="D769" s="12"/>
      <c r="E769" s="12"/>
      <c r="F769" s="12"/>
      <c r="G769" s="14"/>
      <c r="H769" s="14"/>
      <c r="I769" s="14"/>
      <c r="J769" s="10"/>
      <c r="K769" s="10"/>
      <c r="L769" s="10"/>
      <c r="M769" s="10"/>
      <c r="N769" s="10"/>
      <c r="O769" s="10"/>
      <c r="P769" s="10"/>
      <c r="Q769" s="10"/>
      <c r="R769" s="10"/>
      <c r="S769" s="7"/>
      <c r="T769" s="7"/>
      <c r="U769" s="7"/>
      <c r="V769" s="7"/>
      <c r="W769" s="7"/>
      <c r="X769" s="7"/>
      <c r="AH769" s="1"/>
      <c r="AI769" s="1"/>
      <c r="IX769" s="7"/>
      <c r="IY769" s="7"/>
    </row>
    <row r="770" spans="3:259" ht="11.85" customHeight="1">
      <c r="C770" s="24"/>
      <c r="D770" s="12"/>
      <c r="E770" s="12"/>
      <c r="F770" s="12"/>
      <c r="G770" s="14"/>
      <c r="H770" s="14"/>
      <c r="I770" s="14"/>
      <c r="J770" s="10"/>
      <c r="K770" s="10"/>
      <c r="L770" s="10"/>
      <c r="M770" s="10"/>
      <c r="N770" s="10"/>
      <c r="O770" s="10"/>
      <c r="P770" s="10"/>
      <c r="Q770" s="10"/>
      <c r="R770" s="10"/>
      <c r="S770" s="7"/>
      <c r="T770" s="7"/>
      <c r="U770" s="7"/>
      <c r="V770" s="7"/>
      <c r="W770" s="7"/>
      <c r="X770" s="7"/>
      <c r="AH770" s="1"/>
      <c r="AI770" s="1"/>
      <c r="IX770" s="7"/>
      <c r="IY770" s="7"/>
    </row>
    <row r="771" spans="3:259" ht="11.85" customHeight="1">
      <c r="C771" s="24"/>
      <c r="D771" s="12"/>
      <c r="E771" s="12"/>
      <c r="F771" s="12"/>
      <c r="G771" s="14"/>
      <c r="H771" s="14"/>
      <c r="I771" s="14"/>
      <c r="J771" s="10"/>
      <c r="K771" s="10"/>
      <c r="L771" s="10"/>
      <c r="M771" s="10"/>
      <c r="N771" s="10"/>
      <c r="O771" s="10"/>
      <c r="P771" s="10"/>
      <c r="Q771" s="10"/>
      <c r="R771" s="10"/>
      <c r="S771" s="7"/>
      <c r="T771" s="7"/>
      <c r="U771" s="7"/>
      <c r="V771" s="7"/>
      <c r="W771" s="7"/>
      <c r="X771" s="7"/>
      <c r="AH771" s="1"/>
      <c r="AI771" s="1"/>
      <c r="IX771" s="7"/>
      <c r="IY771" s="7"/>
    </row>
    <row r="772" spans="3:259" ht="11.85" customHeight="1">
      <c r="C772" s="24"/>
      <c r="D772" s="12"/>
      <c r="E772" s="12"/>
      <c r="F772" s="12"/>
      <c r="G772" s="14"/>
      <c r="H772" s="14"/>
      <c r="I772" s="14"/>
      <c r="J772" s="10"/>
      <c r="K772" s="10"/>
      <c r="L772" s="10"/>
      <c r="M772" s="10"/>
      <c r="N772" s="10"/>
      <c r="O772" s="10"/>
      <c r="P772" s="10"/>
      <c r="Q772" s="10"/>
      <c r="R772" s="10"/>
      <c r="S772" s="7"/>
      <c r="T772" s="7"/>
      <c r="U772" s="7"/>
      <c r="V772" s="7"/>
      <c r="W772" s="7"/>
      <c r="X772" s="7"/>
      <c r="AH772" s="1"/>
      <c r="AI772" s="1"/>
      <c r="IX772" s="7"/>
      <c r="IY772" s="7"/>
    </row>
    <row r="773" spans="3:259" ht="11.85" customHeight="1">
      <c r="C773" s="24"/>
      <c r="D773" s="12"/>
      <c r="E773" s="12"/>
      <c r="F773" s="12"/>
      <c r="G773" s="14"/>
      <c r="H773" s="14"/>
      <c r="I773" s="14"/>
      <c r="J773" s="10"/>
      <c r="K773" s="10"/>
      <c r="L773" s="10"/>
      <c r="M773" s="10"/>
      <c r="N773" s="10"/>
      <c r="O773" s="10"/>
      <c r="P773" s="10"/>
      <c r="Q773" s="10"/>
      <c r="R773" s="10"/>
      <c r="S773" s="7"/>
      <c r="T773" s="7"/>
      <c r="U773" s="7"/>
      <c r="V773" s="7"/>
      <c r="W773" s="7"/>
      <c r="X773" s="7"/>
      <c r="AH773" s="1"/>
      <c r="AI773" s="1"/>
      <c r="IX773" s="7"/>
      <c r="IY773" s="7"/>
    </row>
    <row r="774" spans="3:259" ht="11.85" customHeight="1">
      <c r="C774" s="24"/>
      <c r="D774" s="12"/>
      <c r="E774" s="12"/>
      <c r="F774" s="12"/>
      <c r="G774" s="14"/>
      <c r="H774" s="14"/>
      <c r="I774" s="14"/>
      <c r="J774" s="10"/>
      <c r="K774" s="10"/>
      <c r="L774" s="10"/>
      <c r="M774" s="10"/>
      <c r="N774" s="10"/>
      <c r="O774" s="10"/>
      <c r="P774" s="10"/>
      <c r="Q774" s="10"/>
      <c r="R774" s="10"/>
      <c r="S774" s="7"/>
      <c r="T774" s="7"/>
      <c r="U774" s="7"/>
      <c r="V774" s="7"/>
      <c r="W774" s="7"/>
      <c r="X774" s="7"/>
      <c r="AH774" s="1"/>
      <c r="AI774" s="1"/>
      <c r="IX774" s="7"/>
      <c r="IY774" s="7"/>
    </row>
    <row r="775" spans="3:259" ht="11.85" customHeight="1">
      <c r="C775" s="24"/>
      <c r="D775" s="12"/>
      <c r="E775" s="12"/>
      <c r="F775" s="12"/>
      <c r="G775" s="14"/>
      <c r="H775" s="14"/>
      <c r="I775" s="14"/>
      <c r="J775" s="10"/>
      <c r="K775" s="10"/>
      <c r="L775" s="10"/>
      <c r="M775" s="10"/>
      <c r="N775" s="10"/>
      <c r="O775" s="10"/>
      <c r="P775" s="10"/>
      <c r="Q775" s="10"/>
      <c r="R775" s="10"/>
      <c r="S775" s="7"/>
      <c r="T775" s="7"/>
      <c r="U775" s="7"/>
      <c r="V775" s="7"/>
      <c r="W775" s="7"/>
      <c r="X775" s="7"/>
      <c r="AH775" s="1"/>
      <c r="AI775" s="1"/>
      <c r="IX775" s="7"/>
      <c r="IY775" s="7"/>
    </row>
    <row r="776" spans="3:259" ht="11.85" customHeight="1">
      <c r="C776" s="24"/>
      <c r="D776" s="12"/>
      <c r="E776" s="12"/>
      <c r="F776" s="12"/>
      <c r="G776" s="14"/>
      <c r="H776" s="14"/>
      <c r="I776" s="14"/>
      <c r="J776" s="10"/>
      <c r="K776" s="10"/>
      <c r="L776" s="10"/>
      <c r="M776" s="10"/>
      <c r="N776" s="10"/>
      <c r="O776" s="10"/>
      <c r="P776" s="10"/>
      <c r="Q776" s="10"/>
      <c r="R776" s="10"/>
      <c r="S776" s="7"/>
      <c r="T776" s="7"/>
      <c r="U776" s="7"/>
      <c r="V776" s="7"/>
      <c r="W776" s="7"/>
      <c r="X776" s="7"/>
      <c r="AH776" s="1"/>
      <c r="AI776" s="1"/>
      <c r="IX776" s="7"/>
      <c r="IY776" s="7"/>
    </row>
    <row r="777" spans="3:259" ht="11.85" customHeight="1">
      <c r="C777" s="24"/>
      <c r="D777" s="12"/>
      <c r="E777" s="12"/>
      <c r="F777" s="12"/>
      <c r="G777" s="14"/>
      <c r="H777" s="14"/>
      <c r="I777" s="14"/>
      <c r="J777" s="10"/>
      <c r="K777" s="10"/>
      <c r="L777" s="10"/>
      <c r="M777" s="10"/>
      <c r="N777" s="10"/>
      <c r="O777" s="10"/>
      <c r="P777" s="10"/>
      <c r="Q777" s="10"/>
      <c r="R777" s="10"/>
      <c r="S777" s="7"/>
      <c r="T777" s="7"/>
      <c r="U777" s="7"/>
      <c r="V777" s="7"/>
      <c r="W777" s="7"/>
      <c r="X777" s="7"/>
      <c r="AH777" s="1"/>
      <c r="AI777" s="1"/>
      <c r="IX777" s="7"/>
      <c r="IY777" s="7"/>
    </row>
    <row r="778" spans="3:259" ht="11.85" customHeight="1">
      <c r="C778" s="24"/>
      <c r="D778" s="12"/>
      <c r="E778" s="12"/>
      <c r="F778" s="12"/>
      <c r="G778" s="14"/>
      <c r="H778" s="14"/>
      <c r="I778" s="14"/>
      <c r="J778" s="10"/>
      <c r="K778" s="10"/>
      <c r="L778" s="10"/>
      <c r="M778" s="10"/>
      <c r="N778" s="10"/>
      <c r="O778" s="10"/>
      <c r="P778" s="10"/>
      <c r="Q778" s="10"/>
      <c r="R778" s="10"/>
      <c r="S778" s="7"/>
      <c r="T778" s="7"/>
      <c r="U778" s="7"/>
      <c r="V778" s="7"/>
      <c r="W778" s="7"/>
      <c r="X778" s="7"/>
      <c r="AH778" s="1"/>
      <c r="AI778" s="1"/>
      <c r="IX778" s="7"/>
      <c r="IY778" s="7"/>
    </row>
    <row r="779" spans="3:259" ht="11.85" customHeight="1">
      <c r="C779" s="24"/>
      <c r="D779" s="12"/>
      <c r="E779" s="12"/>
      <c r="F779" s="12"/>
      <c r="G779" s="14"/>
      <c r="H779" s="14"/>
      <c r="I779" s="14"/>
      <c r="J779" s="10"/>
      <c r="K779" s="10"/>
      <c r="L779" s="10"/>
      <c r="M779" s="10"/>
      <c r="N779" s="10"/>
      <c r="O779" s="10"/>
      <c r="P779" s="10"/>
      <c r="Q779" s="10"/>
      <c r="R779" s="10"/>
      <c r="S779" s="7"/>
      <c r="T779" s="7"/>
      <c r="U779" s="7"/>
      <c r="V779" s="7"/>
      <c r="W779" s="7"/>
      <c r="X779" s="7"/>
      <c r="AH779" s="1"/>
      <c r="AI779" s="1"/>
      <c r="IX779" s="7"/>
      <c r="IY779" s="7"/>
    </row>
    <row r="780" spans="3:259" ht="11.85" customHeight="1">
      <c r="C780" s="24"/>
      <c r="D780" s="12"/>
      <c r="E780" s="12"/>
      <c r="F780" s="12"/>
      <c r="G780" s="14"/>
      <c r="H780" s="14"/>
      <c r="I780" s="14"/>
      <c r="J780" s="10"/>
      <c r="K780" s="10"/>
      <c r="L780" s="10"/>
      <c r="M780" s="10"/>
      <c r="N780" s="10"/>
      <c r="O780" s="10"/>
      <c r="P780" s="10"/>
      <c r="Q780" s="10"/>
      <c r="R780" s="10"/>
      <c r="S780" s="7"/>
      <c r="T780" s="7"/>
      <c r="U780" s="7"/>
      <c r="V780" s="7"/>
      <c r="W780" s="7"/>
      <c r="X780" s="7"/>
      <c r="AH780" s="1"/>
      <c r="AI780" s="1"/>
      <c r="IX780" s="7"/>
      <c r="IY780" s="7"/>
    </row>
    <row r="781" spans="3:259" ht="11.85" customHeight="1">
      <c r="C781" s="24"/>
      <c r="D781" s="12"/>
      <c r="E781" s="12"/>
      <c r="F781" s="12"/>
      <c r="G781" s="14"/>
      <c r="H781" s="14"/>
      <c r="I781" s="14"/>
      <c r="J781" s="10"/>
      <c r="K781" s="10"/>
      <c r="L781" s="10"/>
      <c r="M781" s="10"/>
      <c r="N781" s="10"/>
      <c r="O781" s="10"/>
      <c r="P781" s="10"/>
      <c r="Q781" s="10"/>
      <c r="R781" s="10"/>
      <c r="S781" s="7"/>
      <c r="T781" s="7"/>
      <c r="U781" s="7"/>
      <c r="V781" s="7"/>
      <c r="W781" s="7"/>
      <c r="X781" s="7"/>
      <c r="AH781" s="1"/>
      <c r="AI781" s="1"/>
      <c r="IX781" s="7"/>
      <c r="IY781" s="7"/>
    </row>
    <row r="782" spans="3:259" ht="11.85" customHeight="1">
      <c r="C782" s="24"/>
      <c r="D782" s="12"/>
      <c r="E782" s="12"/>
      <c r="F782" s="12"/>
      <c r="G782" s="14"/>
      <c r="H782" s="14"/>
      <c r="I782" s="14"/>
      <c r="J782" s="10"/>
      <c r="K782" s="10"/>
      <c r="L782" s="10"/>
      <c r="M782" s="10"/>
      <c r="N782" s="10"/>
      <c r="O782" s="10"/>
      <c r="P782" s="10"/>
      <c r="Q782" s="10"/>
      <c r="R782" s="10"/>
      <c r="S782" s="7"/>
      <c r="T782" s="7"/>
      <c r="U782" s="7"/>
      <c r="V782" s="7"/>
      <c r="W782" s="7"/>
      <c r="X782" s="7"/>
      <c r="AH782" s="1"/>
      <c r="AI782" s="1"/>
      <c r="IX782" s="7"/>
      <c r="IY782" s="7"/>
    </row>
    <row r="783" spans="3:259" ht="11.85" customHeight="1">
      <c r="C783" s="24"/>
      <c r="D783" s="12"/>
      <c r="E783" s="12"/>
      <c r="F783" s="12"/>
      <c r="G783" s="14"/>
      <c r="H783" s="14"/>
      <c r="I783" s="14"/>
      <c r="J783" s="10"/>
      <c r="K783" s="10"/>
      <c r="L783" s="10"/>
      <c r="M783" s="10"/>
      <c r="N783" s="10"/>
      <c r="O783" s="10"/>
      <c r="P783" s="10"/>
      <c r="Q783" s="10"/>
      <c r="R783" s="10"/>
      <c r="S783" s="7"/>
      <c r="T783" s="7"/>
      <c r="U783" s="7"/>
      <c r="V783" s="7"/>
      <c r="W783" s="7"/>
      <c r="X783" s="7"/>
      <c r="AH783" s="1"/>
      <c r="AI783" s="1"/>
      <c r="IX783" s="7"/>
      <c r="IY783" s="7"/>
    </row>
    <row r="784" spans="3:259" ht="11.85" customHeight="1">
      <c r="C784" s="24"/>
      <c r="D784" s="12"/>
      <c r="E784" s="12"/>
      <c r="F784" s="12"/>
      <c r="G784" s="14"/>
      <c r="H784" s="14"/>
      <c r="I784" s="14"/>
      <c r="J784" s="10"/>
      <c r="K784" s="10"/>
      <c r="L784" s="10"/>
      <c r="M784" s="10"/>
      <c r="N784" s="10"/>
      <c r="O784" s="10"/>
      <c r="P784" s="10"/>
      <c r="Q784" s="10"/>
      <c r="R784" s="10"/>
      <c r="S784" s="7"/>
      <c r="T784" s="7"/>
      <c r="U784" s="7"/>
      <c r="V784" s="7"/>
      <c r="W784" s="7"/>
      <c r="X784" s="7"/>
      <c r="AH784" s="1"/>
      <c r="AI784" s="1"/>
      <c r="IX784" s="7"/>
      <c r="IY784" s="7"/>
    </row>
    <row r="785" spans="3:259" ht="11.85" customHeight="1">
      <c r="C785" s="24"/>
      <c r="D785" s="12"/>
      <c r="E785" s="12"/>
      <c r="F785" s="12"/>
      <c r="G785" s="14"/>
      <c r="H785" s="14"/>
      <c r="I785" s="14"/>
      <c r="J785" s="10"/>
      <c r="K785" s="10"/>
      <c r="L785" s="10"/>
      <c r="M785" s="10"/>
      <c r="N785" s="10"/>
      <c r="O785" s="10"/>
      <c r="P785" s="10"/>
      <c r="Q785" s="10"/>
      <c r="R785" s="10"/>
      <c r="S785" s="7"/>
      <c r="T785" s="7"/>
      <c r="U785" s="7"/>
      <c r="V785" s="7"/>
      <c r="W785" s="7"/>
      <c r="X785" s="7"/>
      <c r="AH785" s="1"/>
      <c r="AI785" s="1"/>
      <c r="IX785" s="7"/>
      <c r="IY785" s="7"/>
    </row>
    <row r="786" spans="3:259" ht="11.85" customHeight="1">
      <c r="C786" s="24"/>
      <c r="D786" s="12"/>
      <c r="E786" s="12"/>
      <c r="F786" s="12"/>
      <c r="G786" s="14"/>
      <c r="H786" s="14"/>
      <c r="I786" s="14"/>
      <c r="J786" s="10"/>
      <c r="K786" s="10"/>
      <c r="L786" s="10"/>
      <c r="M786" s="10"/>
      <c r="N786" s="10"/>
      <c r="O786" s="10"/>
      <c r="P786" s="10"/>
      <c r="Q786" s="10"/>
      <c r="R786" s="10"/>
      <c r="S786" s="7"/>
      <c r="T786" s="7"/>
      <c r="U786" s="7"/>
      <c r="V786" s="7"/>
      <c r="W786" s="7"/>
      <c r="X786" s="7"/>
      <c r="AH786" s="1"/>
      <c r="AI786" s="1"/>
      <c r="IX786" s="7"/>
      <c r="IY786" s="7"/>
    </row>
    <row r="787" spans="3:259" ht="11.85" customHeight="1">
      <c r="C787" s="24"/>
      <c r="D787" s="12"/>
      <c r="E787" s="12"/>
      <c r="F787" s="12"/>
      <c r="G787" s="14"/>
      <c r="H787" s="14"/>
      <c r="I787" s="14"/>
      <c r="J787" s="10"/>
      <c r="K787" s="10"/>
      <c r="L787" s="10"/>
      <c r="M787" s="10"/>
      <c r="N787" s="10"/>
      <c r="O787" s="10"/>
      <c r="P787" s="10"/>
      <c r="Q787" s="10"/>
      <c r="R787" s="10"/>
      <c r="S787" s="7"/>
      <c r="T787" s="7"/>
      <c r="U787" s="7"/>
      <c r="V787" s="7"/>
      <c r="W787" s="7"/>
      <c r="X787" s="7"/>
      <c r="AH787" s="1"/>
      <c r="AI787" s="1"/>
      <c r="IX787" s="7"/>
      <c r="IY787" s="7"/>
    </row>
    <row r="788" spans="3:259" ht="11.85" customHeight="1">
      <c r="C788" s="24"/>
      <c r="D788" s="12"/>
      <c r="E788" s="12"/>
      <c r="F788" s="12"/>
      <c r="G788" s="14"/>
      <c r="H788" s="14"/>
      <c r="I788" s="14"/>
      <c r="J788" s="10"/>
      <c r="K788" s="10"/>
      <c r="L788" s="10"/>
      <c r="M788" s="10"/>
      <c r="N788" s="10"/>
      <c r="O788" s="10"/>
      <c r="P788" s="10"/>
      <c r="Q788" s="10"/>
      <c r="R788" s="10"/>
      <c r="S788" s="7"/>
      <c r="T788" s="7"/>
      <c r="U788" s="7"/>
      <c r="V788" s="7"/>
      <c r="W788" s="7"/>
      <c r="X788" s="7"/>
      <c r="AH788" s="1"/>
      <c r="AI788" s="1"/>
      <c r="IX788" s="7"/>
      <c r="IY788" s="7"/>
    </row>
    <row r="789" spans="3:259" ht="11.85" customHeight="1">
      <c r="C789" s="24"/>
      <c r="D789" s="12"/>
      <c r="E789" s="12"/>
      <c r="F789" s="12"/>
      <c r="G789" s="14"/>
      <c r="H789" s="14"/>
      <c r="I789" s="14"/>
      <c r="J789" s="10"/>
      <c r="K789" s="10"/>
      <c r="L789" s="10"/>
      <c r="M789" s="10"/>
      <c r="N789" s="10"/>
      <c r="O789" s="10"/>
      <c r="P789" s="10"/>
      <c r="Q789" s="10"/>
      <c r="R789" s="10"/>
      <c r="S789" s="7"/>
      <c r="T789" s="7"/>
      <c r="U789" s="7"/>
      <c r="V789" s="7"/>
      <c r="W789" s="7"/>
      <c r="X789" s="7"/>
      <c r="AH789" s="1"/>
      <c r="AI789" s="1"/>
      <c r="IX789" s="7"/>
      <c r="IY789" s="7"/>
    </row>
    <row r="790" spans="3:259" ht="11.85" customHeight="1">
      <c r="C790" s="24"/>
      <c r="D790" s="12"/>
      <c r="E790" s="12"/>
      <c r="F790" s="12"/>
      <c r="G790" s="14"/>
      <c r="H790" s="14"/>
      <c r="I790" s="14"/>
      <c r="J790" s="10"/>
      <c r="K790" s="10"/>
      <c r="L790" s="10"/>
      <c r="M790" s="10"/>
      <c r="N790" s="10"/>
      <c r="O790" s="10"/>
      <c r="P790" s="10"/>
      <c r="Q790" s="10"/>
      <c r="R790" s="10"/>
      <c r="S790" s="7"/>
      <c r="T790" s="7"/>
      <c r="U790" s="7"/>
      <c r="V790" s="7"/>
      <c r="W790" s="7"/>
      <c r="X790" s="7"/>
      <c r="AH790" s="1"/>
      <c r="AI790" s="1"/>
      <c r="IX790" s="7"/>
      <c r="IY790" s="7"/>
    </row>
    <row r="791" spans="3:259" ht="11.85" customHeight="1">
      <c r="C791" s="24"/>
      <c r="D791" s="12"/>
      <c r="E791" s="12"/>
      <c r="F791" s="12"/>
      <c r="G791" s="14"/>
      <c r="H791" s="14"/>
      <c r="I791" s="14"/>
      <c r="J791" s="10"/>
      <c r="K791" s="10"/>
      <c r="L791" s="10"/>
      <c r="M791" s="10"/>
      <c r="N791" s="10"/>
      <c r="O791" s="10"/>
      <c r="P791" s="10"/>
      <c r="Q791" s="10"/>
      <c r="R791" s="10"/>
      <c r="S791" s="7"/>
      <c r="T791" s="7"/>
      <c r="U791" s="7"/>
      <c r="V791" s="7"/>
      <c r="W791" s="7"/>
      <c r="X791" s="7"/>
      <c r="AH791" s="1"/>
      <c r="AI791" s="1"/>
      <c r="IX791" s="7"/>
      <c r="IY791" s="7"/>
    </row>
    <row r="792" spans="3:259" ht="11.85" customHeight="1">
      <c r="C792" s="24"/>
      <c r="D792" s="12"/>
      <c r="E792" s="12"/>
      <c r="F792" s="12"/>
      <c r="G792" s="14"/>
      <c r="H792" s="14"/>
      <c r="I792" s="14"/>
      <c r="J792" s="10"/>
      <c r="K792" s="10"/>
      <c r="L792" s="10"/>
      <c r="M792" s="10"/>
      <c r="N792" s="10"/>
      <c r="O792" s="10"/>
      <c r="P792" s="10"/>
      <c r="Q792" s="10"/>
      <c r="R792" s="10"/>
      <c r="S792" s="7"/>
      <c r="T792" s="7"/>
      <c r="U792" s="7"/>
      <c r="V792" s="7"/>
      <c r="W792" s="7"/>
      <c r="X792" s="7"/>
      <c r="AH792" s="1"/>
      <c r="AI792" s="1"/>
      <c r="IX792" s="7"/>
      <c r="IY792" s="7"/>
    </row>
    <row r="793" spans="3:259" ht="11.85" customHeight="1">
      <c r="C793" s="24"/>
      <c r="D793" s="12"/>
      <c r="E793" s="12"/>
      <c r="F793" s="12"/>
      <c r="G793" s="14"/>
      <c r="H793" s="14"/>
      <c r="I793" s="14"/>
      <c r="J793" s="10"/>
      <c r="K793" s="10"/>
      <c r="L793" s="10"/>
      <c r="M793" s="10"/>
      <c r="N793" s="10"/>
      <c r="O793" s="10"/>
      <c r="P793" s="10"/>
      <c r="Q793" s="10"/>
      <c r="R793" s="10"/>
      <c r="S793" s="7"/>
      <c r="T793" s="7"/>
      <c r="U793" s="7"/>
      <c r="V793" s="7"/>
      <c r="W793" s="7"/>
      <c r="X793" s="7"/>
      <c r="AH793" s="1"/>
      <c r="AI793" s="1"/>
      <c r="IX793" s="7"/>
      <c r="IY793" s="7"/>
    </row>
    <row r="794" spans="3:259" ht="11.85" customHeight="1">
      <c r="C794" s="24"/>
      <c r="D794" s="12"/>
      <c r="E794" s="12"/>
      <c r="F794" s="12"/>
      <c r="G794" s="14"/>
      <c r="H794" s="14"/>
      <c r="I794" s="14"/>
      <c r="J794" s="10"/>
      <c r="K794" s="10"/>
      <c r="L794" s="10"/>
      <c r="M794" s="10"/>
      <c r="N794" s="10"/>
      <c r="O794" s="10"/>
      <c r="P794" s="10"/>
      <c r="Q794" s="10"/>
      <c r="R794" s="10"/>
      <c r="S794" s="7"/>
      <c r="T794" s="7"/>
      <c r="U794" s="7"/>
      <c r="V794" s="7"/>
      <c r="W794" s="7"/>
      <c r="X794" s="7"/>
      <c r="AH794" s="1"/>
      <c r="AI794" s="1"/>
      <c r="IX794" s="7"/>
      <c r="IY794" s="7"/>
    </row>
    <row r="795" spans="3:259" ht="11.85" customHeight="1">
      <c r="C795" s="24"/>
      <c r="D795" s="12"/>
      <c r="E795" s="12"/>
      <c r="F795" s="12"/>
      <c r="G795" s="14"/>
      <c r="H795" s="14"/>
      <c r="I795" s="14"/>
      <c r="J795" s="10"/>
      <c r="K795" s="10"/>
      <c r="L795" s="10"/>
      <c r="M795" s="10"/>
      <c r="N795" s="10"/>
      <c r="O795" s="10"/>
      <c r="P795" s="10"/>
      <c r="Q795" s="10"/>
      <c r="R795" s="10"/>
      <c r="S795" s="7"/>
      <c r="T795" s="7"/>
      <c r="U795" s="7"/>
      <c r="V795" s="7"/>
      <c r="W795" s="7"/>
      <c r="X795" s="7"/>
      <c r="AH795" s="1"/>
      <c r="AI795" s="1"/>
      <c r="IX795" s="7"/>
      <c r="IY795" s="7"/>
    </row>
    <row r="796" spans="3:259" ht="11.85" customHeight="1">
      <c r="C796" s="24"/>
      <c r="D796" s="12"/>
      <c r="E796" s="12"/>
      <c r="F796" s="12"/>
      <c r="G796" s="14"/>
      <c r="H796" s="14"/>
      <c r="I796" s="14"/>
      <c r="J796" s="10"/>
      <c r="K796" s="10"/>
      <c r="L796" s="10"/>
      <c r="M796" s="10"/>
      <c r="N796" s="10"/>
      <c r="O796" s="10"/>
      <c r="P796" s="10"/>
      <c r="Q796" s="10"/>
      <c r="R796" s="10"/>
      <c r="S796" s="7"/>
      <c r="T796" s="7"/>
      <c r="U796" s="7"/>
      <c r="V796" s="7"/>
      <c r="W796" s="7"/>
      <c r="X796" s="7"/>
      <c r="AH796" s="1"/>
      <c r="AI796" s="1"/>
      <c r="IX796" s="7"/>
      <c r="IY796" s="7"/>
    </row>
    <row r="797" spans="3:259" ht="11.85" customHeight="1">
      <c r="C797" s="24"/>
      <c r="D797" s="12"/>
      <c r="E797" s="12"/>
      <c r="F797" s="12"/>
      <c r="G797" s="14"/>
      <c r="H797" s="14"/>
      <c r="I797" s="14"/>
      <c r="J797" s="10"/>
      <c r="K797" s="10"/>
      <c r="L797" s="10"/>
      <c r="M797" s="10"/>
      <c r="N797" s="10"/>
      <c r="O797" s="10"/>
      <c r="P797" s="10"/>
      <c r="Q797" s="10"/>
      <c r="R797" s="10"/>
      <c r="S797" s="7"/>
      <c r="T797" s="7"/>
      <c r="U797" s="7"/>
      <c r="V797" s="7"/>
      <c r="W797" s="7"/>
      <c r="X797" s="7"/>
      <c r="AH797" s="1"/>
      <c r="AI797" s="1"/>
      <c r="IX797" s="7"/>
      <c r="IY797" s="7"/>
    </row>
    <row r="798" spans="3:259" ht="11.85" customHeight="1">
      <c r="C798" s="24"/>
      <c r="D798" s="12"/>
      <c r="E798" s="12"/>
      <c r="F798" s="12"/>
      <c r="G798" s="14"/>
      <c r="H798" s="14"/>
      <c r="I798" s="14"/>
      <c r="J798" s="10"/>
      <c r="K798" s="10"/>
      <c r="L798" s="10"/>
      <c r="M798" s="10"/>
      <c r="N798" s="10"/>
      <c r="O798" s="10"/>
      <c r="P798" s="10"/>
      <c r="Q798" s="10"/>
      <c r="R798" s="10"/>
      <c r="S798" s="7"/>
      <c r="T798" s="7"/>
      <c r="U798" s="7"/>
      <c r="V798" s="7"/>
      <c r="W798" s="7"/>
      <c r="X798" s="7"/>
      <c r="AH798" s="1"/>
      <c r="AI798" s="1"/>
      <c r="IX798" s="7"/>
      <c r="IY798" s="7"/>
    </row>
    <row r="799" spans="3:259" ht="11.85" customHeight="1">
      <c r="C799" s="24"/>
      <c r="D799" s="12"/>
      <c r="E799" s="12"/>
      <c r="F799" s="12"/>
      <c r="G799" s="14"/>
      <c r="H799" s="14"/>
      <c r="I799" s="14"/>
      <c r="J799" s="10"/>
      <c r="K799" s="10"/>
      <c r="L799" s="10"/>
      <c r="M799" s="10"/>
      <c r="N799" s="10"/>
      <c r="O799" s="10"/>
      <c r="P799" s="10"/>
      <c r="Q799" s="10"/>
      <c r="R799" s="10"/>
      <c r="S799" s="7"/>
      <c r="T799" s="7"/>
      <c r="U799" s="7"/>
      <c r="V799" s="7"/>
      <c r="W799" s="7"/>
      <c r="X799" s="7"/>
      <c r="AH799" s="1"/>
      <c r="AI799" s="1"/>
      <c r="IX799" s="7"/>
      <c r="IY799" s="7"/>
    </row>
    <row r="800" spans="3:259" ht="11.85" customHeight="1">
      <c r="C800" s="24"/>
      <c r="D800" s="12"/>
      <c r="E800" s="12"/>
      <c r="F800" s="12"/>
      <c r="G800" s="14"/>
      <c r="H800" s="14"/>
      <c r="I800" s="14"/>
      <c r="J800" s="10"/>
      <c r="K800" s="10"/>
      <c r="L800" s="10"/>
      <c r="M800" s="10"/>
      <c r="N800" s="10"/>
      <c r="O800" s="10"/>
      <c r="P800" s="10"/>
      <c r="Q800" s="10"/>
      <c r="R800" s="10"/>
      <c r="S800" s="7"/>
      <c r="T800" s="7"/>
      <c r="U800" s="7"/>
      <c r="V800" s="7"/>
      <c r="W800" s="7"/>
      <c r="X800" s="7"/>
      <c r="AH800" s="1"/>
      <c r="AI800" s="1"/>
      <c r="IX800" s="7"/>
      <c r="IY800" s="7"/>
    </row>
    <row r="801" spans="3:259" ht="11.85" customHeight="1">
      <c r="C801" s="24"/>
      <c r="D801" s="12"/>
      <c r="E801" s="12"/>
      <c r="F801" s="12"/>
      <c r="G801" s="14"/>
      <c r="H801" s="14"/>
      <c r="I801" s="14"/>
      <c r="J801" s="10"/>
      <c r="K801" s="10"/>
      <c r="L801" s="10"/>
      <c r="M801" s="10"/>
      <c r="N801" s="10"/>
      <c r="O801" s="10"/>
      <c r="P801" s="10"/>
      <c r="Q801" s="10"/>
      <c r="R801" s="10"/>
      <c r="S801" s="7"/>
      <c r="T801" s="7"/>
      <c r="U801" s="7"/>
      <c r="V801" s="7"/>
      <c r="W801" s="7"/>
      <c r="X801" s="7"/>
      <c r="AH801" s="1"/>
      <c r="AI801" s="1"/>
      <c r="IX801" s="7"/>
      <c r="IY801" s="7"/>
    </row>
    <row r="802" spans="3:259" ht="11.85" customHeight="1">
      <c r="C802" s="24"/>
      <c r="D802" s="12"/>
      <c r="E802" s="12"/>
      <c r="F802" s="12"/>
      <c r="G802" s="14"/>
      <c r="H802" s="14"/>
      <c r="I802" s="14"/>
      <c r="J802" s="10"/>
      <c r="K802" s="10"/>
      <c r="L802" s="10"/>
      <c r="M802" s="10"/>
      <c r="N802" s="10"/>
      <c r="O802" s="10"/>
      <c r="P802" s="10"/>
      <c r="Q802" s="10"/>
      <c r="R802" s="10"/>
      <c r="S802" s="7"/>
      <c r="T802" s="7"/>
      <c r="U802" s="7"/>
      <c r="V802" s="7"/>
      <c r="W802" s="7"/>
      <c r="X802" s="7"/>
      <c r="AH802" s="1"/>
      <c r="AI802" s="1"/>
      <c r="IX802" s="7"/>
      <c r="IY802" s="7"/>
    </row>
    <row r="803" spans="3:259" ht="11.85" customHeight="1">
      <c r="C803" s="24"/>
      <c r="D803" s="12"/>
      <c r="E803" s="12"/>
      <c r="F803" s="12"/>
      <c r="G803" s="14"/>
      <c r="H803" s="14"/>
      <c r="I803" s="14"/>
      <c r="J803" s="10"/>
      <c r="K803" s="10"/>
      <c r="L803" s="10"/>
      <c r="M803" s="10"/>
      <c r="N803" s="10"/>
      <c r="O803" s="10"/>
      <c r="P803" s="10"/>
      <c r="Q803" s="10"/>
      <c r="R803" s="10"/>
      <c r="S803" s="7"/>
      <c r="T803" s="7"/>
      <c r="U803" s="7"/>
      <c r="V803" s="7"/>
      <c r="W803" s="7"/>
      <c r="X803" s="7"/>
      <c r="AH803" s="1"/>
      <c r="AI803" s="1"/>
      <c r="IX803" s="7"/>
      <c r="IY803" s="7"/>
    </row>
    <row r="804" spans="3:259" ht="11.85" customHeight="1">
      <c r="C804" s="24"/>
      <c r="D804" s="12"/>
      <c r="E804" s="12"/>
      <c r="F804" s="12"/>
      <c r="G804" s="14"/>
      <c r="H804" s="14"/>
      <c r="I804" s="14"/>
      <c r="J804" s="10"/>
      <c r="K804" s="10"/>
      <c r="L804" s="10"/>
      <c r="M804" s="10"/>
      <c r="N804" s="10"/>
      <c r="O804" s="10"/>
      <c r="P804" s="10"/>
      <c r="Q804" s="10"/>
      <c r="R804" s="10"/>
      <c r="S804" s="7"/>
      <c r="T804" s="7"/>
      <c r="U804" s="7"/>
      <c r="V804" s="7"/>
      <c r="W804" s="7"/>
      <c r="X804" s="7"/>
      <c r="AH804" s="1"/>
      <c r="AI804" s="1"/>
      <c r="IX804" s="7"/>
      <c r="IY804" s="7"/>
    </row>
    <row r="805" spans="3:259" ht="11.85" customHeight="1">
      <c r="C805" s="24"/>
      <c r="D805" s="12"/>
      <c r="E805" s="12"/>
      <c r="F805" s="12"/>
      <c r="G805" s="14"/>
      <c r="H805" s="14"/>
      <c r="I805" s="14"/>
      <c r="J805" s="10"/>
      <c r="K805" s="10"/>
      <c r="L805" s="10"/>
      <c r="M805" s="10"/>
      <c r="N805" s="10"/>
      <c r="O805" s="10"/>
      <c r="P805" s="10"/>
      <c r="Q805" s="10"/>
      <c r="R805" s="10"/>
      <c r="S805" s="7"/>
      <c r="T805" s="7"/>
      <c r="U805" s="7"/>
      <c r="V805" s="7"/>
      <c r="W805" s="7"/>
      <c r="X805" s="7"/>
      <c r="AH805" s="1"/>
      <c r="AI805" s="1"/>
      <c r="IX805" s="7"/>
      <c r="IY805" s="7"/>
    </row>
    <row r="806" spans="3:259" ht="11.85" customHeight="1">
      <c r="C806" s="24"/>
      <c r="D806" s="12"/>
      <c r="E806" s="12"/>
      <c r="F806" s="12"/>
      <c r="G806" s="14"/>
      <c r="H806" s="14"/>
      <c r="I806" s="14"/>
      <c r="J806" s="10"/>
      <c r="K806" s="10"/>
      <c r="L806" s="10"/>
      <c r="M806" s="10"/>
      <c r="N806" s="10"/>
      <c r="O806" s="10"/>
      <c r="P806" s="10"/>
      <c r="Q806" s="10"/>
      <c r="R806" s="10"/>
      <c r="S806" s="7"/>
      <c r="T806" s="7"/>
      <c r="U806" s="7"/>
      <c r="V806" s="7"/>
      <c r="W806" s="7"/>
      <c r="X806" s="7"/>
      <c r="AH806" s="1"/>
      <c r="AI806" s="1"/>
      <c r="IX806" s="7"/>
      <c r="IY806" s="7"/>
    </row>
    <row r="807" spans="3:259" ht="11.85" customHeight="1">
      <c r="C807" s="24"/>
      <c r="D807" s="12"/>
      <c r="E807" s="12"/>
      <c r="F807" s="12"/>
      <c r="G807" s="14"/>
      <c r="H807" s="14"/>
      <c r="I807" s="14"/>
      <c r="J807" s="10"/>
      <c r="K807" s="10"/>
      <c r="L807" s="10"/>
      <c r="M807" s="10"/>
      <c r="N807" s="10"/>
      <c r="O807" s="10"/>
      <c r="P807" s="10"/>
      <c r="Q807" s="10"/>
      <c r="R807" s="10"/>
      <c r="S807" s="7"/>
      <c r="T807" s="7"/>
      <c r="U807" s="7"/>
      <c r="V807" s="7"/>
      <c r="W807" s="7"/>
      <c r="X807" s="7"/>
      <c r="AH807" s="1"/>
      <c r="AI807" s="1"/>
      <c r="IX807" s="7"/>
      <c r="IY807" s="7"/>
    </row>
    <row r="808" spans="3:259" ht="11.85" customHeight="1">
      <c r="C808" s="24"/>
      <c r="D808" s="12"/>
      <c r="E808" s="12"/>
      <c r="F808" s="12"/>
      <c r="G808" s="14"/>
      <c r="H808" s="14"/>
      <c r="I808" s="14"/>
      <c r="J808" s="10"/>
      <c r="K808" s="10"/>
      <c r="L808" s="10"/>
      <c r="M808" s="10"/>
      <c r="N808" s="10"/>
      <c r="O808" s="10"/>
      <c r="P808" s="10"/>
      <c r="Q808" s="10"/>
      <c r="R808" s="10"/>
      <c r="S808" s="7"/>
      <c r="T808" s="7"/>
      <c r="U808" s="7"/>
      <c r="V808" s="7"/>
      <c r="W808" s="7"/>
      <c r="X808" s="7"/>
      <c r="AH808" s="1"/>
      <c r="AI808" s="1"/>
      <c r="IX808" s="7"/>
      <c r="IY808" s="7"/>
    </row>
    <row r="809" spans="3:259" ht="11.85" customHeight="1">
      <c r="C809" s="24"/>
      <c r="D809" s="12"/>
      <c r="E809" s="12"/>
      <c r="F809" s="12"/>
      <c r="G809" s="14"/>
      <c r="H809" s="14"/>
      <c r="I809" s="14"/>
      <c r="J809" s="10"/>
      <c r="K809" s="10"/>
      <c r="L809" s="10"/>
      <c r="M809" s="10"/>
      <c r="N809" s="10"/>
      <c r="O809" s="10"/>
      <c r="P809" s="10"/>
      <c r="Q809" s="10"/>
      <c r="R809" s="10"/>
      <c r="S809" s="7"/>
      <c r="T809" s="7"/>
      <c r="U809" s="7"/>
      <c r="V809" s="7"/>
      <c r="W809" s="7"/>
      <c r="X809" s="7"/>
      <c r="AH809" s="1"/>
      <c r="AI809" s="1"/>
      <c r="IX809" s="7"/>
      <c r="IY809" s="7"/>
    </row>
    <row r="810" spans="3:259" ht="11.85" customHeight="1">
      <c r="C810" s="24"/>
      <c r="D810" s="12"/>
      <c r="E810" s="12"/>
      <c r="F810" s="12"/>
      <c r="G810" s="14"/>
      <c r="H810" s="14"/>
      <c r="I810" s="14"/>
      <c r="J810" s="10"/>
      <c r="K810" s="10"/>
      <c r="L810" s="10"/>
      <c r="M810" s="10"/>
      <c r="N810" s="10"/>
      <c r="O810" s="10"/>
      <c r="P810" s="10"/>
      <c r="Q810" s="10"/>
      <c r="R810" s="10"/>
      <c r="S810" s="7"/>
      <c r="T810" s="7"/>
      <c r="U810" s="7"/>
      <c r="V810" s="7"/>
      <c r="W810" s="7"/>
      <c r="X810" s="7"/>
      <c r="AH810" s="1"/>
      <c r="AI810" s="1"/>
      <c r="IX810" s="7"/>
      <c r="IY810" s="7"/>
    </row>
    <row r="811" spans="3:259" ht="11.85" customHeight="1">
      <c r="C811" s="24"/>
      <c r="D811" s="12"/>
      <c r="E811" s="12"/>
      <c r="F811" s="12"/>
      <c r="G811" s="14"/>
      <c r="H811" s="14"/>
      <c r="I811" s="14"/>
      <c r="J811" s="10"/>
      <c r="K811" s="10"/>
      <c r="L811" s="10"/>
      <c r="M811" s="10"/>
      <c r="N811" s="10"/>
      <c r="O811" s="10"/>
      <c r="P811" s="10"/>
      <c r="Q811" s="10"/>
      <c r="R811" s="10"/>
      <c r="S811" s="7"/>
      <c r="T811" s="7"/>
      <c r="U811" s="7"/>
      <c r="V811" s="7"/>
      <c r="W811" s="7"/>
      <c r="X811" s="7"/>
      <c r="AH811" s="1"/>
      <c r="AI811" s="1"/>
      <c r="IX811" s="7"/>
      <c r="IY811" s="7"/>
    </row>
    <row r="812" spans="3:259" ht="11.85" customHeight="1">
      <c r="C812" s="24"/>
      <c r="D812" s="12"/>
      <c r="E812" s="12"/>
      <c r="F812" s="12"/>
      <c r="G812" s="14"/>
      <c r="H812" s="14"/>
      <c r="I812" s="14"/>
      <c r="J812" s="10"/>
      <c r="K812" s="10"/>
      <c r="L812" s="10"/>
      <c r="M812" s="10"/>
      <c r="N812" s="10"/>
      <c r="O812" s="10"/>
      <c r="P812" s="10"/>
      <c r="Q812" s="10"/>
      <c r="R812" s="10"/>
      <c r="S812" s="7"/>
      <c r="T812" s="7"/>
      <c r="U812" s="7"/>
      <c r="V812" s="7"/>
      <c r="W812" s="7"/>
      <c r="X812" s="7"/>
      <c r="AH812" s="1"/>
      <c r="AI812" s="1"/>
      <c r="IX812" s="7"/>
      <c r="IY812" s="7"/>
    </row>
    <row r="813" spans="3:259" ht="11.85" customHeight="1">
      <c r="C813" s="24"/>
      <c r="D813" s="12"/>
      <c r="E813" s="12"/>
      <c r="F813" s="12"/>
      <c r="G813" s="14"/>
      <c r="H813" s="14"/>
      <c r="I813" s="14"/>
      <c r="J813" s="10"/>
      <c r="K813" s="10"/>
      <c r="L813" s="10"/>
      <c r="M813" s="10"/>
      <c r="N813" s="10"/>
      <c r="O813" s="10"/>
      <c r="P813" s="10"/>
      <c r="Q813" s="10"/>
      <c r="R813" s="10"/>
      <c r="S813" s="7"/>
      <c r="T813" s="7"/>
      <c r="U813" s="7"/>
      <c r="V813" s="7"/>
      <c r="W813" s="7"/>
      <c r="X813" s="7"/>
      <c r="AH813" s="1"/>
      <c r="AI813" s="1"/>
      <c r="IX813" s="7"/>
      <c r="IY813" s="7"/>
    </row>
    <row r="814" spans="3:259" ht="11.85" customHeight="1">
      <c r="C814" s="24"/>
      <c r="D814" s="12"/>
      <c r="E814" s="12"/>
      <c r="F814" s="12"/>
      <c r="G814" s="14"/>
      <c r="H814" s="14"/>
      <c r="I814" s="14"/>
      <c r="J814" s="10"/>
      <c r="K814" s="10"/>
      <c r="L814" s="10"/>
      <c r="M814" s="10"/>
      <c r="N814" s="10"/>
      <c r="O814" s="10"/>
      <c r="P814" s="10"/>
      <c r="Q814" s="10"/>
      <c r="R814" s="10"/>
      <c r="S814" s="7"/>
      <c r="T814" s="7"/>
      <c r="U814" s="7"/>
      <c r="V814" s="7"/>
      <c r="W814" s="7"/>
      <c r="X814" s="7"/>
      <c r="AH814" s="1"/>
      <c r="AI814" s="1"/>
      <c r="IX814" s="7"/>
      <c r="IY814" s="7"/>
    </row>
    <row r="815" spans="3:259" ht="11.85" customHeight="1">
      <c r="C815" s="24"/>
      <c r="D815" s="12"/>
      <c r="E815" s="12"/>
      <c r="F815" s="12"/>
      <c r="G815" s="14"/>
      <c r="H815" s="14"/>
      <c r="I815" s="14"/>
      <c r="J815" s="10"/>
      <c r="K815" s="10"/>
      <c r="L815" s="10"/>
      <c r="M815" s="10"/>
      <c r="N815" s="10"/>
      <c r="O815" s="10"/>
      <c r="P815" s="10"/>
      <c r="Q815" s="10"/>
      <c r="R815" s="10"/>
      <c r="S815" s="7"/>
      <c r="T815" s="7"/>
      <c r="U815" s="7"/>
      <c r="V815" s="7"/>
      <c r="W815" s="7"/>
      <c r="X815" s="7"/>
      <c r="AH815" s="1"/>
      <c r="AI815" s="1"/>
      <c r="IX815" s="7"/>
      <c r="IY815" s="7"/>
    </row>
    <row r="816" spans="3:259" ht="11.85" customHeight="1">
      <c r="C816" s="24"/>
      <c r="D816" s="12"/>
      <c r="E816" s="12"/>
      <c r="F816" s="12"/>
      <c r="G816" s="14"/>
      <c r="H816" s="14"/>
      <c r="I816" s="14"/>
      <c r="J816" s="10"/>
      <c r="K816" s="10"/>
      <c r="L816" s="10"/>
      <c r="M816" s="10"/>
      <c r="N816" s="10"/>
      <c r="O816" s="10"/>
      <c r="P816" s="10"/>
      <c r="Q816" s="10"/>
      <c r="R816" s="10"/>
      <c r="S816" s="7"/>
      <c r="T816" s="7"/>
      <c r="U816" s="7"/>
      <c r="V816" s="7"/>
      <c r="W816" s="7"/>
      <c r="X816" s="7"/>
      <c r="AH816" s="1"/>
      <c r="AI816" s="1"/>
      <c r="IX816" s="7"/>
      <c r="IY816" s="7"/>
    </row>
    <row r="817" spans="3:259" ht="11.85" customHeight="1">
      <c r="C817" s="24"/>
      <c r="D817" s="12"/>
      <c r="E817" s="12"/>
      <c r="F817" s="12"/>
      <c r="G817" s="14"/>
      <c r="H817" s="14"/>
      <c r="I817" s="14"/>
      <c r="J817" s="10"/>
      <c r="K817" s="10"/>
      <c r="L817" s="10"/>
      <c r="M817" s="10"/>
      <c r="N817" s="10"/>
      <c r="O817" s="10"/>
      <c r="P817" s="10"/>
      <c r="Q817" s="10"/>
      <c r="R817" s="10"/>
      <c r="S817" s="7"/>
      <c r="T817" s="7"/>
      <c r="U817" s="7"/>
      <c r="V817" s="7"/>
      <c r="W817" s="7"/>
      <c r="X817" s="7"/>
      <c r="AH817" s="1"/>
      <c r="AI817" s="1"/>
      <c r="IX817" s="7"/>
      <c r="IY817" s="7"/>
    </row>
    <row r="818" spans="3:259" ht="11.85" customHeight="1">
      <c r="C818" s="24"/>
      <c r="D818" s="12"/>
      <c r="E818" s="12"/>
      <c r="F818" s="12"/>
      <c r="G818" s="14"/>
      <c r="H818" s="14"/>
      <c r="I818" s="14"/>
      <c r="J818" s="10"/>
      <c r="K818" s="10"/>
      <c r="L818" s="10"/>
      <c r="M818" s="10"/>
      <c r="N818" s="10"/>
      <c r="O818" s="10"/>
      <c r="P818" s="10"/>
      <c r="Q818" s="10"/>
      <c r="R818" s="10"/>
      <c r="S818" s="7"/>
      <c r="T818" s="7"/>
      <c r="U818" s="7"/>
      <c r="V818" s="7"/>
      <c r="W818" s="7"/>
      <c r="X818" s="7"/>
      <c r="AH818" s="1"/>
      <c r="AI818" s="1"/>
      <c r="IX818" s="7"/>
      <c r="IY818" s="7"/>
    </row>
    <row r="819" spans="3:259" ht="11.85" customHeight="1">
      <c r="C819" s="24"/>
      <c r="D819" s="12"/>
      <c r="E819" s="12"/>
      <c r="F819" s="12"/>
      <c r="G819" s="14"/>
      <c r="H819" s="14"/>
      <c r="I819" s="14"/>
      <c r="J819" s="10"/>
      <c r="K819" s="10"/>
      <c r="L819" s="10"/>
      <c r="M819" s="10"/>
      <c r="N819" s="10"/>
      <c r="O819" s="10"/>
      <c r="P819" s="10"/>
      <c r="Q819" s="10"/>
      <c r="R819" s="10"/>
      <c r="S819" s="7"/>
      <c r="T819" s="7"/>
      <c r="U819" s="7"/>
      <c r="V819" s="7"/>
      <c r="W819" s="7"/>
      <c r="X819" s="7"/>
      <c r="AH819" s="1"/>
      <c r="AI819" s="1"/>
      <c r="IX819" s="7"/>
      <c r="IY819" s="7"/>
    </row>
    <row r="820" spans="3:259" ht="11.85" customHeight="1">
      <c r="C820" s="24"/>
      <c r="D820" s="12"/>
      <c r="E820" s="12"/>
      <c r="F820" s="12"/>
      <c r="G820" s="14"/>
      <c r="H820" s="14"/>
      <c r="I820" s="14"/>
      <c r="J820" s="10"/>
      <c r="K820" s="10"/>
      <c r="L820" s="10"/>
      <c r="M820" s="10"/>
      <c r="N820" s="10"/>
      <c r="O820" s="10"/>
      <c r="P820" s="10"/>
      <c r="Q820" s="10"/>
      <c r="R820" s="10"/>
      <c r="S820" s="7"/>
      <c r="T820" s="7"/>
      <c r="U820" s="7"/>
      <c r="V820" s="7"/>
      <c r="W820" s="7"/>
      <c r="X820" s="7"/>
      <c r="AH820" s="1"/>
      <c r="AI820" s="1"/>
      <c r="IX820" s="7"/>
      <c r="IY820" s="7"/>
    </row>
    <row r="821" spans="3:259" ht="11.85" customHeight="1">
      <c r="C821" s="24"/>
      <c r="D821" s="12"/>
      <c r="E821" s="12"/>
      <c r="F821" s="12"/>
      <c r="G821" s="14"/>
      <c r="H821" s="14"/>
      <c r="I821" s="14"/>
      <c r="J821" s="10"/>
      <c r="K821" s="10"/>
      <c r="L821" s="10"/>
      <c r="M821" s="10"/>
      <c r="N821" s="10"/>
      <c r="O821" s="10"/>
      <c r="P821" s="10"/>
      <c r="Q821" s="10"/>
      <c r="R821" s="10"/>
      <c r="S821" s="7"/>
      <c r="T821" s="7"/>
      <c r="U821" s="7"/>
      <c r="V821" s="7"/>
      <c r="W821" s="7"/>
      <c r="X821" s="7"/>
      <c r="AH821" s="1"/>
      <c r="AI821" s="1"/>
      <c r="IX821" s="7"/>
      <c r="IY821" s="7"/>
    </row>
    <row r="822" spans="3:259" ht="11.85" customHeight="1">
      <c r="C822" s="24"/>
      <c r="D822" s="12"/>
      <c r="E822" s="12"/>
      <c r="F822" s="12"/>
      <c r="G822" s="14"/>
      <c r="H822" s="14"/>
      <c r="I822" s="14"/>
      <c r="J822" s="10"/>
      <c r="K822" s="10"/>
      <c r="L822" s="10"/>
      <c r="M822" s="10"/>
      <c r="N822" s="10"/>
      <c r="O822" s="10"/>
      <c r="P822" s="10"/>
      <c r="Q822" s="10"/>
      <c r="R822" s="10"/>
      <c r="S822" s="7"/>
      <c r="T822" s="7"/>
      <c r="U822" s="7"/>
      <c r="V822" s="7"/>
      <c r="W822" s="7"/>
      <c r="X822" s="7"/>
      <c r="AH822" s="1"/>
      <c r="AI822" s="1"/>
      <c r="IX822" s="7"/>
      <c r="IY822" s="7"/>
    </row>
    <row r="823" spans="3:259" ht="11.85" customHeight="1">
      <c r="C823" s="24"/>
      <c r="D823" s="12"/>
      <c r="E823" s="12"/>
      <c r="F823" s="12"/>
      <c r="G823" s="14"/>
      <c r="H823" s="14"/>
      <c r="I823" s="14"/>
      <c r="J823" s="10"/>
      <c r="K823" s="10"/>
      <c r="L823" s="10"/>
      <c r="M823" s="10"/>
      <c r="N823" s="10"/>
      <c r="O823" s="10"/>
      <c r="P823" s="10"/>
      <c r="Q823" s="10"/>
      <c r="R823" s="10"/>
      <c r="S823" s="7"/>
      <c r="T823" s="7"/>
      <c r="U823" s="7"/>
      <c r="V823" s="7"/>
      <c r="W823" s="7"/>
      <c r="X823" s="7"/>
      <c r="AH823" s="1"/>
      <c r="AI823" s="1"/>
      <c r="IX823" s="7"/>
      <c r="IY823" s="7"/>
    </row>
    <row r="824" spans="3:259" ht="11.85" customHeight="1">
      <c r="C824" s="24"/>
      <c r="D824" s="12"/>
      <c r="E824" s="12"/>
      <c r="F824" s="12"/>
      <c r="G824" s="14"/>
      <c r="H824" s="14"/>
      <c r="I824" s="14"/>
      <c r="J824" s="10"/>
      <c r="K824" s="10"/>
      <c r="L824" s="10"/>
      <c r="M824" s="10"/>
      <c r="N824" s="10"/>
      <c r="O824" s="10"/>
      <c r="P824" s="10"/>
      <c r="Q824" s="10"/>
      <c r="R824" s="10"/>
      <c r="S824" s="7"/>
      <c r="T824" s="7"/>
      <c r="U824" s="7"/>
      <c r="V824" s="7"/>
      <c r="W824" s="7"/>
      <c r="X824" s="7"/>
      <c r="AH824" s="1"/>
      <c r="AI824" s="1"/>
      <c r="IX824" s="7"/>
      <c r="IY824" s="7"/>
    </row>
    <row r="825" spans="3:259" ht="11.85" customHeight="1">
      <c r="C825" s="24"/>
      <c r="D825" s="12"/>
      <c r="E825" s="12"/>
      <c r="F825" s="12"/>
      <c r="G825" s="14"/>
      <c r="H825" s="14"/>
      <c r="I825" s="14"/>
      <c r="J825" s="10"/>
      <c r="K825" s="10"/>
      <c r="L825" s="10"/>
      <c r="M825" s="10"/>
      <c r="N825" s="10"/>
      <c r="O825" s="10"/>
      <c r="P825" s="10"/>
      <c r="Q825" s="10"/>
      <c r="R825" s="10"/>
      <c r="S825" s="7"/>
      <c r="T825" s="7"/>
      <c r="U825" s="7"/>
      <c r="V825" s="7"/>
      <c r="W825" s="7"/>
      <c r="X825" s="7"/>
      <c r="AH825" s="1"/>
      <c r="AI825" s="1"/>
      <c r="IX825" s="7"/>
      <c r="IY825" s="7"/>
    </row>
    <row r="826" spans="3:259" ht="11.85" customHeight="1">
      <c r="C826" s="24"/>
      <c r="D826" s="12"/>
      <c r="E826" s="12"/>
      <c r="F826" s="12"/>
      <c r="G826" s="14"/>
      <c r="H826" s="14"/>
      <c r="I826" s="14"/>
      <c r="J826" s="10"/>
      <c r="K826" s="10"/>
      <c r="L826" s="10"/>
      <c r="M826" s="10"/>
      <c r="N826" s="10"/>
      <c r="O826" s="10"/>
      <c r="P826" s="10"/>
      <c r="Q826" s="10"/>
      <c r="R826" s="10"/>
      <c r="S826" s="7"/>
      <c r="T826" s="7"/>
      <c r="U826" s="7"/>
      <c r="V826" s="7"/>
      <c r="W826" s="7"/>
      <c r="X826" s="7"/>
      <c r="AH826" s="1"/>
      <c r="AI826" s="1"/>
      <c r="IX826" s="7"/>
      <c r="IY826" s="7"/>
    </row>
    <row r="827" spans="3:259" ht="11.85" customHeight="1">
      <c r="C827" s="24"/>
      <c r="D827" s="12"/>
      <c r="E827" s="12"/>
      <c r="F827" s="12"/>
      <c r="G827" s="14"/>
      <c r="H827" s="14"/>
      <c r="I827" s="14"/>
      <c r="J827" s="10"/>
      <c r="K827" s="10"/>
      <c r="L827" s="10"/>
      <c r="M827" s="10"/>
      <c r="N827" s="10"/>
      <c r="O827" s="10"/>
      <c r="P827" s="10"/>
      <c r="Q827" s="10"/>
      <c r="R827" s="10"/>
      <c r="S827" s="7"/>
      <c r="T827" s="7"/>
      <c r="U827" s="7"/>
      <c r="V827" s="7"/>
      <c r="W827" s="7"/>
      <c r="X827" s="7"/>
      <c r="AH827" s="1"/>
      <c r="AI827" s="1"/>
      <c r="IX827" s="7"/>
      <c r="IY827" s="7"/>
    </row>
    <row r="828" spans="3:259" ht="11.85" customHeight="1">
      <c r="C828" s="24"/>
      <c r="D828" s="12"/>
      <c r="E828" s="12"/>
      <c r="F828" s="12"/>
      <c r="G828" s="14"/>
      <c r="H828" s="14"/>
      <c r="I828" s="14"/>
      <c r="J828" s="10"/>
      <c r="K828" s="10"/>
      <c r="L828" s="10"/>
      <c r="M828" s="10"/>
      <c r="N828" s="10"/>
      <c r="O828" s="10"/>
      <c r="P828" s="10"/>
      <c r="Q828" s="10"/>
      <c r="R828" s="10"/>
      <c r="S828" s="7"/>
      <c r="T828" s="7"/>
      <c r="U828" s="7"/>
      <c r="V828" s="7"/>
      <c r="W828" s="7"/>
      <c r="X828" s="7"/>
      <c r="AH828" s="1"/>
      <c r="AI828" s="1"/>
      <c r="IX828" s="7"/>
      <c r="IY828" s="7"/>
    </row>
    <row r="829" spans="3:259" ht="11.85" customHeight="1">
      <c r="C829" s="24"/>
      <c r="D829" s="12"/>
      <c r="E829" s="12"/>
      <c r="F829" s="12"/>
      <c r="G829" s="14"/>
      <c r="H829" s="14"/>
      <c r="I829" s="14"/>
      <c r="J829" s="10"/>
      <c r="K829" s="10"/>
      <c r="L829" s="10"/>
      <c r="M829" s="10"/>
      <c r="N829" s="10"/>
      <c r="O829" s="10"/>
      <c r="P829" s="10"/>
      <c r="Q829" s="10"/>
      <c r="R829" s="10"/>
      <c r="S829" s="7"/>
      <c r="T829" s="7"/>
      <c r="U829" s="7"/>
      <c r="V829" s="7"/>
      <c r="W829" s="7"/>
      <c r="X829" s="7"/>
      <c r="AH829" s="1"/>
      <c r="AI829" s="1"/>
      <c r="IX829" s="7"/>
      <c r="IY829" s="7"/>
    </row>
    <row r="830" spans="3:259" ht="11.85" customHeight="1">
      <c r="C830" s="24"/>
      <c r="D830" s="12"/>
      <c r="E830" s="12"/>
      <c r="F830" s="12"/>
      <c r="G830" s="14"/>
      <c r="H830" s="14"/>
      <c r="I830" s="14"/>
      <c r="J830" s="10"/>
      <c r="K830" s="10"/>
      <c r="L830" s="10"/>
      <c r="M830" s="10"/>
      <c r="N830" s="10"/>
      <c r="O830" s="10"/>
      <c r="P830" s="10"/>
      <c r="Q830" s="10"/>
      <c r="R830" s="10"/>
      <c r="S830" s="7"/>
      <c r="T830" s="7"/>
      <c r="U830" s="7"/>
      <c r="V830" s="7"/>
      <c r="W830" s="7"/>
      <c r="X830" s="7"/>
      <c r="AH830" s="1"/>
      <c r="AI830" s="1"/>
      <c r="IX830" s="7"/>
      <c r="IY830" s="7"/>
    </row>
    <row r="831" spans="3:259" ht="11.85" customHeight="1">
      <c r="C831" s="24"/>
      <c r="D831" s="12"/>
      <c r="E831" s="12"/>
      <c r="F831" s="12"/>
      <c r="G831" s="14"/>
      <c r="H831" s="14"/>
      <c r="I831" s="14"/>
      <c r="J831" s="10"/>
      <c r="K831" s="10"/>
      <c r="L831" s="10"/>
      <c r="M831" s="10"/>
      <c r="N831" s="10"/>
      <c r="O831" s="10"/>
      <c r="P831" s="10"/>
      <c r="Q831" s="10"/>
      <c r="R831" s="10"/>
      <c r="S831" s="7"/>
      <c r="T831" s="7"/>
      <c r="U831" s="7"/>
      <c r="V831" s="7"/>
      <c r="W831" s="7"/>
      <c r="X831" s="7"/>
      <c r="AH831" s="1"/>
      <c r="AI831" s="1"/>
      <c r="IX831" s="7"/>
      <c r="IY831" s="7"/>
    </row>
    <row r="832" spans="3:259" ht="11.85" customHeight="1">
      <c r="C832" s="24"/>
      <c r="D832" s="12"/>
      <c r="E832" s="12"/>
      <c r="F832" s="12"/>
      <c r="G832" s="14"/>
      <c r="H832" s="14"/>
      <c r="I832" s="14"/>
      <c r="J832" s="10"/>
      <c r="K832" s="10"/>
      <c r="L832" s="10"/>
      <c r="M832" s="10"/>
      <c r="N832" s="10"/>
      <c r="O832" s="10"/>
      <c r="P832" s="10"/>
      <c r="Q832" s="10"/>
      <c r="R832" s="10"/>
      <c r="S832" s="7"/>
      <c r="T832" s="7"/>
      <c r="U832" s="7"/>
      <c r="V832" s="7"/>
      <c r="W832" s="7"/>
      <c r="X832" s="7"/>
      <c r="AH832" s="1"/>
      <c r="AI832" s="1"/>
      <c r="IX832" s="7"/>
      <c r="IY832" s="7"/>
    </row>
    <row r="833" spans="3:259" ht="11.85" customHeight="1">
      <c r="C833" s="24"/>
      <c r="D833" s="12"/>
      <c r="E833" s="12"/>
      <c r="F833" s="12"/>
      <c r="G833" s="14"/>
      <c r="H833" s="14"/>
      <c r="I833" s="14"/>
      <c r="J833" s="10"/>
      <c r="K833" s="10"/>
      <c r="L833" s="10"/>
      <c r="M833" s="10"/>
      <c r="N833" s="10"/>
      <c r="O833" s="10"/>
      <c r="P833" s="10"/>
      <c r="Q833" s="10"/>
      <c r="R833" s="10"/>
      <c r="S833" s="7"/>
      <c r="T833" s="7"/>
      <c r="U833" s="7"/>
      <c r="V833" s="7"/>
      <c r="W833" s="7"/>
      <c r="X833" s="7"/>
      <c r="AH833" s="1"/>
      <c r="AI833" s="1"/>
      <c r="IX833" s="7"/>
      <c r="IY833" s="7"/>
    </row>
    <row r="834" spans="3:259" ht="11.85" customHeight="1">
      <c r="C834" s="24"/>
      <c r="D834" s="12"/>
      <c r="E834" s="12"/>
      <c r="F834" s="12"/>
      <c r="G834" s="14"/>
      <c r="H834" s="14"/>
      <c r="I834" s="14"/>
      <c r="J834" s="10"/>
      <c r="K834" s="10"/>
      <c r="L834" s="10"/>
      <c r="M834" s="10"/>
      <c r="N834" s="10"/>
      <c r="O834" s="10"/>
      <c r="P834" s="10"/>
      <c r="Q834" s="10"/>
      <c r="R834" s="10"/>
      <c r="S834" s="7"/>
      <c r="T834" s="7"/>
      <c r="U834" s="7"/>
      <c r="V834" s="7"/>
      <c r="W834" s="7"/>
      <c r="X834" s="7"/>
      <c r="AH834" s="1"/>
      <c r="AI834" s="1"/>
      <c r="IX834" s="7"/>
      <c r="IY834" s="7"/>
    </row>
    <row r="835" spans="3:259" ht="11.85" customHeight="1">
      <c r="C835" s="24"/>
      <c r="D835" s="12"/>
      <c r="E835" s="12"/>
      <c r="F835" s="12"/>
      <c r="G835" s="14"/>
      <c r="H835" s="14"/>
      <c r="I835" s="14"/>
      <c r="J835" s="10"/>
      <c r="K835" s="10"/>
      <c r="L835" s="10"/>
      <c r="M835" s="10"/>
      <c r="N835" s="10"/>
      <c r="O835" s="10"/>
      <c r="P835" s="10"/>
      <c r="Q835" s="10"/>
      <c r="R835" s="10"/>
      <c r="S835" s="7"/>
      <c r="T835" s="7"/>
      <c r="U835" s="7"/>
      <c r="V835" s="7"/>
      <c r="W835" s="7"/>
      <c r="X835" s="7"/>
      <c r="AH835" s="1"/>
      <c r="AI835" s="1"/>
      <c r="IX835" s="7"/>
      <c r="IY835" s="7"/>
    </row>
    <row r="836" spans="3:259" ht="11.85" customHeight="1">
      <c r="C836" s="24"/>
      <c r="D836" s="12"/>
      <c r="E836" s="12"/>
      <c r="F836" s="12"/>
      <c r="G836" s="14"/>
      <c r="H836" s="14"/>
      <c r="I836" s="14"/>
      <c r="J836" s="10"/>
      <c r="K836" s="10"/>
      <c r="L836" s="10"/>
      <c r="M836" s="10"/>
      <c r="N836" s="10"/>
      <c r="O836" s="10"/>
      <c r="P836" s="10"/>
      <c r="Q836" s="10"/>
      <c r="R836" s="10"/>
      <c r="S836" s="7"/>
      <c r="T836" s="7"/>
      <c r="U836" s="7"/>
      <c r="V836" s="7"/>
      <c r="W836" s="7"/>
      <c r="X836" s="7"/>
      <c r="AH836" s="1"/>
      <c r="AI836" s="1"/>
      <c r="IX836" s="7"/>
      <c r="IY836" s="7"/>
    </row>
    <row r="837" spans="3:259" ht="11.85" customHeight="1">
      <c r="C837" s="24"/>
      <c r="D837" s="12"/>
      <c r="E837" s="12"/>
      <c r="F837" s="12"/>
      <c r="G837" s="14"/>
      <c r="H837" s="14"/>
      <c r="I837" s="14"/>
      <c r="J837" s="10"/>
      <c r="K837" s="10"/>
      <c r="L837" s="10"/>
      <c r="M837" s="10"/>
      <c r="N837" s="10"/>
      <c r="O837" s="10"/>
      <c r="P837" s="10"/>
      <c r="Q837" s="10"/>
      <c r="R837" s="10"/>
      <c r="S837" s="7"/>
      <c r="T837" s="7"/>
      <c r="U837" s="7"/>
      <c r="V837" s="7"/>
      <c r="W837" s="7"/>
      <c r="X837" s="7"/>
      <c r="AH837" s="1"/>
      <c r="AI837" s="1"/>
      <c r="IX837" s="7"/>
      <c r="IY837" s="7"/>
    </row>
    <row r="838" spans="3:259" ht="11.85" customHeight="1">
      <c r="C838" s="24"/>
      <c r="D838" s="12"/>
      <c r="E838" s="12"/>
      <c r="F838" s="12"/>
      <c r="G838" s="14"/>
      <c r="H838" s="14"/>
      <c r="I838" s="14"/>
      <c r="J838" s="10"/>
      <c r="K838" s="10"/>
      <c r="L838" s="10"/>
      <c r="M838" s="10"/>
      <c r="N838" s="10"/>
      <c r="O838" s="10"/>
      <c r="P838" s="10"/>
      <c r="Q838" s="10"/>
      <c r="R838" s="10"/>
      <c r="S838" s="7"/>
      <c r="T838" s="7"/>
      <c r="U838" s="7"/>
      <c r="V838" s="7"/>
      <c r="W838" s="7"/>
      <c r="X838" s="7"/>
      <c r="AH838" s="1"/>
      <c r="AI838" s="1"/>
      <c r="IX838" s="7"/>
      <c r="IY838" s="7"/>
    </row>
    <row r="839" spans="3:259" ht="11.85" customHeight="1">
      <c r="C839" s="24"/>
      <c r="D839" s="12"/>
      <c r="E839" s="12"/>
      <c r="F839" s="12"/>
      <c r="G839" s="14"/>
      <c r="H839" s="14"/>
      <c r="I839" s="14"/>
      <c r="J839" s="10"/>
      <c r="K839" s="10"/>
      <c r="L839" s="10"/>
      <c r="M839" s="10"/>
      <c r="N839" s="10"/>
      <c r="O839" s="10"/>
      <c r="P839" s="10"/>
      <c r="Q839" s="10"/>
      <c r="R839" s="10"/>
      <c r="S839" s="7"/>
      <c r="T839" s="7"/>
      <c r="U839" s="7"/>
      <c r="V839" s="7"/>
      <c r="W839" s="7"/>
      <c r="X839" s="7"/>
      <c r="AH839" s="1"/>
      <c r="AI839" s="1"/>
      <c r="IX839" s="7"/>
      <c r="IY839" s="7"/>
    </row>
    <row r="840" spans="3:259" ht="11.85" customHeight="1">
      <c r="C840" s="24"/>
      <c r="D840" s="12"/>
      <c r="E840" s="12"/>
      <c r="F840" s="12"/>
      <c r="G840" s="14"/>
      <c r="H840" s="14"/>
      <c r="I840" s="14"/>
      <c r="J840" s="10"/>
      <c r="K840" s="10"/>
      <c r="L840" s="10"/>
      <c r="M840" s="10"/>
      <c r="N840" s="10"/>
      <c r="O840" s="10"/>
      <c r="P840" s="10"/>
      <c r="Q840" s="10"/>
      <c r="R840" s="10"/>
      <c r="S840" s="7"/>
      <c r="T840" s="7"/>
      <c r="U840" s="7"/>
      <c r="V840" s="7"/>
      <c r="W840" s="7"/>
      <c r="X840" s="7"/>
      <c r="AH840" s="1"/>
      <c r="AI840" s="1"/>
      <c r="IX840" s="7"/>
      <c r="IY840" s="7"/>
    </row>
    <row r="841" spans="3:259" ht="11.85" customHeight="1">
      <c r="C841" s="24"/>
      <c r="D841" s="12"/>
      <c r="E841" s="12"/>
      <c r="F841" s="12"/>
      <c r="G841" s="14"/>
      <c r="H841" s="14"/>
      <c r="I841" s="14"/>
      <c r="J841" s="10"/>
      <c r="K841" s="10"/>
      <c r="L841" s="10"/>
      <c r="M841" s="10"/>
      <c r="N841" s="10"/>
      <c r="O841" s="10"/>
      <c r="P841" s="10"/>
      <c r="Q841" s="10"/>
      <c r="R841" s="10"/>
      <c r="S841" s="7"/>
      <c r="T841" s="7"/>
      <c r="U841" s="7"/>
      <c r="V841" s="7"/>
      <c r="W841" s="7"/>
      <c r="X841" s="7"/>
      <c r="AH841" s="1"/>
      <c r="AI841" s="1"/>
      <c r="IX841" s="7"/>
      <c r="IY841" s="7"/>
    </row>
    <row r="842" spans="3:259" ht="11.85" customHeight="1">
      <c r="C842" s="24"/>
      <c r="D842" s="12"/>
      <c r="E842" s="12"/>
      <c r="F842" s="12"/>
      <c r="G842" s="14"/>
      <c r="H842" s="14"/>
      <c r="I842" s="14"/>
      <c r="J842" s="10"/>
      <c r="K842" s="10"/>
      <c r="L842" s="10"/>
      <c r="M842" s="10"/>
      <c r="N842" s="10"/>
      <c r="O842" s="10"/>
      <c r="P842" s="10"/>
      <c r="Q842" s="10"/>
      <c r="R842" s="10"/>
      <c r="S842" s="7"/>
      <c r="T842" s="7"/>
      <c r="U842" s="7"/>
      <c r="V842" s="7"/>
      <c r="W842" s="7"/>
      <c r="X842" s="7"/>
      <c r="AH842" s="1"/>
      <c r="AI842" s="1"/>
      <c r="IX842" s="7"/>
      <c r="IY842" s="7"/>
    </row>
    <row r="843" spans="3:259" ht="11.85" customHeight="1">
      <c r="C843" s="24"/>
      <c r="D843" s="12"/>
      <c r="E843" s="12"/>
      <c r="F843" s="12"/>
      <c r="G843" s="14"/>
      <c r="H843" s="14"/>
      <c r="I843" s="14"/>
      <c r="J843" s="10"/>
      <c r="K843" s="10"/>
      <c r="L843" s="10"/>
      <c r="M843" s="10"/>
      <c r="N843" s="10"/>
      <c r="O843" s="10"/>
      <c r="P843" s="10"/>
      <c r="Q843" s="10"/>
      <c r="R843" s="10"/>
      <c r="S843" s="7"/>
      <c r="T843" s="7"/>
      <c r="U843" s="7"/>
      <c r="V843" s="7"/>
      <c r="W843" s="7"/>
      <c r="X843" s="7"/>
      <c r="AH843" s="1"/>
      <c r="AI843" s="1"/>
      <c r="IX843" s="7"/>
      <c r="IY843" s="7"/>
    </row>
    <row r="844" spans="3:259" ht="11.85" customHeight="1">
      <c r="C844" s="24"/>
      <c r="D844" s="12"/>
      <c r="E844" s="12"/>
      <c r="F844" s="12"/>
      <c r="G844" s="14"/>
      <c r="H844" s="14"/>
      <c r="I844" s="14"/>
      <c r="J844" s="10"/>
      <c r="K844" s="10"/>
      <c r="L844" s="10"/>
      <c r="M844" s="10"/>
      <c r="N844" s="10"/>
      <c r="O844" s="10"/>
      <c r="P844" s="10"/>
      <c r="Q844" s="10"/>
      <c r="R844" s="10"/>
      <c r="S844" s="7"/>
      <c r="T844" s="7"/>
      <c r="U844" s="7"/>
      <c r="V844" s="7"/>
      <c r="W844" s="7"/>
      <c r="X844" s="7"/>
      <c r="AH844" s="1"/>
      <c r="AI844" s="1"/>
      <c r="IX844" s="7"/>
      <c r="IY844" s="7"/>
    </row>
    <row r="845" spans="3:259" ht="11.85" customHeight="1">
      <c r="C845" s="24"/>
      <c r="D845" s="12"/>
      <c r="E845" s="12"/>
      <c r="F845" s="12"/>
      <c r="G845" s="14"/>
      <c r="H845" s="14"/>
      <c r="I845" s="14"/>
      <c r="J845" s="10"/>
      <c r="K845" s="10"/>
      <c r="L845" s="10"/>
      <c r="M845" s="10"/>
      <c r="N845" s="10"/>
      <c r="O845" s="10"/>
      <c r="P845" s="10"/>
      <c r="Q845" s="10"/>
      <c r="R845" s="10"/>
      <c r="S845" s="7"/>
      <c r="T845" s="7"/>
      <c r="U845" s="7"/>
      <c r="V845" s="7"/>
      <c r="W845" s="7"/>
      <c r="X845" s="7"/>
      <c r="AH845" s="1"/>
      <c r="AI845" s="1"/>
      <c r="IX845" s="7"/>
      <c r="IY845" s="7"/>
    </row>
    <row r="846" spans="3:259" ht="11.85" customHeight="1">
      <c r="C846" s="24"/>
      <c r="D846" s="12"/>
      <c r="E846" s="12"/>
      <c r="F846" s="12"/>
      <c r="G846" s="14"/>
      <c r="H846" s="14"/>
      <c r="I846" s="14"/>
      <c r="J846" s="10"/>
      <c r="K846" s="10"/>
      <c r="L846" s="10"/>
      <c r="M846" s="10"/>
      <c r="N846" s="10"/>
      <c r="O846" s="10"/>
      <c r="P846" s="10"/>
      <c r="Q846" s="10"/>
      <c r="R846" s="10"/>
      <c r="S846" s="7"/>
      <c r="T846" s="7"/>
      <c r="U846" s="7"/>
      <c r="V846" s="7"/>
      <c r="W846" s="7"/>
      <c r="X846" s="7"/>
      <c r="AH846" s="1"/>
      <c r="AI846" s="1"/>
      <c r="IX846" s="7"/>
      <c r="IY846" s="7"/>
    </row>
    <row r="847" spans="3:259" ht="11.85" customHeight="1">
      <c r="C847" s="24"/>
      <c r="D847" s="12"/>
      <c r="E847" s="12"/>
      <c r="F847" s="12"/>
      <c r="G847" s="14"/>
      <c r="H847" s="14"/>
      <c r="I847" s="14"/>
      <c r="J847" s="10"/>
      <c r="K847" s="10"/>
      <c r="L847" s="10"/>
      <c r="M847" s="10"/>
      <c r="N847" s="10"/>
      <c r="O847" s="10"/>
      <c r="P847" s="10"/>
      <c r="Q847" s="10"/>
      <c r="R847" s="10"/>
      <c r="S847" s="7"/>
      <c r="T847" s="7"/>
      <c r="U847" s="7"/>
      <c r="V847" s="7"/>
      <c r="W847" s="7"/>
      <c r="X847" s="7"/>
      <c r="AH847" s="1"/>
      <c r="AI847" s="1"/>
      <c r="IX847" s="7"/>
      <c r="IY847" s="7"/>
    </row>
    <row r="848" spans="3:259" ht="11.85" customHeight="1">
      <c r="C848" s="24"/>
      <c r="D848" s="12"/>
      <c r="E848" s="12"/>
      <c r="F848" s="12"/>
      <c r="G848" s="14"/>
      <c r="H848" s="14"/>
      <c r="I848" s="14"/>
      <c r="J848" s="10"/>
      <c r="K848" s="10"/>
      <c r="L848" s="10"/>
      <c r="M848" s="10"/>
      <c r="N848" s="10"/>
      <c r="O848" s="10"/>
      <c r="P848" s="10"/>
      <c r="Q848" s="10"/>
      <c r="R848" s="10"/>
      <c r="S848" s="7"/>
      <c r="T848" s="7"/>
      <c r="U848" s="7"/>
      <c r="V848" s="7"/>
      <c r="W848" s="7"/>
      <c r="X848" s="7"/>
      <c r="AH848" s="1"/>
      <c r="AI848" s="1"/>
      <c r="IX848" s="7"/>
      <c r="IY848" s="7"/>
    </row>
    <row r="849" spans="3:259" ht="11.85" customHeight="1">
      <c r="C849" s="24"/>
      <c r="D849" s="12"/>
      <c r="E849" s="12"/>
      <c r="F849" s="12"/>
      <c r="G849" s="14"/>
      <c r="H849" s="14"/>
      <c r="I849" s="14"/>
      <c r="J849" s="10"/>
      <c r="K849" s="10"/>
      <c r="L849" s="10"/>
      <c r="M849" s="10"/>
      <c r="N849" s="10"/>
      <c r="O849" s="10"/>
      <c r="P849" s="10"/>
      <c r="Q849" s="10"/>
      <c r="R849" s="10"/>
      <c r="S849" s="7"/>
      <c r="T849" s="7"/>
      <c r="U849" s="7"/>
      <c r="V849" s="7"/>
      <c r="W849" s="7"/>
      <c r="X849" s="7"/>
      <c r="AH849" s="1"/>
      <c r="AI849" s="1"/>
      <c r="IX849" s="7"/>
      <c r="IY849" s="7"/>
    </row>
    <row r="850" spans="3:259" ht="11.85" customHeight="1">
      <c r="C850" s="24"/>
      <c r="D850" s="12"/>
      <c r="E850" s="12"/>
      <c r="F850" s="12"/>
      <c r="G850" s="14"/>
      <c r="H850" s="14"/>
      <c r="I850" s="14"/>
      <c r="J850" s="10"/>
      <c r="K850" s="10"/>
      <c r="L850" s="10"/>
      <c r="M850" s="10"/>
      <c r="N850" s="10"/>
      <c r="O850" s="10"/>
      <c r="P850" s="10"/>
      <c r="Q850" s="10"/>
      <c r="R850" s="10"/>
      <c r="S850" s="7"/>
      <c r="T850" s="7"/>
      <c r="U850" s="7"/>
      <c r="V850" s="7"/>
      <c r="W850" s="7"/>
      <c r="X850" s="7"/>
      <c r="AH850" s="1"/>
      <c r="AI850" s="1"/>
      <c r="IX850" s="7"/>
      <c r="IY850" s="7"/>
    </row>
    <row r="851" spans="3:259" ht="11.85" customHeight="1">
      <c r="C851" s="24"/>
      <c r="D851" s="12"/>
      <c r="E851" s="12"/>
      <c r="F851" s="12"/>
      <c r="G851" s="14"/>
      <c r="H851" s="14"/>
      <c r="I851" s="14"/>
      <c r="J851" s="10"/>
      <c r="K851" s="10"/>
      <c r="L851" s="10"/>
      <c r="M851" s="10"/>
      <c r="N851" s="10"/>
      <c r="O851" s="10"/>
      <c r="P851" s="10"/>
      <c r="Q851" s="10"/>
      <c r="R851" s="10"/>
      <c r="S851" s="7"/>
      <c r="T851" s="7"/>
      <c r="U851" s="7"/>
      <c r="V851" s="7"/>
      <c r="W851" s="7"/>
      <c r="X851" s="7"/>
      <c r="AH851" s="1"/>
      <c r="AI851" s="1"/>
      <c r="IX851" s="7"/>
      <c r="IY851" s="7"/>
    </row>
    <row r="852" spans="3:259" ht="11.85" customHeight="1">
      <c r="C852" s="24"/>
      <c r="D852" s="12"/>
      <c r="E852" s="12"/>
      <c r="F852" s="12"/>
      <c r="G852" s="14"/>
      <c r="H852" s="14"/>
      <c r="I852" s="14"/>
      <c r="J852" s="10"/>
      <c r="K852" s="10"/>
      <c r="L852" s="10"/>
      <c r="M852" s="10"/>
      <c r="N852" s="10"/>
      <c r="O852" s="10"/>
      <c r="P852" s="10"/>
      <c r="Q852" s="10"/>
      <c r="R852" s="10"/>
      <c r="S852" s="7"/>
      <c r="T852" s="7"/>
      <c r="U852" s="7"/>
      <c r="V852" s="7"/>
      <c r="W852" s="7"/>
      <c r="X852" s="7"/>
      <c r="AH852" s="1"/>
      <c r="AI852" s="1"/>
      <c r="IX852" s="7"/>
      <c r="IY852" s="7"/>
    </row>
    <row r="853" spans="3:259" ht="11.85" customHeight="1">
      <c r="C853" s="24"/>
      <c r="D853" s="12"/>
      <c r="E853" s="12"/>
      <c r="F853" s="12"/>
      <c r="G853" s="14"/>
      <c r="H853" s="14"/>
      <c r="I853" s="14"/>
      <c r="J853" s="10"/>
      <c r="K853" s="10"/>
      <c r="L853" s="10"/>
      <c r="M853" s="10"/>
      <c r="N853" s="10"/>
      <c r="O853" s="10"/>
      <c r="P853" s="10"/>
      <c r="Q853" s="10"/>
      <c r="R853" s="10"/>
      <c r="S853" s="7"/>
      <c r="T853" s="7"/>
      <c r="U853" s="7"/>
      <c r="V853" s="7"/>
      <c r="W853" s="7"/>
      <c r="X853" s="7"/>
      <c r="AH853" s="1"/>
      <c r="AI853" s="1"/>
      <c r="IX853" s="7"/>
      <c r="IY853" s="7"/>
    </row>
    <row r="854" spans="3:259" ht="11.85" customHeight="1">
      <c r="C854" s="24"/>
      <c r="D854" s="12"/>
      <c r="E854" s="12"/>
      <c r="F854" s="12"/>
      <c r="G854" s="14"/>
      <c r="H854" s="14"/>
      <c r="I854" s="14"/>
      <c r="J854" s="10"/>
      <c r="K854" s="10"/>
      <c r="L854" s="10"/>
      <c r="M854" s="10"/>
      <c r="N854" s="10"/>
      <c r="O854" s="10"/>
      <c r="P854" s="10"/>
      <c r="Q854" s="10"/>
      <c r="R854" s="10"/>
      <c r="S854" s="7"/>
      <c r="T854" s="7"/>
      <c r="U854" s="7"/>
      <c r="V854" s="7"/>
      <c r="W854" s="7"/>
      <c r="X854" s="7"/>
      <c r="AH854" s="1"/>
      <c r="AI854" s="1"/>
      <c r="IX854" s="7"/>
      <c r="IY854" s="7"/>
    </row>
    <row r="855" spans="3:259" ht="11.85" customHeight="1">
      <c r="C855" s="24"/>
      <c r="D855" s="12"/>
      <c r="E855" s="12"/>
      <c r="F855" s="12"/>
      <c r="G855" s="14"/>
      <c r="H855" s="14"/>
      <c r="I855" s="14"/>
      <c r="J855" s="10"/>
      <c r="K855" s="10"/>
      <c r="L855" s="10"/>
      <c r="M855" s="10"/>
      <c r="N855" s="10"/>
      <c r="O855" s="10"/>
      <c r="P855" s="10"/>
      <c r="Q855" s="10"/>
      <c r="R855" s="10"/>
      <c r="S855" s="7"/>
      <c r="T855" s="7"/>
      <c r="U855" s="7"/>
      <c r="V855" s="7"/>
      <c r="W855" s="7"/>
      <c r="X855" s="7"/>
      <c r="AH855" s="1"/>
      <c r="AI855" s="1"/>
      <c r="IX855" s="7"/>
      <c r="IY855" s="7"/>
    </row>
    <row r="856" spans="3:259" ht="11.85" customHeight="1">
      <c r="C856" s="24"/>
      <c r="D856" s="12"/>
      <c r="E856" s="12"/>
      <c r="F856" s="12"/>
      <c r="G856" s="14"/>
      <c r="H856" s="14"/>
      <c r="I856" s="14"/>
      <c r="J856" s="10"/>
      <c r="K856" s="10"/>
      <c r="L856" s="10"/>
      <c r="M856" s="10"/>
      <c r="N856" s="10"/>
      <c r="O856" s="10"/>
      <c r="P856" s="10"/>
      <c r="Q856" s="10"/>
      <c r="R856" s="10"/>
      <c r="S856" s="7"/>
      <c r="T856" s="7"/>
      <c r="U856" s="7"/>
      <c r="V856" s="7"/>
      <c r="W856" s="7"/>
      <c r="X856" s="7"/>
      <c r="AH856" s="1"/>
      <c r="AI856" s="1"/>
      <c r="IX856" s="7"/>
      <c r="IY856" s="7"/>
    </row>
    <row r="857" spans="3:259" ht="11.85" customHeight="1">
      <c r="C857" s="24"/>
      <c r="D857" s="12"/>
      <c r="E857" s="12"/>
      <c r="F857" s="12"/>
      <c r="G857" s="14"/>
      <c r="H857" s="14"/>
      <c r="I857" s="14"/>
      <c r="J857" s="10"/>
      <c r="K857" s="10"/>
      <c r="L857" s="10"/>
      <c r="M857" s="10"/>
      <c r="N857" s="10"/>
      <c r="O857" s="10"/>
      <c r="P857" s="10"/>
      <c r="Q857" s="10"/>
      <c r="R857" s="10"/>
      <c r="S857" s="7"/>
      <c r="T857" s="7"/>
      <c r="U857" s="7"/>
      <c r="V857" s="7"/>
      <c r="W857" s="7"/>
      <c r="X857" s="7"/>
      <c r="AH857" s="1"/>
      <c r="AI857" s="1"/>
      <c r="IX857" s="7"/>
      <c r="IY857" s="7"/>
    </row>
    <row r="858" spans="3:259" ht="11.85" customHeight="1">
      <c r="C858" s="24"/>
      <c r="D858" s="12"/>
      <c r="E858" s="12"/>
      <c r="F858" s="12"/>
      <c r="G858" s="14"/>
      <c r="H858" s="14"/>
      <c r="I858" s="14"/>
      <c r="J858" s="10"/>
      <c r="K858" s="10"/>
      <c r="L858" s="10"/>
      <c r="M858" s="10"/>
      <c r="N858" s="10"/>
      <c r="O858" s="10"/>
      <c r="P858" s="10"/>
      <c r="Q858" s="10"/>
      <c r="R858" s="10"/>
      <c r="S858" s="7"/>
      <c r="T858" s="7"/>
      <c r="U858" s="7"/>
      <c r="V858" s="7"/>
      <c r="W858" s="7"/>
      <c r="X858" s="7"/>
      <c r="AH858" s="1"/>
      <c r="AI858" s="1"/>
      <c r="IX858" s="7"/>
      <c r="IY858" s="7"/>
    </row>
    <row r="859" spans="3:259" ht="11.85" customHeight="1">
      <c r="C859" s="24"/>
      <c r="D859" s="12"/>
      <c r="E859" s="12"/>
      <c r="F859" s="12"/>
      <c r="G859" s="14"/>
      <c r="H859" s="14"/>
      <c r="I859" s="14"/>
      <c r="J859" s="10"/>
      <c r="K859" s="10"/>
      <c r="L859" s="10"/>
      <c r="M859" s="10"/>
      <c r="N859" s="10"/>
      <c r="O859" s="10"/>
      <c r="P859" s="10"/>
      <c r="Q859" s="10"/>
      <c r="R859" s="10"/>
      <c r="S859" s="7"/>
      <c r="T859" s="7"/>
      <c r="U859" s="7"/>
      <c r="V859" s="7"/>
      <c r="W859" s="7"/>
      <c r="X859" s="7"/>
      <c r="AH859" s="1"/>
      <c r="AI859" s="1"/>
      <c r="IX859" s="7"/>
      <c r="IY859" s="7"/>
    </row>
    <row r="860" spans="3:259" ht="11.85" customHeight="1">
      <c r="C860" s="24"/>
      <c r="D860" s="12"/>
      <c r="E860" s="12"/>
      <c r="F860" s="12"/>
      <c r="G860" s="14"/>
      <c r="H860" s="14"/>
      <c r="I860" s="14"/>
      <c r="J860" s="10"/>
      <c r="K860" s="10"/>
      <c r="L860" s="10"/>
      <c r="M860" s="10"/>
      <c r="N860" s="10"/>
      <c r="O860" s="10"/>
      <c r="P860" s="10"/>
      <c r="Q860" s="10"/>
      <c r="R860" s="10"/>
      <c r="S860" s="7"/>
      <c r="T860" s="7"/>
      <c r="U860" s="7"/>
      <c r="V860" s="7"/>
      <c r="W860" s="7"/>
      <c r="X860" s="7"/>
      <c r="AH860" s="1"/>
      <c r="AI860" s="1"/>
      <c r="IX860" s="7"/>
      <c r="IY860" s="7"/>
    </row>
    <row r="861" spans="3:259" ht="11.85" customHeight="1">
      <c r="C861" s="24"/>
      <c r="D861" s="12"/>
      <c r="E861" s="12"/>
      <c r="F861" s="12"/>
      <c r="G861" s="14"/>
      <c r="H861" s="14"/>
      <c r="I861" s="14"/>
      <c r="J861" s="10"/>
      <c r="K861" s="10"/>
      <c r="L861" s="10"/>
      <c r="M861" s="10"/>
      <c r="N861" s="10"/>
      <c r="O861" s="10"/>
      <c r="P861" s="10"/>
      <c r="Q861" s="10"/>
      <c r="R861" s="10"/>
      <c r="S861" s="7"/>
      <c r="T861" s="7"/>
      <c r="U861" s="7"/>
      <c r="V861" s="7"/>
      <c r="W861" s="7"/>
      <c r="X861" s="7"/>
      <c r="AH861" s="1"/>
      <c r="AI861" s="1"/>
      <c r="IX861" s="7"/>
      <c r="IY861" s="7"/>
    </row>
    <row r="862" spans="3:259" ht="11.85" customHeight="1">
      <c r="C862" s="24"/>
      <c r="D862" s="12"/>
      <c r="E862" s="12"/>
      <c r="F862" s="12"/>
      <c r="G862" s="14"/>
      <c r="H862" s="14"/>
      <c r="I862" s="14"/>
      <c r="J862" s="10"/>
      <c r="K862" s="10"/>
      <c r="L862" s="10"/>
      <c r="M862" s="10"/>
      <c r="N862" s="10"/>
      <c r="O862" s="10"/>
      <c r="P862" s="10"/>
      <c r="Q862" s="10"/>
      <c r="R862" s="10"/>
      <c r="S862" s="7"/>
      <c r="T862" s="7"/>
      <c r="U862" s="7"/>
      <c r="V862" s="7"/>
      <c r="W862" s="7"/>
      <c r="X862" s="7"/>
      <c r="AH862" s="1"/>
      <c r="AI862" s="1"/>
      <c r="IX862" s="7"/>
      <c r="IY862" s="7"/>
    </row>
    <row r="863" spans="3:259" ht="11.85" customHeight="1">
      <c r="C863" s="24"/>
      <c r="D863" s="12"/>
      <c r="E863" s="12"/>
      <c r="F863" s="12"/>
      <c r="G863" s="14"/>
      <c r="H863" s="14"/>
      <c r="I863" s="14"/>
      <c r="J863" s="10"/>
      <c r="K863" s="10"/>
      <c r="L863" s="10"/>
      <c r="M863" s="10"/>
      <c r="N863" s="10"/>
      <c r="O863" s="10"/>
      <c r="P863" s="10"/>
      <c r="Q863" s="10"/>
      <c r="R863" s="10"/>
      <c r="S863" s="7"/>
      <c r="T863" s="7"/>
      <c r="U863" s="7"/>
      <c r="V863" s="7"/>
      <c r="W863" s="7"/>
      <c r="X863" s="7"/>
      <c r="AH863" s="1"/>
      <c r="AI863" s="1"/>
      <c r="IX863" s="7"/>
      <c r="IY863" s="7"/>
    </row>
    <row r="864" spans="3:259" ht="11.85" customHeight="1">
      <c r="C864" s="24"/>
      <c r="D864" s="12"/>
      <c r="E864" s="12"/>
      <c r="F864" s="12"/>
      <c r="G864" s="14"/>
      <c r="H864" s="14"/>
      <c r="I864" s="14"/>
      <c r="J864" s="10"/>
      <c r="K864" s="10"/>
      <c r="L864" s="10"/>
      <c r="M864" s="10"/>
      <c r="N864" s="10"/>
      <c r="O864" s="10"/>
      <c r="P864" s="10"/>
      <c r="Q864" s="10"/>
      <c r="R864" s="10"/>
      <c r="S864" s="7"/>
      <c r="T864" s="7"/>
      <c r="U864" s="7"/>
      <c r="V864" s="7"/>
      <c r="W864" s="7"/>
      <c r="X864" s="7"/>
      <c r="AH864" s="1"/>
      <c r="AI864" s="1"/>
      <c r="IX864" s="7"/>
      <c r="IY864" s="7"/>
    </row>
    <row r="865" spans="3:259" ht="11.85" customHeight="1">
      <c r="C865" s="24"/>
      <c r="D865" s="12"/>
      <c r="E865" s="12"/>
      <c r="F865" s="12"/>
      <c r="G865" s="14"/>
      <c r="H865" s="14"/>
      <c r="I865" s="14"/>
      <c r="J865" s="10"/>
      <c r="K865" s="10"/>
      <c r="L865" s="10"/>
      <c r="M865" s="10"/>
      <c r="N865" s="10"/>
      <c r="O865" s="10"/>
      <c r="P865" s="10"/>
      <c r="Q865" s="10"/>
      <c r="R865" s="10"/>
      <c r="S865" s="7"/>
      <c r="T865" s="7"/>
      <c r="U865" s="7"/>
      <c r="V865" s="7"/>
      <c r="W865" s="7"/>
      <c r="X865" s="7"/>
      <c r="AH865" s="1"/>
      <c r="AI865" s="1"/>
      <c r="IX865" s="7"/>
      <c r="IY865" s="7"/>
    </row>
    <row r="866" spans="3:259" ht="11.85" customHeight="1">
      <c r="C866" s="24"/>
      <c r="D866" s="12"/>
      <c r="E866" s="12"/>
      <c r="F866" s="12"/>
      <c r="G866" s="14"/>
      <c r="H866" s="14"/>
      <c r="I866" s="14"/>
      <c r="J866" s="10"/>
      <c r="K866" s="10"/>
      <c r="L866" s="10"/>
      <c r="M866" s="10"/>
      <c r="N866" s="10"/>
      <c r="O866" s="10"/>
      <c r="P866" s="10"/>
      <c r="Q866" s="10"/>
      <c r="R866" s="10"/>
      <c r="S866" s="7"/>
      <c r="T866" s="7"/>
      <c r="U866" s="7"/>
      <c r="V866" s="7"/>
      <c r="W866" s="7"/>
      <c r="X866" s="7"/>
      <c r="AH866" s="1"/>
      <c r="AI866" s="1"/>
      <c r="IX866" s="7"/>
      <c r="IY866" s="7"/>
    </row>
    <row r="867" spans="3:259" ht="11.85" customHeight="1">
      <c r="C867" s="24"/>
      <c r="D867" s="12"/>
      <c r="E867" s="12"/>
      <c r="F867" s="12"/>
      <c r="G867" s="14"/>
      <c r="H867" s="14"/>
      <c r="I867" s="14"/>
      <c r="J867" s="10"/>
      <c r="K867" s="10"/>
      <c r="L867" s="10"/>
      <c r="M867" s="10"/>
      <c r="N867" s="10"/>
      <c r="O867" s="10"/>
      <c r="P867" s="10"/>
      <c r="Q867" s="10"/>
      <c r="R867" s="10"/>
      <c r="S867" s="7"/>
      <c r="T867" s="7"/>
      <c r="U867" s="7"/>
      <c r="V867" s="7"/>
      <c r="W867" s="7"/>
      <c r="X867" s="7"/>
      <c r="AH867" s="1"/>
      <c r="AI867" s="1"/>
      <c r="IX867" s="7"/>
      <c r="IY867" s="7"/>
    </row>
    <row r="868" spans="3:259" ht="11.85" customHeight="1">
      <c r="C868" s="24"/>
      <c r="D868" s="12"/>
      <c r="E868" s="12"/>
      <c r="F868" s="12"/>
      <c r="G868" s="14"/>
      <c r="H868" s="14"/>
      <c r="I868" s="14"/>
      <c r="J868" s="10"/>
      <c r="K868" s="10"/>
      <c r="L868" s="10"/>
      <c r="M868" s="10"/>
      <c r="N868" s="10"/>
      <c r="O868" s="10"/>
      <c r="P868" s="10"/>
      <c r="Q868" s="10"/>
      <c r="R868" s="10"/>
      <c r="S868" s="7"/>
      <c r="T868" s="7"/>
      <c r="U868" s="7"/>
      <c r="V868" s="7"/>
      <c r="W868" s="7"/>
      <c r="X868" s="7"/>
      <c r="AH868" s="1"/>
      <c r="AI868" s="1"/>
      <c r="IX868" s="7"/>
      <c r="IY868" s="7"/>
    </row>
    <row r="869" spans="3:259" ht="11.85" customHeight="1">
      <c r="C869" s="24"/>
      <c r="D869" s="12"/>
      <c r="E869" s="12"/>
      <c r="F869" s="12"/>
      <c r="G869" s="14"/>
      <c r="H869" s="14"/>
      <c r="I869" s="14"/>
      <c r="J869" s="10"/>
      <c r="K869" s="10"/>
      <c r="L869" s="10"/>
      <c r="M869" s="10"/>
      <c r="N869" s="10"/>
      <c r="O869" s="10"/>
      <c r="P869" s="10"/>
      <c r="Q869" s="10"/>
      <c r="R869" s="10"/>
      <c r="S869" s="7"/>
      <c r="T869" s="7"/>
      <c r="U869" s="7"/>
      <c r="V869" s="7"/>
      <c r="W869" s="7"/>
      <c r="X869" s="7"/>
      <c r="AH869" s="1"/>
      <c r="AI869" s="1"/>
      <c r="IX869" s="7"/>
      <c r="IY869" s="7"/>
    </row>
    <row r="870" spans="3:259" ht="11.85" customHeight="1">
      <c r="C870" s="24"/>
      <c r="D870" s="12"/>
      <c r="E870" s="12"/>
      <c r="F870" s="12"/>
      <c r="G870" s="14"/>
      <c r="H870" s="14"/>
      <c r="I870" s="14"/>
      <c r="J870" s="10"/>
      <c r="K870" s="10"/>
      <c r="L870" s="10"/>
      <c r="M870" s="10"/>
      <c r="N870" s="10"/>
      <c r="O870" s="10"/>
      <c r="P870" s="10"/>
      <c r="Q870" s="10"/>
      <c r="R870" s="10"/>
      <c r="S870" s="7"/>
      <c r="T870" s="7"/>
      <c r="U870" s="7"/>
      <c r="V870" s="7"/>
      <c r="W870" s="7"/>
      <c r="X870" s="7"/>
      <c r="AH870" s="1"/>
      <c r="AI870" s="1"/>
      <c r="IX870" s="7"/>
      <c r="IY870" s="7"/>
    </row>
    <row r="871" spans="3:259" ht="11.85" customHeight="1">
      <c r="C871" s="24"/>
      <c r="D871" s="12"/>
      <c r="E871" s="12"/>
      <c r="F871" s="12"/>
      <c r="G871" s="14"/>
      <c r="H871" s="14"/>
      <c r="I871" s="14"/>
      <c r="J871" s="10"/>
      <c r="K871" s="10"/>
      <c r="L871" s="10"/>
      <c r="M871" s="10"/>
      <c r="N871" s="10"/>
      <c r="O871" s="10"/>
      <c r="P871" s="10"/>
      <c r="Q871" s="10"/>
      <c r="R871" s="10"/>
      <c r="S871" s="7"/>
      <c r="T871" s="7"/>
      <c r="U871" s="7"/>
      <c r="V871" s="7"/>
      <c r="W871" s="7"/>
      <c r="X871" s="7"/>
      <c r="AH871" s="1"/>
      <c r="AI871" s="1"/>
      <c r="IX871" s="7"/>
      <c r="IY871" s="7"/>
    </row>
    <row r="872" spans="3:259" ht="11.85" customHeight="1">
      <c r="C872" s="24"/>
      <c r="D872" s="12"/>
      <c r="E872" s="12"/>
      <c r="F872" s="12"/>
      <c r="G872" s="14"/>
      <c r="H872" s="14"/>
      <c r="I872" s="14"/>
      <c r="J872" s="10"/>
      <c r="K872" s="10"/>
      <c r="L872" s="10"/>
      <c r="M872" s="10"/>
      <c r="N872" s="10"/>
      <c r="O872" s="10"/>
      <c r="P872" s="10"/>
      <c r="Q872" s="10"/>
      <c r="R872" s="10"/>
      <c r="S872" s="7"/>
      <c r="T872" s="7"/>
      <c r="U872" s="7"/>
      <c r="V872" s="7"/>
      <c r="W872" s="7"/>
      <c r="X872" s="7"/>
      <c r="AH872" s="1"/>
      <c r="AI872" s="1"/>
      <c r="IX872" s="7"/>
      <c r="IY872" s="7"/>
    </row>
    <row r="873" spans="3:259" ht="11.85" customHeight="1">
      <c r="C873" s="24"/>
      <c r="D873" s="12"/>
      <c r="E873" s="12"/>
      <c r="F873" s="12"/>
      <c r="G873" s="14"/>
      <c r="H873" s="14"/>
      <c r="I873" s="14"/>
      <c r="J873" s="10"/>
      <c r="K873" s="10"/>
      <c r="L873" s="10"/>
      <c r="M873" s="10"/>
      <c r="N873" s="10"/>
      <c r="O873" s="10"/>
      <c r="P873" s="10"/>
      <c r="Q873" s="10"/>
      <c r="R873" s="10"/>
      <c r="S873" s="7"/>
      <c r="T873" s="7"/>
      <c r="U873" s="7"/>
      <c r="V873" s="7"/>
      <c r="W873" s="7"/>
      <c r="X873" s="7"/>
      <c r="AH873" s="1"/>
      <c r="AI873" s="1"/>
      <c r="IX873" s="7"/>
      <c r="IY873" s="7"/>
    </row>
    <row r="874" spans="3:259" ht="11.85" customHeight="1">
      <c r="C874" s="24"/>
      <c r="D874" s="12"/>
      <c r="E874" s="12"/>
      <c r="F874" s="12"/>
      <c r="G874" s="14"/>
      <c r="H874" s="14"/>
      <c r="I874" s="14"/>
      <c r="J874" s="10"/>
      <c r="K874" s="10"/>
      <c r="L874" s="10"/>
      <c r="M874" s="10"/>
      <c r="N874" s="10"/>
      <c r="O874" s="10"/>
      <c r="P874" s="10"/>
      <c r="Q874" s="10"/>
      <c r="R874" s="10"/>
      <c r="S874" s="7"/>
      <c r="T874" s="7"/>
      <c r="U874" s="7"/>
      <c r="V874" s="7"/>
      <c r="W874" s="7"/>
      <c r="X874" s="7"/>
      <c r="AH874" s="1"/>
      <c r="AI874" s="1"/>
      <c r="IX874" s="7"/>
      <c r="IY874" s="7"/>
    </row>
    <row r="875" spans="3:259" ht="11.85" customHeight="1">
      <c r="C875" s="24"/>
      <c r="D875" s="12"/>
      <c r="E875" s="12"/>
      <c r="F875" s="12"/>
      <c r="G875" s="14"/>
      <c r="H875" s="14"/>
      <c r="I875" s="14"/>
      <c r="J875" s="10"/>
      <c r="K875" s="10"/>
      <c r="L875" s="10"/>
      <c r="M875" s="10"/>
      <c r="N875" s="10"/>
      <c r="O875" s="10"/>
      <c r="P875" s="10"/>
      <c r="Q875" s="10"/>
      <c r="R875" s="10"/>
      <c r="S875" s="7"/>
      <c r="T875" s="7"/>
      <c r="U875" s="7"/>
      <c r="V875" s="7"/>
      <c r="W875" s="7"/>
      <c r="X875" s="7"/>
      <c r="AH875" s="1"/>
      <c r="AI875" s="1"/>
      <c r="IX875" s="7"/>
      <c r="IY875" s="7"/>
    </row>
    <row r="876" spans="3:259" ht="11.85" customHeight="1">
      <c r="C876" s="24"/>
      <c r="D876" s="12"/>
      <c r="E876" s="12"/>
      <c r="F876" s="12"/>
      <c r="G876" s="14"/>
      <c r="H876" s="14"/>
      <c r="I876" s="14"/>
      <c r="J876" s="10"/>
      <c r="K876" s="10"/>
      <c r="L876" s="10"/>
      <c r="M876" s="10"/>
      <c r="N876" s="10"/>
      <c r="O876" s="10"/>
      <c r="P876" s="10"/>
      <c r="Q876" s="10"/>
      <c r="R876" s="10"/>
      <c r="S876" s="7"/>
      <c r="T876" s="7"/>
      <c r="U876" s="7"/>
      <c r="V876" s="7"/>
      <c r="W876" s="7"/>
      <c r="X876" s="7"/>
      <c r="AH876" s="1"/>
      <c r="AI876" s="1"/>
      <c r="IX876" s="7"/>
      <c r="IY876" s="7"/>
    </row>
    <row r="877" spans="3:259" ht="11.85" customHeight="1">
      <c r="C877" s="24"/>
      <c r="D877" s="12"/>
      <c r="E877" s="12"/>
      <c r="F877" s="12"/>
      <c r="G877" s="14"/>
      <c r="H877" s="14"/>
      <c r="I877" s="14"/>
      <c r="J877" s="10"/>
      <c r="K877" s="10"/>
      <c r="L877" s="10"/>
      <c r="M877" s="10"/>
      <c r="N877" s="10"/>
      <c r="O877" s="10"/>
      <c r="P877" s="10"/>
      <c r="Q877" s="10"/>
      <c r="R877" s="10"/>
      <c r="S877" s="7"/>
      <c r="T877" s="7"/>
      <c r="U877" s="7"/>
      <c r="V877" s="7"/>
      <c r="W877" s="7"/>
      <c r="X877" s="7"/>
      <c r="AH877" s="1"/>
      <c r="AI877" s="1"/>
      <c r="IX877" s="7"/>
      <c r="IY877" s="7"/>
    </row>
    <row r="878" spans="3:259" ht="11.85" customHeight="1">
      <c r="C878" s="24"/>
      <c r="D878" s="12"/>
      <c r="E878" s="12"/>
      <c r="F878" s="12"/>
      <c r="G878" s="14"/>
      <c r="H878" s="14"/>
      <c r="I878" s="14"/>
      <c r="J878" s="10"/>
      <c r="K878" s="10"/>
      <c r="L878" s="10"/>
      <c r="M878" s="10"/>
      <c r="N878" s="10"/>
      <c r="O878" s="10"/>
      <c r="P878" s="10"/>
      <c r="Q878" s="10"/>
      <c r="R878" s="10"/>
      <c r="S878" s="7"/>
      <c r="T878" s="7"/>
      <c r="U878" s="7"/>
      <c r="V878" s="7"/>
      <c r="W878" s="7"/>
      <c r="X878" s="7"/>
      <c r="AH878" s="1"/>
      <c r="AI878" s="1"/>
      <c r="IX878" s="7"/>
      <c r="IY878" s="7"/>
    </row>
    <row r="879" spans="3:259" ht="11.85" customHeight="1">
      <c r="C879" s="24"/>
      <c r="D879" s="12"/>
      <c r="E879" s="12"/>
      <c r="F879" s="12"/>
      <c r="G879" s="14"/>
      <c r="H879" s="14"/>
      <c r="I879" s="14"/>
      <c r="J879" s="10"/>
      <c r="K879" s="10"/>
      <c r="L879" s="10"/>
      <c r="M879" s="10"/>
      <c r="N879" s="10"/>
      <c r="O879" s="10"/>
      <c r="P879" s="10"/>
      <c r="Q879" s="10"/>
      <c r="R879" s="10"/>
      <c r="S879" s="7"/>
      <c r="T879" s="7"/>
      <c r="U879" s="7"/>
      <c r="V879" s="7"/>
      <c r="W879" s="7"/>
      <c r="X879" s="7"/>
      <c r="AH879" s="1"/>
      <c r="AI879" s="1"/>
      <c r="IX879" s="7"/>
      <c r="IY879" s="7"/>
    </row>
    <row r="880" spans="3:259" ht="11.85" customHeight="1">
      <c r="C880" s="24"/>
      <c r="D880" s="12"/>
      <c r="E880" s="12"/>
      <c r="F880" s="12"/>
      <c r="G880" s="14"/>
      <c r="H880" s="14"/>
      <c r="I880" s="14"/>
      <c r="J880" s="10"/>
      <c r="K880" s="10"/>
      <c r="L880" s="10"/>
      <c r="M880" s="10"/>
      <c r="N880" s="10"/>
      <c r="O880" s="10"/>
      <c r="P880" s="10"/>
      <c r="Q880" s="10"/>
      <c r="R880" s="10"/>
      <c r="S880" s="7"/>
      <c r="T880" s="7"/>
      <c r="U880" s="7"/>
      <c r="V880" s="7"/>
      <c r="W880" s="7"/>
      <c r="X880" s="7"/>
      <c r="AH880" s="1"/>
      <c r="AI880" s="1"/>
      <c r="IX880" s="7"/>
      <c r="IY880" s="7"/>
    </row>
    <row r="881" spans="3:259" ht="11.85" customHeight="1">
      <c r="C881" s="24"/>
      <c r="D881" s="12"/>
      <c r="E881" s="12"/>
      <c r="F881" s="12"/>
      <c r="G881" s="14"/>
      <c r="H881" s="14"/>
      <c r="I881" s="14"/>
      <c r="J881" s="10"/>
      <c r="K881" s="10"/>
      <c r="L881" s="10"/>
      <c r="M881" s="10"/>
      <c r="N881" s="10"/>
      <c r="O881" s="10"/>
      <c r="P881" s="10"/>
      <c r="Q881" s="10"/>
      <c r="R881" s="10"/>
      <c r="S881" s="7"/>
      <c r="T881" s="7"/>
      <c r="U881" s="7"/>
      <c r="V881" s="7"/>
      <c r="W881" s="7"/>
      <c r="X881" s="7"/>
      <c r="AH881" s="1"/>
      <c r="AI881" s="1"/>
      <c r="IX881" s="7"/>
      <c r="IY881" s="7"/>
    </row>
    <row r="882" spans="3:259" ht="11.85" customHeight="1">
      <c r="C882" s="24"/>
      <c r="D882" s="12"/>
      <c r="E882" s="12"/>
      <c r="F882" s="12"/>
      <c r="G882" s="14"/>
      <c r="H882" s="14"/>
      <c r="I882" s="14"/>
      <c r="J882" s="10"/>
      <c r="K882" s="10"/>
      <c r="L882" s="10"/>
      <c r="M882" s="10"/>
      <c r="N882" s="10"/>
      <c r="O882" s="10"/>
      <c r="P882" s="10"/>
      <c r="Q882" s="10"/>
      <c r="R882" s="10"/>
      <c r="S882" s="7"/>
      <c r="T882" s="7"/>
      <c r="U882" s="7"/>
      <c r="V882" s="7"/>
      <c r="W882" s="7"/>
      <c r="X882" s="7"/>
      <c r="AH882" s="1"/>
      <c r="AI882" s="1"/>
      <c r="IX882" s="7"/>
      <c r="IY882" s="7"/>
    </row>
    <row r="883" spans="3:259" ht="11.85" customHeight="1">
      <c r="C883" s="24"/>
      <c r="D883" s="12"/>
      <c r="E883" s="12"/>
      <c r="F883" s="12"/>
      <c r="G883" s="14"/>
      <c r="H883" s="14"/>
      <c r="I883" s="14"/>
      <c r="J883" s="10"/>
      <c r="K883" s="10"/>
      <c r="L883" s="10"/>
      <c r="M883" s="10"/>
      <c r="N883" s="10"/>
      <c r="O883" s="10"/>
      <c r="P883" s="10"/>
      <c r="Q883" s="10"/>
      <c r="R883" s="10"/>
      <c r="S883" s="7"/>
      <c r="T883" s="7"/>
      <c r="U883" s="7"/>
      <c r="V883" s="7"/>
      <c r="W883" s="7"/>
      <c r="X883" s="7"/>
      <c r="AH883" s="1"/>
      <c r="AI883" s="1"/>
      <c r="IX883" s="7"/>
      <c r="IY883" s="7"/>
    </row>
    <row r="884" spans="3:259" ht="11.85" customHeight="1">
      <c r="C884" s="24"/>
      <c r="D884" s="12"/>
      <c r="E884" s="12"/>
      <c r="F884" s="12"/>
      <c r="G884" s="14"/>
      <c r="H884" s="14"/>
      <c r="I884" s="14"/>
      <c r="J884" s="10"/>
      <c r="K884" s="10"/>
      <c r="L884" s="10"/>
      <c r="M884" s="10"/>
      <c r="N884" s="10"/>
      <c r="O884" s="10"/>
      <c r="P884" s="10"/>
      <c r="Q884" s="10"/>
      <c r="R884" s="10"/>
      <c r="S884" s="7"/>
      <c r="T884" s="7"/>
      <c r="U884" s="7"/>
      <c r="V884" s="7"/>
      <c r="W884" s="7"/>
      <c r="X884" s="7"/>
      <c r="AH884" s="1"/>
      <c r="AI884" s="1"/>
      <c r="IX884" s="7"/>
      <c r="IY884" s="7"/>
    </row>
    <row r="885" spans="3:259" ht="11.85" customHeight="1">
      <c r="C885" s="24"/>
      <c r="D885" s="12"/>
      <c r="E885" s="12"/>
      <c r="F885" s="12"/>
      <c r="G885" s="14"/>
      <c r="H885" s="14"/>
      <c r="I885" s="14"/>
      <c r="J885" s="10"/>
      <c r="K885" s="10"/>
      <c r="L885" s="10"/>
      <c r="M885" s="10"/>
      <c r="N885" s="10"/>
      <c r="O885" s="10"/>
      <c r="P885" s="10"/>
      <c r="Q885" s="10"/>
      <c r="R885" s="10"/>
      <c r="S885" s="7"/>
      <c r="T885" s="7"/>
      <c r="U885" s="7"/>
      <c r="V885" s="7"/>
      <c r="W885" s="7"/>
      <c r="X885" s="7"/>
      <c r="AH885" s="1"/>
      <c r="AI885" s="1"/>
      <c r="IX885" s="7"/>
      <c r="IY885" s="7"/>
    </row>
    <row r="886" spans="3:259" ht="11.85" customHeight="1">
      <c r="C886" s="24"/>
      <c r="D886" s="12"/>
      <c r="E886" s="12"/>
      <c r="F886" s="12"/>
      <c r="G886" s="14"/>
      <c r="H886" s="14"/>
      <c r="I886" s="14"/>
      <c r="J886" s="10"/>
      <c r="K886" s="10"/>
      <c r="L886" s="10"/>
      <c r="M886" s="10"/>
      <c r="N886" s="10"/>
      <c r="O886" s="10"/>
      <c r="P886" s="10"/>
      <c r="Q886" s="10"/>
      <c r="R886" s="10"/>
      <c r="S886" s="7"/>
      <c r="T886" s="7"/>
      <c r="U886" s="7"/>
      <c r="V886" s="7"/>
      <c r="W886" s="7"/>
      <c r="X886" s="7"/>
      <c r="AH886" s="1"/>
      <c r="AI886" s="1"/>
      <c r="IX886" s="7"/>
      <c r="IY886" s="7"/>
    </row>
    <row r="887" spans="3:259" ht="11.85" customHeight="1">
      <c r="C887" s="24"/>
      <c r="D887" s="12"/>
      <c r="E887" s="12"/>
      <c r="F887" s="12"/>
      <c r="G887" s="14"/>
      <c r="H887" s="14"/>
      <c r="I887" s="14"/>
      <c r="J887" s="10"/>
      <c r="K887" s="10"/>
      <c r="L887" s="10"/>
      <c r="M887" s="10"/>
      <c r="N887" s="10"/>
      <c r="O887" s="10"/>
      <c r="P887" s="10"/>
      <c r="Q887" s="10"/>
      <c r="R887" s="10"/>
      <c r="S887" s="7"/>
      <c r="T887" s="7"/>
      <c r="U887" s="7"/>
      <c r="V887" s="7"/>
      <c r="W887" s="7"/>
      <c r="X887" s="7"/>
      <c r="AH887" s="1"/>
      <c r="AI887" s="1"/>
      <c r="IX887" s="7"/>
      <c r="IY887" s="7"/>
    </row>
    <row r="888" spans="3:259" ht="11.85" customHeight="1">
      <c r="C888" s="24"/>
      <c r="D888" s="12"/>
      <c r="E888" s="12"/>
      <c r="F888" s="12"/>
      <c r="G888" s="14"/>
      <c r="H888" s="14"/>
      <c r="I888" s="14"/>
      <c r="J888" s="10"/>
      <c r="K888" s="10"/>
      <c r="L888" s="10"/>
      <c r="M888" s="10"/>
      <c r="N888" s="10"/>
      <c r="O888" s="10"/>
      <c r="P888" s="10"/>
      <c r="Q888" s="10"/>
      <c r="R888" s="10"/>
      <c r="S888" s="7"/>
      <c r="T888" s="7"/>
      <c r="U888" s="7"/>
      <c r="V888" s="7"/>
      <c r="W888" s="7"/>
      <c r="X888" s="7"/>
      <c r="AH888" s="1"/>
      <c r="AI888" s="1"/>
      <c r="IX888" s="7"/>
      <c r="IY888" s="7"/>
    </row>
    <row r="889" spans="3:259" ht="11.85" customHeight="1">
      <c r="C889" s="24"/>
      <c r="D889" s="12"/>
      <c r="E889" s="12"/>
      <c r="F889" s="12"/>
      <c r="G889" s="14"/>
      <c r="H889" s="14"/>
      <c r="I889" s="14"/>
      <c r="J889" s="10"/>
      <c r="K889" s="10"/>
      <c r="L889" s="10"/>
      <c r="M889" s="10"/>
      <c r="N889" s="10"/>
      <c r="O889" s="10"/>
      <c r="P889" s="10"/>
      <c r="Q889" s="10"/>
      <c r="R889" s="10"/>
      <c r="S889" s="7"/>
      <c r="T889" s="7"/>
      <c r="U889" s="7"/>
      <c r="V889" s="7"/>
      <c r="W889" s="7"/>
      <c r="X889" s="7"/>
      <c r="AH889" s="1"/>
      <c r="AI889" s="1"/>
      <c r="IX889" s="7"/>
      <c r="IY889" s="7"/>
    </row>
    <row r="890" spans="3:259" ht="11.85" customHeight="1">
      <c r="C890" s="24"/>
      <c r="D890" s="12"/>
      <c r="E890" s="12"/>
      <c r="F890" s="12"/>
      <c r="G890" s="14"/>
      <c r="H890" s="14"/>
      <c r="I890" s="14"/>
      <c r="J890" s="10"/>
      <c r="K890" s="10"/>
      <c r="L890" s="10"/>
      <c r="M890" s="10"/>
      <c r="N890" s="10"/>
      <c r="O890" s="10"/>
      <c r="P890" s="10"/>
      <c r="Q890" s="10"/>
      <c r="R890" s="10"/>
      <c r="S890" s="7"/>
      <c r="T890" s="7"/>
      <c r="U890" s="7"/>
      <c r="V890" s="7"/>
      <c r="W890" s="7"/>
      <c r="X890" s="7"/>
      <c r="AH890" s="1"/>
      <c r="AI890" s="1"/>
      <c r="IX890" s="7"/>
      <c r="IY890" s="7"/>
    </row>
    <row r="891" spans="3:259" ht="11.85" customHeight="1">
      <c r="C891" s="24"/>
      <c r="D891" s="12"/>
      <c r="E891" s="12"/>
      <c r="F891" s="12"/>
      <c r="G891" s="14"/>
      <c r="H891" s="14"/>
      <c r="I891" s="14"/>
      <c r="J891" s="10"/>
      <c r="K891" s="10"/>
      <c r="L891" s="10"/>
      <c r="M891" s="10"/>
      <c r="N891" s="10"/>
      <c r="O891" s="10"/>
      <c r="P891" s="10"/>
      <c r="Q891" s="10"/>
      <c r="R891" s="10"/>
      <c r="S891" s="7"/>
      <c r="T891" s="7"/>
      <c r="U891" s="7"/>
      <c r="V891" s="7"/>
      <c r="W891" s="7"/>
      <c r="X891" s="7"/>
      <c r="AH891" s="1"/>
      <c r="AI891" s="1"/>
      <c r="IX891" s="7"/>
      <c r="IY891" s="7"/>
    </row>
    <row r="892" spans="3:259" ht="11.85" customHeight="1">
      <c r="C892" s="24"/>
      <c r="D892" s="12"/>
      <c r="E892" s="12"/>
      <c r="F892" s="12"/>
      <c r="G892" s="14"/>
      <c r="H892" s="14"/>
      <c r="I892" s="14"/>
      <c r="J892" s="10"/>
      <c r="K892" s="10"/>
      <c r="L892" s="10"/>
      <c r="M892" s="10"/>
      <c r="N892" s="10"/>
      <c r="O892" s="10"/>
      <c r="P892" s="10"/>
      <c r="Q892" s="10"/>
      <c r="R892" s="10"/>
      <c r="S892" s="7"/>
      <c r="T892" s="7"/>
      <c r="U892" s="7"/>
      <c r="V892" s="7"/>
      <c r="W892" s="7"/>
      <c r="X892" s="7"/>
      <c r="AH892" s="1"/>
      <c r="AI892" s="1"/>
      <c r="IX892" s="7"/>
      <c r="IY892" s="7"/>
    </row>
    <row r="893" spans="3:259" ht="11.85" customHeight="1">
      <c r="C893" s="24"/>
      <c r="D893" s="12"/>
      <c r="E893" s="12"/>
      <c r="F893" s="12"/>
      <c r="G893" s="14"/>
      <c r="H893" s="14"/>
      <c r="I893" s="14"/>
      <c r="J893" s="10"/>
      <c r="K893" s="10"/>
      <c r="L893" s="10"/>
      <c r="M893" s="10"/>
      <c r="N893" s="10"/>
      <c r="O893" s="10"/>
      <c r="P893" s="10"/>
      <c r="Q893" s="10"/>
      <c r="R893" s="10"/>
      <c r="S893" s="7"/>
      <c r="T893" s="7"/>
      <c r="U893" s="7"/>
      <c r="V893" s="7"/>
      <c r="W893" s="7"/>
      <c r="X893" s="7"/>
      <c r="AH893" s="1"/>
      <c r="AI893" s="1"/>
      <c r="IX893" s="7"/>
      <c r="IY893" s="7"/>
    </row>
    <row r="894" spans="3:259" ht="11.85" customHeight="1">
      <c r="C894" s="24"/>
      <c r="D894" s="12"/>
      <c r="E894" s="12"/>
      <c r="F894" s="12"/>
      <c r="G894" s="14"/>
      <c r="H894" s="14"/>
      <c r="I894" s="14"/>
      <c r="J894" s="10"/>
      <c r="K894" s="10"/>
      <c r="L894" s="10"/>
      <c r="M894" s="10"/>
      <c r="N894" s="10"/>
      <c r="O894" s="10"/>
      <c r="P894" s="10"/>
      <c r="Q894" s="10"/>
      <c r="R894" s="10"/>
      <c r="S894" s="7"/>
      <c r="T894" s="7"/>
      <c r="U894" s="7"/>
      <c r="V894" s="7"/>
      <c r="W894" s="7"/>
      <c r="X894" s="7"/>
      <c r="AH894" s="1"/>
      <c r="AI894" s="1"/>
      <c r="IX894" s="7"/>
      <c r="IY894" s="7"/>
    </row>
    <row r="895" spans="3:259" ht="11.85" customHeight="1">
      <c r="C895" s="24"/>
      <c r="D895" s="12"/>
      <c r="E895" s="12"/>
      <c r="F895" s="12"/>
      <c r="G895" s="14"/>
      <c r="H895" s="14"/>
      <c r="I895" s="14"/>
      <c r="J895" s="10"/>
      <c r="K895" s="10"/>
      <c r="L895" s="10"/>
      <c r="M895" s="10"/>
      <c r="N895" s="10"/>
      <c r="O895" s="10"/>
      <c r="P895" s="10"/>
      <c r="Q895" s="10"/>
      <c r="R895" s="10"/>
      <c r="S895" s="7"/>
      <c r="T895" s="7"/>
      <c r="U895" s="7"/>
      <c r="V895" s="7"/>
      <c r="W895" s="7"/>
      <c r="X895" s="7"/>
      <c r="AH895" s="1"/>
      <c r="AI895" s="1"/>
      <c r="IX895" s="7"/>
      <c r="IY895" s="7"/>
    </row>
    <row r="896" spans="3:259" ht="11.85" customHeight="1">
      <c r="C896" s="24"/>
      <c r="D896" s="12"/>
      <c r="E896" s="12"/>
      <c r="F896" s="12"/>
      <c r="G896" s="14"/>
      <c r="H896" s="14"/>
      <c r="I896" s="14"/>
      <c r="J896" s="10"/>
      <c r="K896" s="10"/>
      <c r="L896" s="10"/>
      <c r="M896" s="10"/>
      <c r="N896" s="10"/>
      <c r="O896" s="10"/>
      <c r="P896" s="10"/>
      <c r="Q896" s="10"/>
      <c r="R896" s="10"/>
      <c r="S896" s="7"/>
      <c r="T896" s="7"/>
      <c r="U896" s="7"/>
      <c r="V896" s="7"/>
      <c r="W896" s="7"/>
      <c r="X896" s="7"/>
      <c r="AH896" s="1"/>
      <c r="AI896" s="1"/>
      <c r="IX896" s="7"/>
      <c r="IY896" s="7"/>
    </row>
    <row r="897" spans="2:259" ht="11.85" customHeight="1">
      <c r="C897" s="24"/>
      <c r="D897" s="12"/>
      <c r="E897" s="12"/>
      <c r="F897" s="12"/>
      <c r="G897" s="14"/>
      <c r="H897" s="14"/>
      <c r="I897" s="14"/>
      <c r="J897" s="10"/>
      <c r="K897" s="10"/>
      <c r="L897" s="10"/>
      <c r="M897" s="10"/>
      <c r="N897" s="10"/>
      <c r="O897" s="10"/>
      <c r="P897" s="10"/>
      <c r="Q897" s="10"/>
      <c r="R897" s="10"/>
      <c r="S897" s="7"/>
      <c r="T897" s="7"/>
      <c r="U897" s="7"/>
      <c r="V897" s="7"/>
      <c r="W897" s="7"/>
      <c r="X897" s="7"/>
      <c r="AH897" s="1"/>
      <c r="AI897" s="1"/>
      <c r="IX897" s="7"/>
      <c r="IY897" s="7"/>
    </row>
    <row r="898" spans="2:259" ht="11.85" customHeight="1">
      <c r="C898" s="24"/>
      <c r="D898" s="12"/>
      <c r="E898" s="12"/>
      <c r="F898" s="12"/>
      <c r="G898" s="14"/>
      <c r="H898" s="14"/>
      <c r="I898" s="14"/>
      <c r="J898" s="10"/>
      <c r="K898" s="10"/>
      <c r="L898" s="10"/>
      <c r="M898" s="10"/>
      <c r="N898" s="10"/>
      <c r="O898" s="10"/>
      <c r="P898" s="10"/>
      <c r="Q898" s="10"/>
      <c r="R898" s="10"/>
      <c r="S898" s="7"/>
      <c r="T898" s="7"/>
      <c r="U898" s="7"/>
      <c r="V898" s="7"/>
      <c r="W898" s="7"/>
      <c r="X898" s="7"/>
      <c r="AH898" s="1"/>
      <c r="AI898" s="1"/>
      <c r="IX898" s="7"/>
      <c r="IY898" s="7"/>
    </row>
    <row r="899" spans="2:259" ht="11.85" customHeight="1">
      <c r="C899" s="24"/>
      <c r="D899" s="12"/>
      <c r="E899" s="12"/>
      <c r="F899" s="12"/>
      <c r="G899" s="14"/>
      <c r="H899" s="14"/>
      <c r="I899" s="14"/>
      <c r="J899" s="10"/>
      <c r="K899" s="10"/>
      <c r="L899" s="10"/>
      <c r="M899" s="10"/>
      <c r="N899" s="10"/>
      <c r="O899" s="10"/>
      <c r="P899" s="10"/>
      <c r="Q899" s="10"/>
      <c r="R899" s="10"/>
      <c r="S899" s="7"/>
      <c r="T899" s="7"/>
      <c r="U899" s="7"/>
      <c r="V899" s="7"/>
      <c r="W899" s="7"/>
      <c r="X899" s="7"/>
      <c r="AH899" s="1"/>
      <c r="AI899" s="1"/>
      <c r="IX899" s="7"/>
      <c r="IY899" s="7"/>
    </row>
    <row r="900" spans="2:259" ht="11.85" customHeight="1">
      <c r="C900" s="24"/>
      <c r="D900" s="12"/>
      <c r="E900" s="12"/>
      <c r="F900" s="12"/>
      <c r="G900" s="14"/>
      <c r="H900" s="14"/>
      <c r="I900" s="14"/>
      <c r="J900" s="10"/>
      <c r="K900" s="10"/>
      <c r="L900" s="10"/>
      <c r="M900" s="10"/>
      <c r="N900" s="10"/>
      <c r="O900" s="10"/>
      <c r="P900" s="10"/>
      <c r="Q900" s="10"/>
      <c r="R900" s="10"/>
      <c r="S900" s="7"/>
      <c r="T900" s="7"/>
      <c r="U900" s="7"/>
      <c r="V900" s="7"/>
      <c r="W900" s="7"/>
      <c r="X900" s="7"/>
      <c r="AH900" s="1"/>
      <c r="AI900" s="1"/>
      <c r="IX900" s="7"/>
      <c r="IY900" s="7"/>
    </row>
    <row r="901" spans="2:259" ht="11.85" customHeight="1">
      <c r="C901" s="24"/>
      <c r="D901" s="12"/>
      <c r="E901" s="12"/>
      <c r="F901" s="12"/>
      <c r="G901" s="14"/>
      <c r="H901" s="14"/>
      <c r="I901" s="14"/>
      <c r="J901" s="10"/>
      <c r="K901" s="10"/>
      <c r="L901" s="10"/>
      <c r="M901" s="10"/>
      <c r="N901" s="10"/>
      <c r="O901" s="10"/>
      <c r="P901" s="10"/>
      <c r="Q901" s="10"/>
      <c r="R901" s="10"/>
      <c r="S901" s="7"/>
      <c r="T901" s="7"/>
      <c r="U901" s="7"/>
      <c r="V901" s="7"/>
      <c r="W901" s="7"/>
      <c r="X901" s="7"/>
      <c r="AH901" s="1"/>
      <c r="AI901" s="1"/>
      <c r="IX901" s="7"/>
      <c r="IY901" s="7"/>
    </row>
    <row r="902" spans="2:259" ht="11.85" customHeight="1">
      <c r="C902" s="24"/>
      <c r="D902" s="12"/>
      <c r="E902" s="12"/>
      <c r="F902" s="12"/>
      <c r="G902" s="14"/>
      <c r="H902" s="14"/>
      <c r="I902" s="14"/>
      <c r="J902" s="10"/>
      <c r="K902" s="10"/>
      <c r="L902" s="10"/>
      <c r="M902" s="10"/>
      <c r="N902" s="10"/>
      <c r="O902" s="10"/>
      <c r="P902" s="10"/>
      <c r="Q902" s="10"/>
      <c r="R902" s="10"/>
      <c r="S902" s="7"/>
      <c r="T902" s="7"/>
      <c r="U902" s="7"/>
      <c r="V902" s="7"/>
      <c r="W902" s="7"/>
      <c r="X902" s="7"/>
      <c r="AH902" s="1"/>
      <c r="AI902" s="1"/>
      <c r="IX902" s="7"/>
      <c r="IY902" s="7"/>
    </row>
    <row r="903" spans="2:259" ht="11.85" customHeight="1">
      <c r="C903" s="24"/>
      <c r="D903" s="12"/>
      <c r="E903" s="12"/>
      <c r="F903" s="12"/>
      <c r="G903" s="14"/>
      <c r="H903" s="14"/>
      <c r="I903" s="14"/>
      <c r="J903" s="10"/>
      <c r="K903" s="10"/>
      <c r="L903" s="10"/>
      <c r="M903" s="10"/>
      <c r="N903" s="10"/>
      <c r="O903" s="10"/>
      <c r="P903" s="10"/>
      <c r="Q903" s="10"/>
      <c r="R903" s="10"/>
      <c r="S903" s="7"/>
      <c r="T903" s="7"/>
      <c r="U903" s="7"/>
      <c r="V903" s="7"/>
      <c r="W903" s="7"/>
      <c r="X903" s="7"/>
      <c r="AH903" s="1"/>
      <c r="AI903" s="1"/>
      <c r="IX903" s="7"/>
      <c r="IY903" s="7"/>
    </row>
    <row r="904" spans="2:259" ht="11.85" customHeight="1">
      <c r="C904" s="24"/>
      <c r="D904" s="12"/>
      <c r="E904" s="12"/>
      <c r="F904" s="12"/>
      <c r="G904" s="14"/>
      <c r="H904" s="14"/>
      <c r="I904" s="14"/>
      <c r="J904" s="10"/>
      <c r="K904" s="10"/>
      <c r="L904" s="10"/>
      <c r="M904" s="10"/>
      <c r="N904" s="10"/>
      <c r="O904" s="10"/>
      <c r="P904" s="10"/>
      <c r="Q904" s="10"/>
      <c r="R904" s="10"/>
      <c r="S904" s="7"/>
      <c r="T904" s="7"/>
      <c r="U904" s="7"/>
      <c r="V904" s="7"/>
      <c r="W904" s="7"/>
      <c r="X904" s="7"/>
      <c r="AH904" s="1"/>
      <c r="AI904" s="1"/>
      <c r="IX904" s="7"/>
      <c r="IY904" s="7"/>
    </row>
    <row r="905" spans="2:259" ht="11.85" customHeight="1">
      <c r="C905" s="24"/>
      <c r="D905" s="12"/>
      <c r="E905" s="12"/>
      <c r="F905" s="12"/>
      <c r="G905" s="14"/>
      <c r="H905" s="14"/>
      <c r="I905" s="14"/>
      <c r="J905" s="10"/>
      <c r="K905" s="10"/>
      <c r="L905" s="10"/>
      <c r="M905" s="10"/>
      <c r="N905" s="10"/>
      <c r="O905" s="10"/>
      <c r="P905" s="10"/>
      <c r="Q905" s="10"/>
      <c r="R905" s="10"/>
      <c r="S905" s="7"/>
      <c r="T905" s="7"/>
      <c r="U905" s="7"/>
      <c r="V905" s="7"/>
      <c r="W905" s="7"/>
      <c r="X905" s="7"/>
      <c r="AH905" s="1"/>
      <c r="AI905" s="1"/>
      <c r="IX905" s="7"/>
      <c r="IY905" s="7"/>
    </row>
    <row r="906" spans="2:259" ht="11.85" customHeight="1">
      <c r="C906" s="24"/>
      <c r="D906" s="12"/>
      <c r="E906" s="12"/>
      <c r="F906" s="12"/>
      <c r="G906" s="14"/>
      <c r="H906" s="14"/>
      <c r="I906" s="14"/>
      <c r="J906" s="10"/>
      <c r="K906" s="10"/>
      <c r="L906" s="10"/>
      <c r="M906" s="10"/>
      <c r="N906" s="10"/>
      <c r="O906" s="10"/>
      <c r="P906" s="10"/>
      <c r="Q906" s="10"/>
      <c r="R906" s="10"/>
      <c r="S906" s="7"/>
      <c r="T906" s="7"/>
      <c r="U906" s="7"/>
      <c r="V906" s="7"/>
      <c r="W906" s="7"/>
      <c r="X906" s="7"/>
      <c r="AH906" s="1"/>
      <c r="AI906" s="1"/>
      <c r="IX906" s="7"/>
      <c r="IY906" s="7"/>
    </row>
    <row r="907" spans="2:259" ht="11.85" customHeight="1">
      <c r="C907" s="24"/>
      <c r="D907" s="12"/>
      <c r="E907" s="12"/>
      <c r="F907" s="12"/>
      <c r="G907" s="14"/>
      <c r="H907" s="14"/>
      <c r="I907" s="14"/>
      <c r="J907" s="10"/>
      <c r="K907" s="10"/>
      <c r="L907" s="10"/>
      <c r="M907" s="10"/>
      <c r="N907" s="10"/>
      <c r="O907" s="10"/>
      <c r="P907" s="10"/>
      <c r="Q907" s="10"/>
      <c r="R907" s="10"/>
      <c r="S907" s="7"/>
      <c r="T907" s="7"/>
      <c r="U907" s="7"/>
      <c r="V907" s="7"/>
      <c r="W907" s="7"/>
      <c r="X907" s="7"/>
      <c r="AH907" s="1"/>
      <c r="AI907" s="1"/>
      <c r="IX907" s="7"/>
      <c r="IY907" s="7"/>
    </row>
    <row r="908" spans="2:259" ht="11.85" customHeight="1">
      <c r="C908" s="24"/>
      <c r="D908" s="12"/>
      <c r="E908" s="12"/>
      <c r="F908" s="12"/>
      <c r="G908" s="14"/>
      <c r="H908" s="14"/>
      <c r="I908" s="14"/>
      <c r="J908" s="10"/>
      <c r="K908" s="10"/>
      <c r="L908" s="10"/>
      <c r="M908" s="10"/>
      <c r="N908" s="10"/>
      <c r="O908" s="10"/>
      <c r="P908" s="10"/>
      <c r="Q908" s="10"/>
      <c r="R908" s="10"/>
      <c r="S908" s="7"/>
      <c r="T908" s="7"/>
      <c r="U908" s="7"/>
      <c r="V908" s="7"/>
      <c r="W908" s="7"/>
      <c r="X908" s="7"/>
      <c r="AH908" s="1"/>
      <c r="AI908" s="1"/>
      <c r="IX908" s="7"/>
      <c r="IY908" s="7"/>
    </row>
    <row r="909" spans="2:259" ht="11.85" customHeight="1">
      <c r="B909" s="26"/>
      <c r="C909" s="24"/>
      <c r="D909" s="12"/>
      <c r="E909" s="12"/>
      <c r="F909" s="12"/>
      <c r="G909" s="14"/>
      <c r="H909" s="14"/>
      <c r="I909" s="14"/>
      <c r="J909" s="10"/>
      <c r="K909" s="10"/>
      <c r="L909" s="10"/>
      <c r="M909" s="10"/>
      <c r="N909" s="10"/>
      <c r="O909" s="10"/>
      <c r="P909" s="10"/>
      <c r="Q909" s="10"/>
      <c r="R909" s="10"/>
      <c r="S909" s="7"/>
      <c r="T909" s="7"/>
      <c r="U909" s="7"/>
      <c r="V909" s="7"/>
      <c r="W909" s="7"/>
      <c r="X909" s="7"/>
      <c r="AH909" s="1"/>
      <c r="AI909" s="1"/>
      <c r="IX909" s="7"/>
      <c r="IY909" s="7"/>
    </row>
    <row r="910" spans="2:259" ht="11.85" customHeight="1">
      <c r="B910" s="26"/>
      <c r="C910" s="24"/>
      <c r="D910" s="12"/>
      <c r="E910" s="12"/>
      <c r="F910" s="12"/>
      <c r="G910" s="14"/>
      <c r="H910" s="14"/>
      <c r="I910" s="14"/>
      <c r="J910" s="10"/>
      <c r="K910" s="10"/>
      <c r="L910" s="10"/>
      <c r="M910" s="10"/>
      <c r="N910" s="10"/>
      <c r="O910" s="10"/>
      <c r="P910" s="10"/>
      <c r="Q910" s="10"/>
      <c r="R910" s="10"/>
      <c r="S910" s="7"/>
      <c r="T910" s="7"/>
      <c r="U910" s="7"/>
      <c r="V910" s="7"/>
      <c r="W910" s="7"/>
      <c r="X910" s="7"/>
      <c r="AH910" s="1"/>
      <c r="AI910" s="1"/>
      <c r="IX910" s="7"/>
      <c r="IY910" s="7"/>
    </row>
    <row r="911" spans="2:259" ht="11.85" customHeight="1">
      <c r="B911" s="26"/>
      <c r="C911" s="24"/>
      <c r="D911" s="12"/>
      <c r="E911" s="12"/>
      <c r="F911" s="12"/>
      <c r="G911" s="14"/>
      <c r="H911" s="14"/>
      <c r="I911" s="14"/>
      <c r="J911" s="10"/>
      <c r="K911" s="10"/>
      <c r="L911" s="10"/>
      <c r="M911" s="10"/>
      <c r="N911" s="10"/>
      <c r="O911" s="10"/>
      <c r="P911" s="10"/>
      <c r="Q911" s="10"/>
      <c r="R911" s="10"/>
      <c r="S911" s="7"/>
      <c r="T911" s="7"/>
      <c r="U911" s="7"/>
      <c r="V911" s="7"/>
      <c r="W911" s="7"/>
      <c r="X911" s="7"/>
      <c r="AH911" s="1"/>
      <c r="AI911" s="1"/>
      <c r="IX911" s="7"/>
      <c r="IY911" s="7"/>
    </row>
    <row r="912" spans="2:259" ht="11.85" customHeight="1">
      <c r="B912" s="26"/>
      <c r="C912" s="24"/>
      <c r="D912" s="12"/>
      <c r="E912" s="12"/>
      <c r="F912" s="12"/>
      <c r="G912" s="14"/>
      <c r="H912" s="14"/>
      <c r="I912" s="14"/>
      <c r="J912" s="10"/>
      <c r="K912" s="10"/>
      <c r="L912" s="10"/>
      <c r="M912" s="10"/>
      <c r="N912" s="10"/>
      <c r="O912" s="10"/>
      <c r="P912" s="10"/>
      <c r="Q912" s="10"/>
      <c r="R912" s="10"/>
      <c r="S912" s="7"/>
      <c r="T912" s="7"/>
      <c r="U912" s="7"/>
      <c r="V912" s="7"/>
      <c r="W912" s="7"/>
      <c r="X912" s="7"/>
      <c r="AH912" s="1"/>
      <c r="AI912" s="1"/>
      <c r="IX912" s="7"/>
      <c r="IY912" s="7"/>
    </row>
    <row r="913" spans="3:259">
      <c r="C913" s="24"/>
      <c r="D913" s="12"/>
      <c r="E913" s="12"/>
      <c r="F913" s="12"/>
      <c r="G913" s="14"/>
      <c r="H913" s="14"/>
      <c r="I913" s="14"/>
      <c r="J913" s="10"/>
      <c r="K913" s="10"/>
      <c r="L913" s="10"/>
      <c r="M913" s="10"/>
      <c r="N913" s="10"/>
      <c r="O913" s="10"/>
      <c r="P913" s="10"/>
      <c r="Q913" s="10"/>
      <c r="R913" s="10"/>
      <c r="S913" s="7"/>
      <c r="T913" s="7"/>
      <c r="U913" s="7"/>
      <c r="V913" s="7"/>
      <c r="W913" s="7"/>
      <c r="X913" s="7"/>
      <c r="AH913" s="1"/>
      <c r="AI913" s="1"/>
      <c r="IX913" s="7"/>
      <c r="IY913" s="7"/>
    </row>
    <row r="914" spans="3:259">
      <c r="C914" s="24"/>
      <c r="D914" s="12"/>
      <c r="E914" s="12"/>
      <c r="F914" s="12"/>
      <c r="G914" s="14"/>
      <c r="H914" s="14"/>
      <c r="I914" s="14"/>
      <c r="J914" s="10"/>
      <c r="K914" s="10"/>
      <c r="L914" s="10"/>
      <c r="M914" s="10"/>
      <c r="N914" s="10"/>
      <c r="O914" s="10"/>
      <c r="P914" s="10"/>
      <c r="Q914" s="10"/>
      <c r="R914" s="10"/>
      <c r="S914" s="7"/>
      <c r="T914" s="7"/>
      <c r="U914" s="7"/>
      <c r="V914" s="7"/>
      <c r="W914" s="7"/>
      <c r="X914" s="7"/>
      <c r="AH914" s="1"/>
      <c r="AI914" s="1"/>
      <c r="IX914" s="7"/>
      <c r="IY914" s="7"/>
    </row>
    <row r="915" spans="3:259">
      <c r="C915" s="24"/>
      <c r="D915" s="12"/>
      <c r="E915" s="12"/>
      <c r="F915" s="12"/>
      <c r="G915" s="14"/>
      <c r="H915" s="14"/>
      <c r="I915" s="14"/>
      <c r="J915" s="10"/>
      <c r="K915" s="10"/>
      <c r="L915" s="10"/>
      <c r="M915" s="10"/>
      <c r="N915" s="10"/>
      <c r="O915" s="10"/>
      <c r="P915" s="10"/>
      <c r="Q915" s="10"/>
      <c r="R915" s="10"/>
      <c r="S915" s="7"/>
      <c r="T915" s="7"/>
      <c r="U915" s="7"/>
      <c r="V915" s="7"/>
      <c r="W915" s="7"/>
      <c r="X915" s="7"/>
      <c r="AH915" s="1"/>
      <c r="AI915" s="1"/>
      <c r="IX915" s="7"/>
      <c r="IY915" s="7"/>
    </row>
    <row r="916" spans="3:259">
      <c r="C916" s="24"/>
      <c r="D916" s="12"/>
      <c r="E916" s="12"/>
      <c r="F916" s="12"/>
      <c r="G916" s="14"/>
      <c r="H916" s="14"/>
      <c r="I916" s="14"/>
      <c r="J916" s="10"/>
      <c r="K916" s="10"/>
      <c r="L916" s="10"/>
      <c r="M916" s="10"/>
      <c r="N916" s="10"/>
      <c r="O916" s="10"/>
      <c r="P916" s="10"/>
      <c r="Q916" s="10"/>
      <c r="R916" s="10"/>
      <c r="S916" s="7"/>
      <c r="T916" s="7"/>
      <c r="U916" s="7"/>
      <c r="V916" s="7"/>
      <c r="W916" s="7"/>
      <c r="X916" s="7"/>
      <c r="AH916" s="1"/>
      <c r="AI916" s="1"/>
      <c r="IX916" s="7"/>
      <c r="IY916" s="7"/>
    </row>
    <row r="917" spans="3:259">
      <c r="C917" s="24"/>
      <c r="D917" s="12"/>
      <c r="E917" s="12"/>
      <c r="F917" s="12"/>
      <c r="G917" s="14"/>
      <c r="H917" s="14"/>
      <c r="I917" s="14"/>
      <c r="J917" s="10"/>
      <c r="K917" s="10"/>
      <c r="L917" s="10"/>
      <c r="M917" s="10"/>
      <c r="N917" s="10"/>
      <c r="O917" s="10"/>
      <c r="P917" s="10"/>
      <c r="Q917" s="10"/>
      <c r="R917" s="10"/>
      <c r="S917" s="7"/>
      <c r="T917" s="7"/>
      <c r="U917" s="7"/>
      <c r="V917" s="7"/>
      <c r="W917" s="7"/>
      <c r="X917" s="7"/>
      <c r="AH917" s="1"/>
      <c r="AI917" s="1"/>
      <c r="IX917" s="7"/>
      <c r="IY917" s="7"/>
    </row>
    <row r="918" spans="3:259">
      <c r="C918" s="24"/>
      <c r="D918" s="12"/>
      <c r="E918" s="12"/>
      <c r="F918" s="12"/>
      <c r="G918" s="14"/>
      <c r="H918" s="14"/>
      <c r="I918" s="14"/>
      <c r="J918" s="10"/>
      <c r="K918" s="10"/>
      <c r="L918" s="10"/>
      <c r="M918" s="10"/>
      <c r="N918" s="10"/>
      <c r="O918" s="10"/>
      <c r="P918" s="10"/>
      <c r="Q918" s="10"/>
      <c r="R918" s="10"/>
      <c r="S918" s="7"/>
      <c r="T918" s="7"/>
      <c r="U918" s="7"/>
      <c r="V918" s="7"/>
      <c r="W918" s="7"/>
      <c r="X918" s="7"/>
      <c r="AH918" s="1"/>
      <c r="AI918" s="1"/>
      <c r="IX918" s="7"/>
      <c r="IY918" s="7"/>
    </row>
    <row r="919" spans="3:259">
      <c r="C919" s="24"/>
      <c r="D919" s="12"/>
      <c r="E919" s="12"/>
      <c r="F919" s="12"/>
      <c r="G919" s="14"/>
      <c r="H919" s="14"/>
      <c r="I919" s="14"/>
      <c r="J919" s="10"/>
      <c r="K919" s="10"/>
      <c r="L919" s="10"/>
      <c r="M919" s="10"/>
      <c r="N919" s="10"/>
      <c r="O919" s="10"/>
      <c r="P919" s="10"/>
      <c r="Q919" s="10"/>
      <c r="R919" s="10"/>
      <c r="S919" s="7"/>
      <c r="T919" s="7"/>
      <c r="U919" s="7"/>
      <c r="V919" s="7"/>
      <c r="W919" s="7"/>
      <c r="X919" s="7"/>
      <c r="AH919" s="1"/>
      <c r="AI919" s="1"/>
      <c r="IX919" s="7"/>
      <c r="IY919" s="7"/>
    </row>
    <row r="920" spans="3:259">
      <c r="C920" s="24"/>
      <c r="D920" s="12"/>
      <c r="E920" s="12"/>
      <c r="F920" s="12"/>
      <c r="G920" s="14"/>
      <c r="H920" s="14"/>
      <c r="I920" s="14"/>
      <c r="J920" s="10"/>
      <c r="K920" s="10"/>
      <c r="L920" s="10"/>
      <c r="M920" s="10"/>
      <c r="N920" s="10"/>
      <c r="O920" s="10"/>
      <c r="P920" s="10"/>
      <c r="Q920" s="10"/>
      <c r="R920" s="10"/>
      <c r="S920" s="7"/>
      <c r="T920" s="7"/>
      <c r="U920" s="7"/>
      <c r="V920" s="7"/>
      <c r="W920" s="7"/>
      <c r="X920" s="7"/>
      <c r="AH920" s="1"/>
      <c r="AI920" s="1"/>
      <c r="IX920" s="7"/>
      <c r="IY920" s="7"/>
    </row>
    <row r="921" spans="3:259">
      <c r="C921" s="24"/>
      <c r="D921" s="12"/>
      <c r="E921" s="12"/>
      <c r="F921" s="12"/>
      <c r="G921" s="14"/>
      <c r="H921" s="14"/>
      <c r="I921" s="14"/>
      <c r="J921" s="10"/>
      <c r="K921" s="10"/>
      <c r="L921" s="10"/>
      <c r="M921" s="10"/>
      <c r="N921" s="10"/>
      <c r="O921" s="10"/>
      <c r="P921" s="10"/>
      <c r="Q921" s="10"/>
      <c r="R921" s="10"/>
      <c r="S921" s="7"/>
      <c r="T921" s="7"/>
      <c r="U921" s="7"/>
      <c r="V921" s="7"/>
      <c r="W921" s="7"/>
      <c r="X921" s="7"/>
      <c r="AH921" s="1"/>
      <c r="AI921" s="1"/>
      <c r="IX921" s="7"/>
      <c r="IY921" s="7"/>
    </row>
    <row r="922" spans="3:259">
      <c r="C922" s="24"/>
      <c r="D922" s="12"/>
      <c r="E922" s="12"/>
      <c r="F922" s="12"/>
      <c r="G922" s="14"/>
      <c r="H922" s="14"/>
      <c r="I922" s="14"/>
      <c r="J922" s="10"/>
      <c r="K922" s="10"/>
      <c r="L922" s="10"/>
      <c r="M922" s="10"/>
      <c r="N922" s="10"/>
      <c r="O922" s="10"/>
      <c r="P922" s="10"/>
      <c r="Q922" s="10"/>
      <c r="R922" s="10"/>
      <c r="S922" s="7"/>
      <c r="T922" s="7"/>
      <c r="U922" s="7"/>
      <c r="V922" s="7"/>
      <c r="W922" s="7"/>
      <c r="X922" s="7"/>
      <c r="AH922" s="1"/>
      <c r="AI922" s="1"/>
      <c r="IX922" s="7"/>
      <c r="IY922" s="7"/>
    </row>
    <row r="923" spans="3:259">
      <c r="C923" s="24"/>
      <c r="D923" s="12"/>
      <c r="E923" s="12"/>
      <c r="F923" s="12"/>
      <c r="G923" s="14"/>
      <c r="H923" s="14"/>
      <c r="I923" s="14"/>
      <c r="J923" s="10"/>
      <c r="K923" s="10"/>
      <c r="L923" s="10"/>
      <c r="M923" s="10"/>
      <c r="N923" s="10"/>
      <c r="O923" s="10"/>
      <c r="P923" s="10"/>
      <c r="Q923" s="10"/>
      <c r="R923" s="10"/>
      <c r="S923" s="7"/>
      <c r="T923" s="7"/>
      <c r="U923" s="7"/>
      <c r="V923" s="7"/>
      <c r="W923" s="7"/>
      <c r="X923" s="7"/>
      <c r="AH923" s="1"/>
      <c r="AI923" s="1"/>
      <c r="IX923" s="7"/>
      <c r="IY923" s="7"/>
    </row>
    <row r="924" spans="3:259">
      <c r="C924" s="24"/>
      <c r="D924" s="12"/>
      <c r="E924" s="12"/>
      <c r="F924" s="12"/>
      <c r="G924" s="14"/>
      <c r="H924" s="14"/>
      <c r="I924" s="14"/>
      <c r="J924" s="10"/>
      <c r="K924" s="10"/>
      <c r="L924" s="10"/>
      <c r="M924" s="10"/>
      <c r="N924" s="10"/>
      <c r="O924" s="10"/>
      <c r="P924" s="10"/>
      <c r="Q924" s="10"/>
      <c r="R924" s="10"/>
      <c r="S924" s="7"/>
      <c r="T924" s="7"/>
      <c r="U924" s="7"/>
      <c r="V924" s="7"/>
      <c r="W924" s="7"/>
      <c r="X924" s="7"/>
      <c r="AH924" s="1"/>
      <c r="AI924" s="1"/>
      <c r="IX924" s="7"/>
      <c r="IY924" s="7"/>
    </row>
    <row r="925" spans="3:259">
      <c r="C925" s="24"/>
      <c r="D925" s="12"/>
      <c r="E925" s="12"/>
      <c r="F925" s="12"/>
      <c r="G925" s="14"/>
      <c r="H925" s="14"/>
      <c r="I925" s="14"/>
      <c r="J925" s="10"/>
      <c r="K925" s="10"/>
      <c r="L925" s="10"/>
      <c r="M925" s="10"/>
      <c r="N925" s="10"/>
      <c r="O925" s="10"/>
      <c r="P925" s="10"/>
      <c r="Q925" s="10"/>
      <c r="R925" s="10"/>
      <c r="S925" s="7"/>
      <c r="T925" s="7"/>
      <c r="U925" s="7"/>
      <c r="V925" s="7"/>
      <c r="W925" s="7"/>
      <c r="X925" s="7"/>
      <c r="AH925" s="1"/>
      <c r="AI925" s="1"/>
      <c r="IX925" s="7"/>
      <c r="IY925" s="7"/>
    </row>
    <row r="926" spans="3:259">
      <c r="C926" s="24"/>
      <c r="D926" s="12"/>
      <c r="E926" s="12"/>
      <c r="F926" s="12"/>
      <c r="G926" s="14"/>
      <c r="H926" s="14"/>
      <c r="I926" s="14"/>
      <c r="J926" s="10"/>
      <c r="K926" s="10"/>
      <c r="L926" s="10"/>
      <c r="M926" s="10"/>
      <c r="N926" s="10"/>
      <c r="O926" s="10"/>
      <c r="P926" s="10"/>
      <c r="Q926" s="10"/>
      <c r="R926" s="10"/>
      <c r="S926" s="7"/>
      <c r="T926" s="7"/>
      <c r="U926" s="7"/>
      <c r="V926" s="7"/>
      <c r="W926" s="7"/>
      <c r="X926" s="7"/>
      <c r="AH926" s="1"/>
      <c r="AI926" s="1"/>
      <c r="IX926" s="7"/>
      <c r="IY926" s="7"/>
    </row>
    <row r="927" spans="3:259">
      <c r="C927" s="24"/>
      <c r="D927" s="12"/>
      <c r="E927" s="12"/>
      <c r="F927" s="12"/>
      <c r="G927" s="14"/>
      <c r="H927" s="14"/>
      <c r="I927" s="14"/>
      <c r="J927" s="10"/>
      <c r="K927" s="10"/>
      <c r="L927" s="10"/>
      <c r="M927" s="10"/>
      <c r="N927" s="10"/>
      <c r="O927" s="10"/>
      <c r="P927" s="10"/>
      <c r="Q927" s="10"/>
      <c r="R927" s="10"/>
      <c r="S927" s="7"/>
      <c r="T927" s="7"/>
      <c r="U927" s="7"/>
      <c r="V927" s="7"/>
      <c r="W927" s="7"/>
      <c r="X927" s="7"/>
      <c r="AH927" s="1"/>
      <c r="AI927" s="1"/>
      <c r="IX927" s="7"/>
      <c r="IY927" s="7"/>
    </row>
    <row r="928" spans="3:259">
      <c r="C928" s="24"/>
      <c r="D928" s="12"/>
      <c r="E928" s="12"/>
      <c r="F928" s="12"/>
      <c r="G928" s="14"/>
      <c r="H928" s="14"/>
      <c r="I928" s="14"/>
      <c r="J928" s="10"/>
      <c r="K928" s="10"/>
      <c r="L928" s="10"/>
      <c r="M928" s="10"/>
      <c r="N928" s="10"/>
      <c r="O928" s="10"/>
      <c r="P928" s="10"/>
      <c r="Q928" s="10"/>
      <c r="R928" s="10"/>
      <c r="S928" s="7"/>
      <c r="T928" s="7"/>
      <c r="U928" s="7"/>
      <c r="V928" s="7"/>
      <c r="W928" s="7"/>
      <c r="X928" s="7"/>
      <c r="AH928" s="1"/>
      <c r="AI928" s="1"/>
      <c r="IX928" s="7"/>
      <c r="IY928" s="7"/>
    </row>
    <row r="929" spans="3:259">
      <c r="C929" s="24"/>
      <c r="D929" s="12"/>
      <c r="E929" s="12"/>
      <c r="F929" s="12"/>
      <c r="G929" s="14"/>
      <c r="H929" s="14"/>
      <c r="I929" s="14"/>
      <c r="J929" s="10"/>
      <c r="K929" s="10"/>
      <c r="L929" s="10"/>
      <c r="M929" s="10"/>
      <c r="N929" s="10"/>
      <c r="O929" s="10"/>
      <c r="P929" s="10"/>
      <c r="Q929" s="10"/>
      <c r="R929" s="10"/>
      <c r="S929" s="7"/>
      <c r="T929" s="7"/>
      <c r="U929" s="7"/>
      <c r="V929" s="7"/>
      <c r="W929" s="7"/>
      <c r="X929" s="7"/>
      <c r="AH929" s="1"/>
      <c r="AI929" s="1"/>
      <c r="IX929" s="7"/>
      <c r="IY929" s="7"/>
    </row>
    <row r="930" spans="3:259">
      <c r="C930" s="24"/>
      <c r="D930" s="12"/>
      <c r="E930" s="12"/>
      <c r="F930" s="12"/>
      <c r="G930" s="14"/>
      <c r="H930" s="14"/>
      <c r="I930" s="14"/>
      <c r="J930" s="10"/>
      <c r="K930" s="10"/>
      <c r="L930" s="10"/>
      <c r="M930" s="10"/>
      <c r="N930" s="10"/>
      <c r="O930" s="10"/>
      <c r="P930" s="10"/>
      <c r="Q930" s="10"/>
      <c r="R930" s="10"/>
      <c r="S930" s="7"/>
      <c r="T930" s="7"/>
      <c r="U930" s="7"/>
      <c r="V930" s="7"/>
      <c r="W930" s="7"/>
      <c r="X930" s="7"/>
      <c r="AH930" s="1"/>
      <c r="AI930" s="1"/>
      <c r="IX930" s="7"/>
      <c r="IY930" s="7"/>
    </row>
    <row r="931" spans="3:259">
      <c r="C931" s="24"/>
      <c r="D931" s="12"/>
      <c r="E931" s="12"/>
      <c r="F931" s="12"/>
      <c r="G931" s="14"/>
      <c r="H931" s="14"/>
      <c r="I931" s="14"/>
      <c r="J931" s="10"/>
      <c r="K931" s="10"/>
      <c r="L931" s="10"/>
      <c r="M931" s="10"/>
      <c r="N931" s="10"/>
      <c r="O931" s="10"/>
      <c r="P931" s="10"/>
      <c r="Q931" s="10"/>
      <c r="R931" s="10"/>
      <c r="S931" s="7"/>
      <c r="T931" s="7"/>
      <c r="U931" s="7"/>
      <c r="V931" s="7"/>
      <c r="W931" s="7"/>
      <c r="X931" s="7"/>
      <c r="AH931" s="1"/>
      <c r="AI931" s="1"/>
      <c r="IX931" s="7"/>
      <c r="IY931" s="7"/>
    </row>
    <row r="932" spans="3:259">
      <c r="C932" s="24"/>
      <c r="D932" s="12"/>
      <c r="E932" s="12"/>
      <c r="F932" s="12"/>
      <c r="G932" s="14"/>
      <c r="H932" s="14"/>
      <c r="I932" s="14"/>
      <c r="J932" s="10"/>
      <c r="K932" s="10"/>
      <c r="L932" s="10"/>
      <c r="M932" s="10"/>
      <c r="N932" s="10"/>
      <c r="O932" s="10"/>
      <c r="P932" s="10"/>
      <c r="Q932" s="10"/>
      <c r="R932" s="10"/>
      <c r="S932" s="7"/>
      <c r="T932" s="7"/>
      <c r="U932" s="7"/>
      <c r="V932" s="7"/>
      <c r="W932" s="7"/>
      <c r="X932" s="7"/>
      <c r="AH932" s="1"/>
      <c r="AI932" s="1"/>
      <c r="IX932" s="7"/>
      <c r="IY932" s="7"/>
    </row>
    <row r="933" spans="3:259">
      <c r="C933" s="24"/>
      <c r="D933" s="12"/>
      <c r="E933" s="12"/>
      <c r="F933" s="12"/>
      <c r="G933" s="14"/>
      <c r="H933" s="14"/>
      <c r="I933" s="14"/>
      <c r="J933" s="10"/>
      <c r="K933" s="10"/>
      <c r="L933" s="10"/>
      <c r="M933" s="10"/>
      <c r="N933" s="10"/>
      <c r="O933" s="10"/>
      <c r="P933" s="10"/>
      <c r="Q933" s="10"/>
      <c r="R933" s="10"/>
      <c r="S933" s="7"/>
      <c r="T933" s="7"/>
      <c r="U933" s="7"/>
      <c r="V933" s="7"/>
      <c r="W933" s="7"/>
      <c r="X933" s="7"/>
      <c r="AH933" s="1"/>
      <c r="AI933" s="1"/>
      <c r="IX933" s="7"/>
      <c r="IY933" s="7"/>
    </row>
    <row r="934" spans="3:259">
      <c r="C934" s="24"/>
      <c r="D934" s="12"/>
      <c r="E934" s="12"/>
      <c r="F934" s="12"/>
      <c r="G934" s="14"/>
      <c r="H934" s="14"/>
      <c r="I934" s="14"/>
      <c r="J934" s="10"/>
      <c r="K934" s="10"/>
      <c r="L934" s="10"/>
      <c r="M934" s="10"/>
      <c r="N934" s="10"/>
      <c r="O934" s="10"/>
      <c r="P934" s="10"/>
      <c r="Q934" s="10"/>
      <c r="R934" s="10"/>
      <c r="S934" s="7"/>
      <c r="T934" s="7"/>
      <c r="U934" s="7"/>
      <c r="V934" s="7"/>
      <c r="W934" s="7"/>
      <c r="X934" s="7"/>
      <c r="AH934" s="1"/>
      <c r="AI934" s="1"/>
      <c r="IX934" s="7"/>
      <c r="IY934" s="7"/>
    </row>
    <row r="935" spans="3:259">
      <c r="C935" s="24"/>
      <c r="D935" s="12"/>
      <c r="E935" s="12"/>
      <c r="F935" s="12"/>
      <c r="G935" s="14"/>
      <c r="H935" s="14"/>
      <c r="I935" s="14"/>
      <c r="J935" s="10"/>
      <c r="K935" s="10"/>
      <c r="L935" s="10"/>
      <c r="M935" s="10"/>
      <c r="N935" s="10"/>
      <c r="O935" s="10"/>
      <c r="P935" s="10"/>
      <c r="Q935" s="10"/>
      <c r="R935" s="10"/>
      <c r="S935" s="7"/>
      <c r="T935" s="7"/>
      <c r="U935" s="7"/>
      <c r="V935" s="7"/>
      <c r="W935" s="7"/>
      <c r="X935" s="7"/>
      <c r="AH935" s="1"/>
      <c r="AI935" s="1"/>
      <c r="IX935" s="7"/>
      <c r="IY935" s="7"/>
    </row>
    <row r="936" spans="3:259">
      <c r="C936" s="24"/>
      <c r="D936" s="12"/>
      <c r="E936" s="12"/>
      <c r="F936" s="12"/>
      <c r="G936" s="14"/>
      <c r="H936" s="14"/>
      <c r="I936" s="14"/>
      <c r="J936" s="10"/>
      <c r="K936" s="10"/>
      <c r="L936" s="10"/>
      <c r="M936" s="10"/>
      <c r="N936" s="10"/>
      <c r="O936" s="10"/>
      <c r="P936" s="10"/>
      <c r="Q936" s="10"/>
      <c r="R936" s="10"/>
      <c r="S936" s="7"/>
      <c r="T936" s="7"/>
      <c r="U936" s="7"/>
      <c r="V936" s="7"/>
      <c r="W936" s="7"/>
      <c r="X936" s="7"/>
      <c r="AH936" s="1"/>
      <c r="AI936" s="1"/>
      <c r="IX936" s="7"/>
      <c r="IY936" s="7"/>
    </row>
    <row r="937" spans="3:259">
      <c r="C937" s="24"/>
      <c r="D937" s="12"/>
      <c r="E937" s="12"/>
      <c r="F937" s="12"/>
      <c r="G937" s="14"/>
      <c r="H937" s="14"/>
      <c r="I937" s="14"/>
      <c r="J937" s="10"/>
      <c r="K937" s="10"/>
      <c r="L937" s="10"/>
      <c r="M937" s="10"/>
      <c r="N937" s="10"/>
      <c r="O937" s="10"/>
      <c r="P937" s="10"/>
      <c r="Q937" s="10"/>
      <c r="R937" s="10"/>
      <c r="S937" s="7"/>
      <c r="T937" s="7"/>
      <c r="U937" s="7"/>
      <c r="V937" s="7"/>
      <c r="W937" s="7"/>
      <c r="X937" s="7"/>
      <c r="AH937" s="1"/>
      <c r="AI937" s="1"/>
      <c r="IX937" s="7"/>
      <c r="IY937" s="7"/>
    </row>
    <row r="938" spans="3:259">
      <c r="C938" s="24"/>
      <c r="D938" s="12"/>
      <c r="E938" s="12"/>
      <c r="F938" s="12"/>
      <c r="G938" s="14"/>
      <c r="H938" s="14"/>
      <c r="I938" s="14"/>
      <c r="J938" s="10"/>
      <c r="K938" s="10"/>
      <c r="L938" s="10"/>
      <c r="M938" s="10"/>
      <c r="N938" s="10"/>
      <c r="O938" s="10"/>
      <c r="P938" s="10"/>
      <c r="Q938" s="10"/>
      <c r="R938" s="10"/>
      <c r="S938" s="7"/>
      <c r="T938" s="7"/>
      <c r="U938" s="7"/>
      <c r="V938" s="7"/>
      <c r="W938" s="7"/>
      <c r="X938" s="7"/>
      <c r="AH938" s="1"/>
      <c r="AI938" s="1"/>
      <c r="IX938" s="7"/>
      <c r="IY938" s="7"/>
    </row>
    <row r="939" spans="3:259">
      <c r="C939" s="24"/>
      <c r="D939" s="12"/>
      <c r="E939" s="12"/>
      <c r="F939" s="12"/>
      <c r="G939" s="14"/>
      <c r="H939" s="14"/>
      <c r="I939" s="14"/>
      <c r="J939" s="10"/>
      <c r="K939" s="10"/>
      <c r="L939" s="10"/>
      <c r="M939" s="10"/>
      <c r="N939" s="10"/>
      <c r="O939" s="10"/>
      <c r="P939" s="10"/>
      <c r="Q939" s="10"/>
      <c r="R939" s="10"/>
      <c r="S939" s="7"/>
      <c r="T939" s="7"/>
      <c r="U939" s="7"/>
      <c r="V939" s="7"/>
      <c r="W939" s="7"/>
      <c r="X939" s="7"/>
      <c r="AH939" s="1"/>
      <c r="AI939" s="1"/>
      <c r="IX939" s="7"/>
      <c r="IY939" s="7"/>
    </row>
    <row r="940" spans="3:259">
      <c r="C940" s="24"/>
      <c r="D940" s="12"/>
      <c r="E940" s="12"/>
      <c r="F940" s="12"/>
      <c r="G940" s="14"/>
      <c r="H940" s="14"/>
      <c r="I940" s="14"/>
      <c r="J940" s="10"/>
      <c r="K940" s="10"/>
      <c r="L940" s="10"/>
      <c r="M940" s="10"/>
      <c r="N940" s="10"/>
      <c r="O940" s="10"/>
      <c r="P940" s="10"/>
      <c r="Q940" s="10"/>
      <c r="R940" s="10"/>
      <c r="S940" s="7"/>
      <c r="T940" s="7"/>
      <c r="U940" s="7"/>
      <c r="V940" s="7"/>
      <c r="W940" s="7"/>
      <c r="X940" s="7"/>
      <c r="AH940" s="1"/>
      <c r="AI940" s="1"/>
      <c r="IX940" s="7"/>
      <c r="IY940" s="7"/>
    </row>
    <row r="941" spans="3:259">
      <c r="C941" s="24"/>
      <c r="D941" s="12"/>
      <c r="E941" s="12"/>
      <c r="F941" s="12"/>
      <c r="G941" s="14"/>
      <c r="H941" s="14"/>
      <c r="I941" s="14"/>
      <c r="J941" s="10"/>
      <c r="K941" s="10"/>
      <c r="L941" s="10"/>
      <c r="M941" s="10"/>
      <c r="N941" s="10"/>
      <c r="O941" s="10"/>
      <c r="P941" s="10"/>
      <c r="Q941" s="10"/>
      <c r="R941" s="10"/>
      <c r="S941" s="7"/>
      <c r="T941" s="7"/>
      <c r="U941" s="7"/>
      <c r="V941" s="7"/>
      <c r="W941" s="7"/>
      <c r="X941" s="7"/>
      <c r="AH941" s="1"/>
      <c r="AI941" s="1"/>
      <c r="IX941" s="7"/>
      <c r="IY941" s="7"/>
    </row>
    <row r="942" spans="3:259">
      <c r="C942" s="24"/>
      <c r="D942" s="12"/>
      <c r="E942" s="12"/>
      <c r="F942" s="12"/>
      <c r="G942" s="14"/>
      <c r="H942" s="14"/>
      <c r="I942" s="14"/>
      <c r="J942" s="10"/>
      <c r="K942" s="10"/>
      <c r="L942" s="10"/>
      <c r="M942" s="10"/>
      <c r="N942" s="10"/>
      <c r="O942" s="10"/>
      <c r="P942" s="10"/>
      <c r="Q942" s="10"/>
      <c r="R942" s="10"/>
      <c r="S942" s="7"/>
      <c r="T942" s="7"/>
      <c r="U942" s="7"/>
      <c r="V942" s="7"/>
      <c r="W942" s="7"/>
      <c r="X942" s="7"/>
      <c r="AH942" s="1"/>
      <c r="AI942" s="1"/>
      <c r="IX942" s="7"/>
      <c r="IY942" s="7"/>
    </row>
    <row r="943" spans="3:259">
      <c r="C943" s="24"/>
      <c r="D943" s="12"/>
      <c r="E943" s="12"/>
      <c r="F943" s="12"/>
      <c r="G943" s="14"/>
      <c r="H943" s="14"/>
      <c r="I943" s="14"/>
      <c r="J943" s="10"/>
      <c r="K943" s="10"/>
      <c r="L943" s="10"/>
      <c r="M943" s="10"/>
      <c r="N943" s="10"/>
      <c r="O943" s="10"/>
      <c r="P943" s="10"/>
      <c r="Q943" s="10"/>
      <c r="R943" s="10"/>
      <c r="S943" s="7"/>
      <c r="T943" s="7"/>
      <c r="U943" s="7"/>
      <c r="V943" s="7"/>
      <c r="W943" s="7"/>
      <c r="X943" s="7"/>
      <c r="AH943" s="1"/>
      <c r="AI943" s="1"/>
      <c r="IX943" s="7"/>
      <c r="IY943" s="7"/>
    </row>
    <row r="944" spans="3:259">
      <c r="C944" s="24"/>
      <c r="D944" s="12"/>
      <c r="E944" s="12"/>
      <c r="F944" s="12"/>
      <c r="G944" s="14"/>
      <c r="H944" s="14"/>
      <c r="I944" s="14"/>
      <c r="J944" s="10"/>
      <c r="K944" s="10"/>
      <c r="L944" s="10"/>
      <c r="M944" s="10"/>
      <c r="N944" s="10"/>
      <c r="O944" s="10"/>
      <c r="P944" s="10"/>
      <c r="Q944" s="10"/>
      <c r="R944" s="10"/>
      <c r="S944" s="7"/>
      <c r="T944" s="7"/>
      <c r="U944" s="7"/>
      <c r="V944" s="7"/>
      <c r="W944" s="7"/>
      <c r="X944" s="7"/>
      <c r="AH944" s="1"/>
      <c r="AI944" s="1"/>
      <c r="IX944" s="7"/>
      <c r="IY944" s="7"/>
    </row>
    <row r="945" spans="3:259">
      <c r="C945" s="24"/>
      <c r="D945" s="12"/>
      <c r="E945" s="12"/>
      <c r="F945" s="12"/>
      <c r="G945" s="14"/>
      <c r="H945" s="14"/>
      <c r="I945" s="14"/>
      <c r="J945" s="10"/>
      <c r="K945" s="10"/>
      <c r="L945" s="10"/>
      <c r="M945" s="10"/>
      <c r="N945" s="10"/>
      <c r="O945" s="10"/>
      <c r="P945" s="10"/>
      <c r="Q945" s="10"/>
      <c r="R945" s="10"/>
      <c r="S945" s="7"/>
      <c r="T945" s="7"/>
      <c r="U945" s="7"/>
      <c r="V945" s="7"/>
      <c r="W945" s="7"/>
      <c r="X945" s="7"/>
      <c r="AH945" s="1"/>
      <c r="AI945" s="1"/>
      <c r="IX945" s="7"/>
      <c r="IY945" s="7"/>
    </row>
    <row r="946" spans="3:259">
      <c r="C946" s="24"/>
      <c r="D946" s="12"/>
      <c r="E946" s="12"/>
      <c r="F946" s="12"/>
      <c r="G946" s="14"/>
      <c r="H946" s="14"/>
      <c r="I946" s="14"/>
      <c r="J946" s="10"/>
      <c r="K946" s="10"/>
      <c r="L946" s="10"/>
      <c r="M946" s="10"/>
      <c r="N946" s="10"/>
      <c r="O946" s="10"/>
      <c r="P946" s="10"/>
      <c r="Q946" s="10"/>
      <c r="R946" s="10"/>
      <c r="S946" s="7"/>
      <c r="T946" s="7"/>
      <c r="U946" s="7"/>
      <c r="V946" s="7"/>
      <c r="W946" s="7"/>
      <c r="X946" s="7"/>
      <c r="AH946" s="1"/>
      <c r="AI946" s="1"/>
      <c r="IX946" s="7"/>
      <c r="IY946" s="7"/>
    </row>
    <row r="947" spans="3:259">
      <c r="C947" s="24"/>
      <c r="D947" s="12"/>
      <c r="E947" s="12"/>
      <c r="F947" s="12"/>
      <c r="G947" s="14"/>
      <c r="H947" s="14"/>
      <c r="I947" s="14"/>
      <c r="J947" s="10"/>
      <c r="K947" s="10"/>
      <c r="L947" s="10"/>
      <c r="M947" s="10"/>
      <c r="N947" s="10"/>
      <c r="O947" s="10"/>
      <c r="P947" s="10"/>
      <c r="Q947" s="10"/>
      <c r="R947" s="10"/>
      <c r="S947" s="7"/>
      <c r="T947" s="7"/>
      <c r="U947" s="7"/>
      <c r="V947" s="7"/>
      <c r="W947" s="7"/>
      <c r="X947" s="7"/>
      <c r="AH947" s="1"/>
      <c r="AI947" s="1"/>
      <c r="IX947" s="7"/>
      <c r="IY947" s="7"/>
    </row>
    <row r="948" spans="3:259">
      <c r="C948" s="24"/>
      <c r="D948" s="12"/>
      <c r="E948" s="12"/>
      <c r="F948" s="12"/>
      <c r="G948" s="14"/>
      <c r="H948" s="14"/>
      <c r="I948" s="14"/>
      <c r="J948" s="10"/>
      <c r="K948" s="10"/>
      <c r="L948" s="10"/>
      <c r="M948" s="10"/>
      <c r="N948" s="10"/>
      <c r="O948" s="10"/>
      <c r="P948" s="10"/>
      <c r="Q948" s="10"/>
      <c r="R948" s="10"/>
      <c r="S948" s="7"/>
      <c r="T948" s="7"/>
      <c r="U948" s="7"/>
      <c r="V948" s="7"/>
      <c r="W948" s="7"/>
      <c r="X948" s="7"/>
      <c r="AH948" s="1"/>
      <c r="AI948" s="1"/>
      <c r="IX948" s="7"/>
      <c r="IY948" s="7"/>
    </row>
    <row r="949" spans="3:259">
      <c r="C949" s="24"/>
      <c r="D949" s="12"/>
      <c r="E949" s="12"/>
      <c r="F949" s="12"/>
      <c r="G949" s="14"/>
      <c r="H949" s="14"/>
      <c r="I949" s="14"/>
      <c r="J949" s="10"/>
      <c r="K949" s="10"/>
      <c r="L949" s="10"/>
      <c r="M949" s="10"/>
      <c r="N949" s="10"/>
      <c r="O949" s="10"/>
      <c r="P949" s="10"/>
      <c r="Q949" s="10"/>
      <c r="R949" s="10"/>
      <c r="S949" s="7"/>
      <c r="T949" s="7"/>
      <c r="U949" s="7"/>
      <c r="V949" s="7"/>
      <c r="W949" s="7"/>
      <c r="X949" s="7"/>
      <c r="AH949" s="1"/>
      <c r="AI949" s="1"/>
      <c r="IX949" s="7"/>
      <c r="IY949" s="7"/>
    </row>
    <row r="950" spans="3:259">
      <c r="C950" s="24"/>
      <c r="D950" s="12"/>
      <c r="E950" s="12"/>
      <c r="F950" s="12"/>
      <c r="G950" s="14"/>
      <c r="H950" s="14"/>
      <c r="I950" s="14"/>
      <c r="J950" s="10"/>
      <c r="K950" s="10"/>
      <c r="L950" s="10"/>
      <c r="M950" s="10"/>
      <c r="N950" s="10"/>
      <c r="O950" s="10"/>
      <c r="P950" s="10"/>
      <c r="Q950" s="10"/>
      <c r="R950" s="10"/>
      <c r="S950" s="7"/>
      <c r="T950" s="7"/>
      <c r="U950" s="7"/>
      <c r="V950" s="7"/>
      <c r="W950" s="7"/>
      <c r="X950" s="7"/>
      <c r="AH950" s="1"/>
      <c r="AI950" s="1"/>
      <c r="IX950" s="7"/>
      <c r="IY950" s="7"/>
    </row>
    <row r="951" spans="3:259">
      <c r="C951" s="24"/>
      <c r="D951" s="12"/>
      <c r="E951" s="12"/>
      <c r="F951" s="12"/>
      <c r="G951" s="14"/>
      <c r="H951" s="14"/>
      <c r="I951" s="14"/>
      <c r="J951" s="10"/>
      <c r="K951" s="10"/>
      <c r="L951" s="10"/>
      <c r="M951" s="10"/>
      <c r="N951" s="10"/>
      <c r="O951" s="10"/>
      <c r="P951" s="10"/>
      <c r="Q951" s="10"/>
      <c r="R951" s="10"/>
      <c r="S951" s="7"/>
      <c r="T951" s="7"/>
      <c r="U951" s="7"/>
      <c r="V951" s="7"/>
      <c r="W951" s="7"/>
      <c r="X951" s="7"/>
      <c r="AH951" s="1"/>
      <c r="AI951" s="1"/>
      <c r="IX951" s="7"/>
      <c r="IY951" s="7"/>
    </row>
    <row r="952" spans="3:259">
      <c r="C952" s="24"/>
      <c r="D952" s="12"/>
      <c r="E952" s="12"/>
      <c r="F952" s="12"/>
      <c r="G952" s="14"/>
      <c r="H952" s="14"/>
      <c r="I952" s="14"/>
      <c r="J952" s="10"/>
      <c r="K952" s="10"/>
      <c r="L952" s="10"/>
      <c r="M952" s="10"/>
      <c r="N952" s="10"/>
      <c r="O952" s="10"/>
      <c r="P952" s="10"/>
      <c r="Q952" s="10"/>
      <c r="R952" s="10"/>
      <c r="S952" s="7"/>
      <c r="T952" s="7"/>
      <c r="U952" s="7"/>
      <c r="V952" s="7"/>
      <c r="W952" s="7"/>
      <c r="X952" s="7"/>
      <c r="AH952" s="1"/>
      <c r="AI952" s="1"/>
      <c r="IX952" s="7"/>
      <c r="IY952" s="7"/>
    </row>
    <row r="953" spans="3:259">
      <c r="C953" s="24"/>
      <c r="D953" s="12"/>
      <c r="E953" s="12"/>
      <c r="F953" s="12"/>
      <c r="G953" s="14"/>
      <c r="H953" s="14"/>
      <c r="I953" s="14"/>
      <c r="J953" s="10"/>
      <c r="K953" s="10"/>
      <c r="L953" s="10"/>
      <c r="M953" s="10"/>
      <c r="N953" s="10"/>
      <c r="O953" s="10"/>
      <c r="P953" s="10"/>
      <c r="Q953" s="10"/>
      <c r="R953" s="10"/>
      <c r="S953" s="7"/>
      <c r="T953" s="7"/>
      <c r="U953" s="7"/>
      <c r="V953" s="7"/>
      <c r="W953" s="7"/>
      <c r="X953" s="7"/>
      <c r="AH953" s="1"/>
      <c r="AI953" s="1"/>
      <c r="IX953" s="7"/>
      <c r="IY953" s="7"/>
    </row>
    <row r="954" spans="3:259">
      <c r="C954" s="24"/>
      <c r="D954" s="12"/>
      <c r="E954" s="12"/>
      <c r="F954" s="12"/>
      <c r="G954" s="14"/>
      <c r="H954" s="14"/>
      <c r="I954" s="14"/>
      <c r="J954" s="10"/>
      <c r="K954" s="10"/>
      <c r="L954" s="10"/>
      <c r="M954" s="10"/>
      <c r="N954" s="10"/>
      <c r="O954" s="10"/>
      <c r="P954" s="10"/>
      <c r="Q954" s="10"/>
      <c r="R954" s="10"/>
      <c r="S954" s="7"/>
      <c r="T954" s="7"/>
      <c r="U954" s="7"/>
      <c r="V954" s="7"/>
      <c r="W954" s="7"/>
      <c r="X954" s="7"/>
      <c r="AH954" s="1"/>
      <c r="AI954" s="1"/>
      <c r="IX954" s="7"/>
      <c r="IY954" s="7"/>
    </row>
    <row r="955" spans="3:259">
      <c r="C955" s="24"/>
      <c r="D955" s="12"/>
      <c r="E955" s="12"/>
      <c r="F955" s="12"/>
      <c r="G955" s="14"/>
      <c r="H955" s="14"/>
      <c r="I955" s="14"/>
      <c r="J955" s="10"/>
      <c r="K955" s="10"/>
      <c r="L955" s="10"/>
      <c r="M955" s="10"/>
      <c r="N955" s="10"/>
      <c r="O955" s="10"/>
      <c r="P955" s="10"/>
      <c r="Q955" s="10"/>
      <c r="R955" s="10"/>
      <c r="S955" s="7"/>
      <c r="T955" s="7"/>
      <c r="U955" s="7"/>
      <c r="V955" s="7"/>
      <c r="W955" s="7"/>
      <c r="X955" s="7"/>
      <c r="AH955" s="1"/>
      <c r="AI955" s="1"/>
      <c r="IX955" s="7"/>
      <c r="IY955" s="7"/>
    </row>
    <row r="956" spans="3:259">
      <c r="C956" s="24"/>
      <c r="D956" s="12"/>
      <c r="E956" s="12"/>
      <c r="F956" s="12"/>
      <c r="G956" s="14"/>
      <c r="H956" s="14"/>
      <c r="I956" s="14"/>
      <c r="J956" s="10"/>
      <c r="K956" s="10"/>
      <c r="L956" s="10"/>
      <c r="M956" s="10"/>
      <c r="N956" s="10"/>
      <c r="O956" s="10"/>
      <c r="P956" s="10"/>
      <c r="Q956" s="10"/>
      <c r="R956" s="10"/>
      <c r="S956" s="7"/>
      <c r="T956" s="7"/>
      <c r="U956" s="7"/>
      <c r="V956" s="7"/>
      <c r="W956" s="7"/>
      <c r="X956" s="7"/>
      <c r="AH956" s="1"/>
      <c r="AI956" s="1"/>
      <c r="IX956" s="7"/>
      <c r="IY956" s="7"/>
    </row>
    <row r="957" spans="3:259" s="7" customFormat="1" ht="11.4"/>
    <row r="958" spans="3:259" s="7" customFormat="1" ht="11.4"/>
    <row r="959" spans="3:259" s="7" customFormat="1" ht="11.4"/>
    <row r="960" spans="3:259" s="7" customFormat="1" ht="11.4"/>
    <row r="961" s="7" customFormat="1" ht="11.4"/>
    <row r="962" s="7" customFormat="1" ht="11.4"/>
    <row r="963" s="7" customFormat="1" ht="11.4"/>
    <row r="964" s="7" customFormat="1" ht="11.4"/>
    <row r="965" s="7" customFormat="1" ht="11.4"/>
    <row r="966" s="7" customFormat="1" ht="11.4"/>
    <row r="967" s="7" customFormat="1" ht="11.4"/>
    <row r="968" s="7" customFormat="1" ht="11.4"/>
    <row r="969" s="7" customFormat="1" ht="11.4"/>
    <row r="970" s="7" customFormat="1" ht="11.4"/>
    <row r="971" s="7" customFormat="1" ht="11.4"/>
    <row r="972" s="7" customFormat="1" ht="11.4"/>
    <row r="973" s="7" customFormat="1" ht="11.4"/>
    <row r="974" s="7" customFormat="1" ht="11.4"/>
    <row r="975" s="7" customFormat="1" ht="11.4"/>
    <row r="976" s="7" customFormat="1" ht="11.4"/>
    <row r="977" s="7" customFormat="1" ht="11.4"/>
    <row r="978" s="7" customFormat="1" ht="11.4"/>
    <row r="979" s="7" customFormat="1" ht="11.4"/>
    <row r="980" s="7" customFormat="1" ht="11.4"/>
    <row r="981" s="7" customFormat="1" ht="11.4"/>
    <row r="982" s="7" customFormat="1" ht="11.4"/>
    <row r="983" s="7" customFormat="1" ht="11.4"/>
    <row r="984" s="7" customFormat="1" ht="11.4"/>
    <row r="985" s="7" customFormat="1" ht="11.4"/>
    <row r="986" s="7" customFormat="1" ht="11.4"/>
    <row r="987" s="7" customFormat="1" ht="11.4"/>
    <row r="988" s="7" customFormat="1" ht="11.4"/>
    <row r="989" s="7" customFormat="1" ht="11.4"/>
    <row r="990" s="7" customFormat="1" ht="11.4"/>
    <row r="991" s="7" customFormat="1" ht="11.4"/>
    <row r="992" s="7" customFormat="1" ht="11.4"/>
    <row r="993" s="7" customFormat="1" ht="11.4"/>
    <row r="994" s="7" customFormat="1" ht="11.4"/>
    <row r="995" s="7" customFormat="1" ht="11.4"/>
    <row r="996" s="7" customFormat="1" ht="11.4"/>
    <row r="997" s="7" customFormat="1" ht="11.4"/>
    <row r="998" s="7" customFormat="1" ht="11.4"/>
    <row r="999" s="7" customFormat="1" ht="11.4"/>
    <row r="1000" s="7" customFormat="1" ht="11.4"/>
    <row r="1001" s="7" customFormat="1" ht="11.4"/>
    <row r="1002" s="7" customFormat="1" ht="11.4"/>
    <row r="1003" s="7" customFormat="1" ht="11.4"/>
    <row r="1004" s="7" customFormat="1" ht="11.4"/>
    <row r="1005" s="7" customFormat="1" ht="11.4"/>
    <row r="1006" s="7" customFormat="1" ht="11.4"/>
    <row r="1007" s="7" customFormat="1" ht="11.4"/>
    <row r="1008" s="7" customFormat="1" ht="11.4"/>
    <row r="1009" s="7" customFormat="1" ht="11.4"/>
    <row r="1010" s="7" customFormat="1" ht="11.4"/>
    <row r="1011" s="7" customFormat="1" ht="11.4"/>
    <row r="1012" s="7" customFormat="1" ht="11.4"/>
    <row r="1013" s="7" customFormat="1" ht="11.4"/>
    <row r="1014" s="7" customFormat="1" ht="11.4"/>
    <row r="1015" s="7" customFormat="1" ht="11.4"/>
    <row r="1016" s="7" customFormat="1" ht="11.4"/>
    <row r="1017" s="7" customFormat="1" ht="11.4"/>
    <row r="1018" s="7" customFormat="1" ht="11.4"/>
    <row r="1019" s="7" customFormat="1" ht="11.4"/>
    <row r="1020" s="7" customFormat="1" ht="11.4"/>
    <row r="1021" s="7" customFormat="1" ht="11.4"/>
    <row r="1022" s="7" customFormat="1" ht="11.4"/>
    <row r="1023" s="7" customFormat="1" ht="11.4"/>
    <row r="1024" s="7" customFormat="1" ht="11.4"/>
    <row r="1025" s="7" customFormat="1" ht="11.4"/>
    <row r="1026" s="7" customFormat="1" ht="11.4"/>
    <row r="1027" s="7" customFormat="1" ht="11.4"/>
    <row r="1028" s="7" customFormat="1" ht="11.4"/>
    <row r="1029" s="7" customFormat="1" ht="11.4"/>
    <row r="1030" s="7" customFormat="1" ht="11.4"/>
    <row r="1031" s="7" customFormat="1" ht="11.4"/>
    <row r="1032" s="7" customFormat="1" ht="11.4"/>
    <row r="1033" s="7" customFormat="1" ht="11.4"/>
    <row r="1034" s="7" customFormat="1" ht="11.4"/>
    <row r="1035" s="7" customFormat="1" ht="11.4"/>
    <row r="1036" s="7" customFormat="1" ht="11.4"/>
    <row r="1037" s="7" customFormat="1" ht="11.4"/>
    <row r="1038" s="7" customFormat="1" ht="11.4"/>
    <row r="1039" s="7" customFormat="1" ht="11.4"/>
    <row r="1040" s="7" customFormat="1" ht="11.4"/>
    <row r="1041" s="7" customFormat="1" ht="11.4"/>
    <row r="1042" s="7" customFormat="1" ht="11.4"/>
    <row r="1043" s="7" customFormat="1" ht="11.4"/>
    <row r="1044" s="7" customFormat="1" ht="11.4"/>
    <row r="1045" s="7" customFormat="1" ht="11.4"/>
    <row r="1046" s="7" customFormat="1" ht="11.4"/>
    <row r="1047" s="7" customFormat="1" ht="11.4"/>
    <row r="1048" s="7" customFormat="1" ht="11.4"/>
    <row r="1049" s="7" customFormat="1" ht="11.4"/>
    <row r="1050" s="7" customFormat="1" ht="11.4"/>
    <row r="1051" s="7" customFormat="1" ht="11.4"/>
    <row r="1052" s="7" customFormat="1" ht="11.4"/>
    <row r="1053" s="7" customFormat="1" ht="11.4"/>
    <row r="1054" s="7" customFormat="1" ht="11.4"/>
    <row r="1055" s="7" customFormat="1" ht="11.4"/>
    <row r="1056" s="7" customFormat="1" ht="11.4"/>
    <row r="1057" s="7" customFormat="1" ht="11.4"/>
    <row r="1058" s="7" customFormat="1" ht="11.4"/>
    <row r="1059" s="7" customFormat="1" ht="11.4"/>
    <row r="1060" s="7" customFormat="1" ht="11.4"/>
    <row r="1061" s="7" customFormat="1" ht="11.4"/>
    <row r="1062" s="7" customFormat="1" ht="11.4"/>
    <row r="1063" s="7" customFormat="1" ht="11.4"/>
    <row r="1064" s="7" customFormat="1" ht="11.4"/>
    <row r="1065" s="7" customFormat="1" ht="11.4"/>
    <row r="1066" s="7" customFormat="1" ht="11.4"/>
    <row r="1067" s="7" customFormat="1" ht="11.4"/>
    <row r="1068" s="7" customFormat="1" ht="11.4"/>
    <row r="1069" s="7" customFormat="1" ht="11.4"/>
    <row r="1070" s="7" customFormat="1" ht="11.4"/>
    <row r="1071" s="7" customFormat="1" ht="11.4"/>
    <row r="1072" s="7" customFormat="1" ht="11.4"/>
    <row r="1073" s="7" customFormat="1" ht="11.4"/>
    <row r="1074" s="7" customFormat="1" ht="11.4"/>
    <row r="1075" s="7" customFormat="1" ht="11.4"/>
    <row r="1076" s="7" customFormat="1" ht="11.4"/>
    <row r="1077" s="7" customFormat="1" ht="11.4"/>
    <row r="1078" s="7" customFormat="1" ht="11.4"/>
    <row r="1079" s="7" customFormat="1" ht="11.4"/>
    <row r="1080" s="7" customFormat="1" ht="11.4"/>
    <row r="1081" s="7" customFormat="1" ht="11.4"/>
    <row r="1082" s="7" customFormat="1" ht="11.4"/>
    <row r="1083" s="7" customFormat="1" ht="11.4"/>
    <row r="1084" s="7" customFormat="1" ht="11.4"/>
    <row r="1085" s="7" customFormat="1" ht="11.4"/>
    <row r="1086" s="7" customFormat="1" ht="11.4"/>
    <row r="1087" s="7" customFormat="1" ht="11.4"/>
    <row r="1088" s="7" customFormat="1" ht="11.4"/>
    <row r="1089" s="7" customFormat="1" ht="11.4"/>
    <row r="1090" s="7" customFormat="1" ht="11.4"/>
    <row r="1091" s="7" customFormat="1" ht="11.4"/>
    <row r="1092" s="7" customFormat="1" ht="11.4"/>
    <row r="1093" s="7" customFormat="1" ht="11.4"/>
    <row r="1094" s="7" customFormat="1" ht="11.4"/>
    <row r="1095" s="7" customFormat="1" ht="11.4"/>
    <row r="1096" s="7" customFormat="1" ht="11.4"/>
    <row r="1097" s="7" customFormat="1" ht="11.4"/>
    <row r="1098" s="7" customFormat="1" ht="11.4"/>
    <row r="1099" s="7" customFormat="1" ht="11.4"/>
    <row r="1100" s="7" customFormat="1" ht="11.4"/>
    <row r="1101" s="7" customFormat="1" ht="11.4"/>
    <row r="1102" s="7" customFormat="1" ht="11.4"/>
    <row r="1103" s="7" customFormat="1" ht="11.4"/>
    <row r="1104" s="7" customFormat="1" ht="11.4"/>
    <row r="1105" s="7" customFormat="1" ht="11.4"/>
    <row r="1106" s="7" customFormat="1" ht="11.4"/>
    <row r="1107" s="7" customFormat="1" ht="11.4"/>
    <row r="1108" s="7" customFormat="1" ht="11.4"/>
    <row r="1109" s="7" customFormat="1" ht="11.4"/>
    <row r="1110" s="7" customFormat="1" ht="11.4"/>
    <row r="1111" s="7" customFormat="1" ht="11.4"/>
    <row r="1112" s="7" customFormat="1" ht="11.4"/>
    <row r="1113" s="7" customFormat="1" ht="11.4"/>
    <row r="1114" s="7" customFormat="1" ht="11.4"/>
    <row r="1115" s="7" customFormat="1" ht="11.4"/>
    <row r="1116" s="7" customFormat="1" ht="11.4"/>
    <row r="1117" s="7" customFormat="1" ht="11.4"/>
    <row r="1118" s="7" customFormat="1" ht="11.4"/>
    <row r="1119" s="7" customFormat="1" ht="11.4"/>
    <row r="1120" s="7" customFormat="1" ht="11.4"/>
    <row r="1121" s="7" customFormat="1" ht="11.4"/>
    <row r="1122" s="7" customFormat="1" ht="11.4"/>
    <row r="1123" s="7" customFormat="1" ht="11.4"/>
    <row r="1124" s="7" customFormat="1" ht="11.4"/>
    <row r="1125" s="7" customFormat="1" ht="11.4"/>
    <row r="1126" s="7" customFormat="1" ht="11.4"/>
    <row r="1127" s="7" customFormat="1" ht="11.4"/>
    <row r="1128" s="7" customFormat="1" ht="11.4"/>
    <row r="1129" s="7" customFormat="1" ht="11.4"/>
    <row r="1130" s="7" customFormat="1" ht="11.4"/>
    <row r="1131" s="7" customFormat="1" ht="11.4"/>
    <row r="1132" s="7" customFormat="1" ht="11.4"/>
    <row r="1133" s="7" customFormat="1" ht="11.4"/>
    <row r="1134" s="7" customFormat="1" ht="11.4"/>
    <row r="1135" s="7" customFormat="1" ht="11.4"/>
    <row r="1136" s="7" customFormat="1" ht="11.4"/>
    <row r="1137" s="7" customFormat="1" ht="11.4"/>
    <row r="1138" s="7" customFormat="1" ht="11.4"/>
    <row r="1139" s="7" customFormat="1" ht="11.4"/>
    <row r="1140" s="7" customFormat="1" ht="11.4"/>
    <row r="1141" s="7" customFormat="1" ht="11.4"/>
    <row r="1142" s="7" customFormat="1" ht="11.4"/>
    <row r="1143" s="7" customFormat="1" ht="11.4"/>
    <row r="1144" s="7" customFormat="1" ht="11.4"/>
    <row r="1145" s="7" customFormat="1" ht="11.4"/>
    <row r="1146" s="7" customFormat="1" ht="11.4"/>
    <row r="1147" s="7" customFormat="1" ht="11.4"/>
    <row r="1148" s="7" customFormat="1" ht="11.4"/>
    <row r="1149" s="7" customFormat="1" ht="11.4"/>
    <row r="1150" s="7" customFormat="1" ht="11.4"/>
    <row r="1151" s="7" customFormat="1" ht="11.4"/>
    <row r="1152" s="7" customFormat="1" ht="11.4"/>
    <row r="1153" s="7" customFormat="1" ht="11.4"/>
    <row r="1154" s="7" customFormat="1" ht="11.4"/>
    <row r="1155" s="7" customFormat="1" ht="11.4"/>
    <row r="1156" s="7" customFormat="1" ht="11.4"/>
    <row r="1157" s="7" customFormat="1" ht="11.4"/>
    <row r="1158" s="7" customFormat="1" ht="11.4"/>
    <row r="1159" s="7" customFormat="1" ht="11.4"/>
    <row r="1160" s="7" customFormat="1" ht="11.4"/>
    <row r="1161" s="7" customFormat="1" ht="11.4"/>
    <row r="1162" s="7" customFormat="1" ht="11.4"/>
    <row r="1163" s="7" customFormat="1" ht="11.4"/>
    <row r="1164" s="7" customFormat="1" ht="11.4"/>
    <row r="1165" s="7" customFormat="1" ht="11.4"/>
    <row r="1166" s="7" customFormat="1" ht="11.4"/>
    <row r="1167" s="7" customFormat="1" ht="11.4"/>
    <row r="1168" s="7" customFormat="1" ht="11.4"/>
    <row r="1169" s="7" customFormat="1" ht="11.4"/>
    <row r="1170" s="7" customFormat="1" ht="11.4"/>
    <row r="1171" s="7" customFormat="1" ht="11.4"/>
    <row r="1172" s="7" customFormat="1" ht="11.4"/>
    <row r="1173" s="7" customFormat="1" ht="11.4"/>
    <row r="1174" s="7" customFormat="1" ht="11.4"/>
    <row r="1175" s="7" customFormat="1" ht="11.4"/>
    <row r="1176" s="7" customFormat="1" ht="11.4"/>
    <row r="1177" s="7" customFormat="1" ht="11.4"/>
    <row r="1178" s="7" customFormat="1" ht="11.4"/>
    <row r="1179" s="7" customFormat="1" ht="11.4"/>
    <row r="1180" s="7" customFormat="1" ht="11.4"/>
    <row r="1181" s="7" customFormat="1" ht="11.4"/>
    <row r="1182" s="7" customFormat="1" ht="11.4"/>
    <row r="1183" s="7" customFormat="1" ht="11.4"/>
    <row r="1184" s="7" customFormat="1" ht="11.4"/>
    <row r="1185" s="7" customFormat="1" ht="11.4"/>
    <row r="1186" s="7" customFormat="1" ht="11.4"/>
    <row r="1187" s="7" customFormat="1" ht="11.4"/>
    <row r="1188" s="7" customFormat="1" ht="11.4"/>
    <row r="1189" s="7" customFormat="1" ht="11.4"/>
    <row r="1190" s="7" customFormat="1" ht="11.4"/>
    <row r="1191" s="7" customFormat="1" ht="11.4"/>
    <row r="1192" s="7" customFormat="1" ht="11.4"/>
    <row r="1193" s="7" customFormat="1" ht="11.4"/>
    <row r="1194" s="7" customFormat="1" ht="11.4"/>
    <row r="1195" s="7" customFormat="1" ht="11.4"/>
    <row r="1196" s="7" customFormat="1" ht="11.4"/>
    <row r="1197" s="7" customFormat="1" ht="11.4"/>
    <row r="1198" s="7" customFormat="1" ht="11.4"/>
    <row r="1199" s="7" customFormat="1" ht="11.4"/>
    <row r="1200" s="7" customFormat="1" ht="11.4"/>
    <row r="1201" s="7" customFormat="1" ht="11.4"/>
    <row r="1202" s="7" customFormat="1" ht="11.4"/>
    <row r="1203" s="7" customFormat="1" ht="11.4"/>
    <row r="1204" s="7" customFormat="1" ht="11.4"/>
    <row r="1205" s="7" customFormat="1" ht="11.4"/>
    <row r="1206" s="7" customFormat="1" ht="11.4"/>
    <row r="1207" s="7" customFormat="1" ht="11.4"/>
    <row r="1208" s="7" customFormat="1" ht="11.4"/>
    <row r="1209" s="7" customFormat="1" ht="11.4"/>
    <row r="1210" s="7" customFormat="1" ht="11.4"/>
    <row r="1211" s="7" customFormat="1" ht="11.4"/>
    <row r="1212" s="7" customFormat="1" ht="11.4"/>
    <row r="1213" s="7" customFormat="1" ht="11.4"/>
    <row r="1214" s="7" customFormat="1" ht="11.4"/>
    <row r="1215" s="7" customFormat="1" ht="11.4"/>
    <row r="1216" s="7" customFormat="1" ht="11.4"/>
    <row r="1217" s="7" customFormat="1" ht="11.4"/>
    <row r="1218" s="7" customFormat="1" ht="11.4"/>
    <row r="1219" s="7" customFormat="1" ht="11.4"/>
    <row r="1220" s="7" customFormat="1" ht="11.4"/>
    <row r="1221" s="7" customFormat="1" ht="11.4"/>
    <row r="1222" s="7" customFormat="1" ht="11.4"/>
    <row r="1223" s="7" customFormat="1" ht="11.4"/>
    <row r="1224" s="7" customFormat="1" ht="11.4"/>
    <row r="1225" s="7" customFormat="1" ht="11.4"/>
    <row r="1226" s="7" customFormat="1" ht="11.4"/>
    <row r="1227" s="7" customFormat="1" ht="11.4"/>
    <row r="1228" s="7" customFormat="1" ht="11.4"/>
    <row r="1229" s="7" customFormat="1" ht="11.4"/>
    <row r="1230" s="7" customFormat="1" ht="11.4"/>
    <row r="1231" s="7" customFormat="1" ht="11.4"/>
    <row r="1232" s="7" customFormat="1" ht="11.4"/>
    <row r="1233" s="7" customFormat="1" ht="11.4"/>
    <row r="1234" s="7" customFormat="1" ht="11.4"/>
    <row r="1235" s="7" customFormat="1" ht="11.4"/>
    <row r="1236" s="7" customFormat="1" ht="11.4"/>
    <row r="1237" s="7" customFormat="1" ht="11.4"/>
    <row r="1238" s="7" customFormat="1" ht="11.4"/>
    <row r="1239" s="7" customFormat="1" ht="11.4"/>
    <row r="1240" s="7" customFormat="1" ht="11.4"/>
    <row r="1241" s="7" customFormat="1" ht="11.4"/>
    <row r="1242" s="7" customFormat="1" ht="11.4"/>
    <row r="1243" s="7" customFormat="1" ht="11.4"/>
    <row r="1244" s="7" customFormat="1" ht="11.4"/>
    <row r="1245" s="7" customFormat="1" ht="11.4"/>
    <row r="1246" s="7" customFormat="1" ht="11.4"/>
    <row r="1247" s="7" customFormat="1" ht="11.4"/>
    <row r="1248" s="7" customFormat="1" ht="11.4"/>
    <row r="1249" s="7" customFormat="1" ht="11.4"/>
    <row r="1250" s="7" customFormat="1" ht="11.4"/>
    <row r="1251" s="7" customFormat="1" ht="11.4"/>
    <row r="1252" s="7" customFormat="1" ht="11.4"/>
    <row r="1253" s="7" customFormat="1" ht="11.4"/>
    <row r="1254" s="7" customFormat="1" ht="11.4"/>
    <row r="1255" s="7" customFormat="1" ht="11.4"/>
    <row r="1256" s="7" customFormat="1" ht="11.4"/>
    <row r="1257" s="7" customFormat="1" ht="11.4"/>
    <row r="1258" s="7" customFormat="1" ht="11.4"/>
    <row r="1259" s="7" customFormat="1" ht="11.4"/>
    <row r="1260" s="7" customFormat="1" ht="11.4"/>
    <row r="1261" s="7" customFormat="1" ht="11.4"/>
    <row r="1262" s="7" customFormat="1" ht="11.4"/>
    <row r="1263" s="7" customFormat="1" ht="11.4"/>
    <row r="1264" s="7" customFormat="1" ht="11.4"/>
    <row r="1265" s="7" customFormat="1" ht="11.4"/>
    <row r="1266" s="7" customFormat="1" ht="11.4"/>
    <row r="1267" s="7" customFormat="1" ht="11.4"/>
    <row r="1268" s="7" customFormat="1" ht="11.4"/>
    <row r="1269" s="7" customFormat="1" ht="11.4"/>
    <row r="1270" s="7" customFormat="1" ht="11.4"/>
    <row r="1271" s="7" customFormat="1" ht="11.4"/>
    <row r="1272" s="7" customFormat="1" ht="11.4"/>
    <row r="1273" s="7" customFormat="1" ht="11.4"/>
    <row r="1274" s="7" customFormat="1" ht="11.4"/>
    <row r="1275" s="7" customFormat="1" ht="11.4"/>
    <row r="1276" s="7" customFormat="1" ht="11.4"/>
    <row r="1277" s="7" customFormat="1" ht="11.4"/>
    <row r="1278" s="7" customFormat="1" ht="11.4"/>
    <row r="1279" s="7" customFormat="1" ht="11.4"/>
    <row r="1280" s="7" customFormat="1" ht="11.4"/>
    <row r="1281" s="7" customFormat="1" ht="11.4"/>
    <row r="1282" s="7" customFormat="1" ht="11.4"/>
    <row r="1283" s="7" customFormat="1" ht="11.4"/>
    <row r="1284" s="7" customFormat="1" ht="11.4"/>
    <row r="1285" s="7" customFormat="1" ht="11.4"/>
    <row r="1286" s="7" customFormat="1" ht="11.4"/>
    <row r="1287" s="7" customFormat="1" ht="11.4"/>
    <row r="1288" s="7" customFormat="1" ht="11.4"/>
    <row r="1289" s="7" customFormat="1" ht="11.4"/>
    <row r="1290" s="7" customFormat="1" ht="11.4"/>
    <row r="1291" s="7" customFormat="1" ht="11.4"/>
    <row r="1292" s="7" customFormat="1" ht="11.4"/>
    <row r="1293" s="7" customFormat="1" ht="11.4"/>
    <row r="1294" s="7" customFormat="1" ht="11.4"/>
    <row r="1295" s="7" customFormat="1" ht="11.4"/>
    <row r="1296" s="7" customFormat="1" ht="11.4"/>
    <row r="1297" s="7" customFormat="1" ht="11.4"/>
    <row r="1298" s="7" customFormat="1" ht="11.4"/>
    <row r="1299" s="7" customFormat="1" ht="11.4"/>
    <row r="1300" s="7" customFormat="1" ht="11.4"/>
    <row r="1301" s="7" customFormat="1" ht="11.4"/>
    <row r="1302" s="7" customFormat="1" ht="11.4"/>
    <row r="1303" s="7" customFormat="1" ht="11.4"/>
    <row r="1304" s="7" customFormat="1" ht="11.4"/>
    <row r="1305" s="7" customFormat="1" ht="11.4"/>
    <row r="1306" s="7" customFormat="1" ht="11.4"/>
    <row r="1307" s="7" customFormat="1" ht="11.4"/>
    <row r="1308" s="7" customFormat="1" ht="11.4"/>
    <row r="1309" s="7" customFormat="1" ht="11.4"/>
    <row r="1310" s="7" customFormat="1" ht="11.4"/>
    <row r="1311" s="7" customFormat="1" ht="11.4"/>
    <row r="1312" s="7" customFormat="1" ht="11.4"/>
    <row r="1313" s="7" customFormat="1" ht="11.4"/>
    <row r="1314" s="7" customFormat="1" ht="11.4"/>
    <row r="1315" s="7" customFormat="1" ht="11.4"/>
    <row r="1316" s="7" customFormat="1" ht="11.4"/>
    <row r="1317" s="7" customFormat="1" ht="11.4"/>
    <row r="1318" s="7" customFormat="1" ht="11.4"/>
    <row r="1319" s="7" customFormat="1" ht="11.4"/>
    <row r="1320" s="7" customFormat="1" ht="11.4"/>
    <row r="1321" s="7" customFormat="1" ht="11.4"/>
    <row r="1322" s="7" customFormat="1" ht="11.4"/>
    <row r="1323" s="7" customFormat="1" ht="11.4"/>
    <row r="1324" s="7" customFormat="1" ht="11.4"/>
    <row r="1325" s="7" customFormat="1" ht="11.4"/>
    <row r="1326" s="7" customFormat="1" ht="11.4"/>
    <row r="1327" s="7" customFormat="1" ht="11.4"/>
    <row r="1328" s="7" customFormat="1" ht="11.4"/>
    <row r="1329" s="7" customFormat="1" ht="11.4"/>
    <row r="1330" s="7" customFormat="1" ht="11.4"/>
    <row r="1331" s="7" customFormat="1" ht="11.4"/>
    <row r="1332" s="7" customFormat="1" ht="11.4"/>
    <row r="1333" s="7" customFormat="1" ht="11.4"/>
    <row r="1334" s="7" customFormat="1" ht="11.4"/>
    <row r="1335" s="7" customFormat="1" ht="11.4"/>
    <row r="1336" s="7" customFormat="1" ht="11.4"/>
    <row r="1337" s="7" customFormat="1" ht="11.4"/>
    <row r="1338" s="7" customFormat="1" ht="11.4"/>
    <row r="1339" s="7" customFormat="1" ht="11.4"/>
    <row r="1340" s="7" customFormat="1" ht="11.4"/>
    <row r="1341" s="7" customFormat="1" ht="11.4"/>
    <row r="1342" s="7" customFormat="1" ht="11.4"/>
    <row r="1343" s="7" customFormat="1" ht="11.4"/>
    <row r="1344" s="7" customFormat="1" ht="11.4"/>
    <row r="1345" spans="1:258" s="7" customFormat="1" ht="11.4"/>
    <row r="1346" spans="1:258" s="7" customFormat="1" ht="11.4"/>
    <row r="1347" spans="1:258" s="7" customFormat="1" ht="11.4"/>
    <row r="1348" spans="1:258" s="7" customFormat="1" ht="11.4"/>
    <row r="1349" spans="1:258" s="7" customFormat="1" ht="11.4"/>
    <row r="1350" spans="1:258" s="1" customFormat="1">
      <c r="A1350" s="7"/>
      <c r="B1350" s="7"/>
      <c r="C1350" s="7"/>
      <c r="D1350" s="7"/>
      <c r="E1350" s="22"/>
      <c r="T1350" s="7"/>
      <c r="U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7"/>
      <c r="IX1350" s="4"/>
    </row>
    <row r="1351" spans="1:258" s="1" customFormat="1">
      <c r="A1351" s="7"/>
      <c r="B1351" s="7"/>
      <c r="C1351" s="7"/>
      <c r="D1351" s="7"/>
      <c r="E1351" s="22"/>
      <c r="T1351" s="7"/>
      <c r="U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7"/>
      <c r="IX1351" s="4"/>
    </row>
    <row r="1352" spans="1:258" s="1" customFormat="1">
      <c r="A1352" s="7"/>
      <c r="B1352" s="7"/>
      <c r="C1352" s="7"/>
      <c r="D1352" s="7"/>
      <c r="E1352" s="22"/>
      <c r="T1352" s="7"/>
      <c r="U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7"/>
      <c r="IX1352" s="4"/>
    </row>
    <row r="1353" spans="1:258" s="1" customFormat="1">
      <c r="A1353" s="7"/>
      <c r="B1353" s="7"/>
      <c r="C1353" s="7"/>
      <c r="D1353" s="7"/>
      <c r="E1353" s="22"/>
      <c r="T1353" s="7"/>
      <c r="U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7"/>
      <c r="IX1353" s="4"/>
    </row>
    <row r="1354" spans="1:258" s="1" customFormat="1">
      <c r="A1354" s="7"/>
      <c r="B1354" s="7"/>
      <c r="C1354" s="7"/>
      <c r="D1354" s="7"/>
      <c r="E1354" s="22"/>
      <c r="T1354" s="7"/>
      <c r="U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7"/>
      <c r="IX1354" s="4"/>
    </row>
    <row r="1355" spans="1:258" s="1" customFormat="1">
      <c r="A1355" s="7"/>
      <c r="B1355" s="7"/>
      <c r="C1355" s="7"/>
      <c r="D1355" s="7"/>
      <c r="E1355" s="22"/>
      <c r="T1355" s="7"/>
      <c r="U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7"/>
      <c r="IX1355" s="4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EnumInput!$B$2:$B$3</xm:f>
          </x14:formula1>
          <xm:sqref>E25</xm:sqref>
        </x14:dataValidation>
        <x14:dataValidation type="list" allowBlank="1" showInputMessage="1" showErrorMessage="1" xr:uid="{00000000-0002-0000-0700-000001000000}">
          <x14:formula1>
            <xm:f>EnumInput!$C$1:$C$2</xm:f>
          </x14:formula1>
          <xm:sqref>D651 D346 E28:E29 D35:D41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J1:W102"/>
  <sheetViews>
    <sheetView workbookViewId="0">
      <selection activeCell="J5" sqref="J5"/>
    </sheetView>
  </sheetViews>
  <sheetFormatPr baseColWidth="10" defaultRowHeight="14.4"/>
  <cols>
    <col min="12" max="12" width="11.5546875" style="96"/>
    <col min="13" max="13" width="11.5546875" style="95"/>
  </cols>
  <sheetData>
    <row r="1" spans="10:23">
      <c r="J1" t="s">
        <v>21</v>
      </c>
      <c r="K1" t="s">
        <v>37</v>
      </c>
      <c r="L1" s="96" t="s">
        <v>258</v>
      </c>
      <c r="N1" t="s">
        <v>99</v>
      </c>
    </row>
    <row r="2" spans="10:23">
      <c r="J2">
        <v>0</v>
      </c>
      <c r="K2">
        <v>4.4425509166732304</v>
      </c>
      <c r="L2" s="96">
        <v>4.4425509166732304</v>
      </c>
      <c r="M2" s="95">
        <v>4.4425509166732304</v>
      </c>
      <c r="N2">
        <v>4.4425509166732304</v>
      </c>
      <c r="O2">
        <v>4.4425509166732304</v>
      </c>
      <c r="P2">
        <v>4.4425509166732304</v>
      </c>
      <c r="Q2">
        <v>4.4425509166732304</v>
      </c>
      <c r="R2">
        <v>4.4425509166732304</v>
      </c>
      <c r="S2">
        <v>4.4425509166732304</v>
      </c>
      <c r="T2">
        <v>4.4425509166732304</v>
      </c>
      <c r="U2">
        <v>4.4425509166732304</v>
      </c>
      <c r="V2">
        <v>4.4425509166732304</v>
      </c>
      <c r="W2">
        <v>4.4425509166732304</v>
      </c>
    </row>
    <row r="3" spans="10:23">
      <c r="K3">
        <v>4.5431351724571396</v>
      </c>
      <c r="L3" s="96">
        <v>4.6870542377489999</v>
      </c>
      <c r="M3" s="95">
        <v>4.2997026564378498</v>
      </c>
      <c r="N3">
        <v>4.5591601228838199</v>
      </c>
      <c r="O3">
        <v>4.5897216602263704</v>
      </c>
      <c r="P3">
        <v>4.28369997803755</v>
      </c>
      <c r="Q3">
        <v>4.5935124552753601</v>
      </c>
      <c r="R3">
        <v>4.4882905698694104</v>
      </c>
      <c r="S3">
        <v>4.4609133725870196</v>
      </c>
      <c r="T3">
        <v>4.4463198620454696</v>
      </c>
      <c r="U3">
        <v>4.5986014183879904</v>
      </c>
      <c r="V3">
        <v>4.5366587931374402</v>
      </c>
      <c r="W3">
        <v>4.5698489617787601</v>
      </c>
    </row>
    <row r="4" spans="10:23">
      <c r="K4">
        <v>4.4374709028169299</v>
      </c>
      <c r="L4" s="96">
        <v>4.6493993809797303</v>
      </c>
      <c r="M4" s="95">
        <v>4.1543695745681202</v>
      </c>
      <c r="N4">
        <v>4.4392943431397196</v>
      </c>
      <c r="O4">
        <v>4.37288947258061</v>
      </c>
      <c r="P4">
        <v>4.2711155553126803</v>
      </c>
      <c r="Q4">
        <v>4.6617447802042102</v>
      </c>
      <c r="R4">
        <v>4.1736813984354901</v>
      </c>
      <c r="S4">
        <v>4.2968199781945904</v>
      </c>
      <c r="T4">
        <v>4.42570254305907</v>
      </c>
      <c r="U4">
        <v>4.5166186753761002</v>
      </c>
      <c r="V4">
        <v>4.3583226665280499</v>
      </c>
      <c r="W4">
        <v>4.4759014179470702</v>
      </c>
    </row>
    <row r="5" spans="10:23">
      <c r="K5">
        <v>4.3795140826754801</v>
      </c>
      <c r="L5" s="96">
        <v>4.6725722072412497</v>
      </c>
      <c r="M5" s="95">
        <v>3.9954812094224699</v>
      </c>
      <c r="N5">
        <v>4.4550917072893199</v>
      </c>
      <c r="O5">
        <v>4.0337819390961203</v>
      </c>
      <c r="P5">
        <v>4.2629519015637101</v>
      </c>
      <c r="Q5">
        <v>4.6725722072412497</v>
      </c>
      <c r="R5">
        <v>4.1747961015913697</v>
      </c>
      <c r="S5">
        <v>4.2831384162649702</v>
      </c>
      <c r="T5">
        <v>4.3959980946117003</v>
      </c>
      <c r="U5">
        <v>4.5812814945953404</v>
      </c>
      <c r="V5">
        <v>4.2007558927164599</v>
      </c>
      <c r="W5">
        <v>4.3736538737861101</v>
      </c>
    </row>
    <row r="6" spans="10:23">
      <c r="K6">
        <v>4.3137107760286098</v>
      </c>
      <c r="L6" s="96">
        <v>4.7282633938188496</v>
      </c>
      <c r="M6" s="95">
        <v>3.8890964552025</v>
      </c>
      <c r="N6">
        <v>4.2970373487905702</v>
      </c>
      <c r="O6">
        <v>4.1198692937830197</v>
      </c>
      <c r="P6">
        <v>4.2045941249462402</v>
      </c>
      <c r="Q6">
        <v>4.7051124152109498</v>
      </c>
      <c r="R6">
        <v>4.3567748750285196</v>
      </c>
      <c r="S6">
        <v>4.3135839217828904</v>
      </c>
      <c r="T6">
        <v>4.3358087365528704</v>
      </c>
      <c r="U6">
        <v>4.5104076916076101</v>
      </c>
      <c r="V6">
        <v>4.2348353900534903</v>
      </c>
      <c r="W6">
        <v>4.1505776126632901</v>
      </c>
    </row>
    <row r="7" spans="10:23">
      <c r="K7">
        <v>4.2328329291912601</v>
      </c>
      <c r="L7" s="96">
        <v>4.7362171644253097</v>
      </c>
      <c r="M7" s="95">
        <v>3.7585327277822</v>
      </c>
      <c r="N7">
        <v>4.3523299707807501</v>
      </c>
      <c r="O7">
        <v>3.9047269172210899</v>
      </c>
      <c r="P7">
        <v>4.3486178763996204</v>
      </c>
      <c r="Q7">
        <v>4.4026629815917504</v>
      </c>
      <c r="R7">
        <v>4.3543343630040798</v>
      </c>
      <c r="S7">
        <v>4.4576507508773302</v>
      </c>
      <c r="T7">
        <v>4.2899921603932203</v>
      </c>
      <c r="U7">
        <v>4.5103454021064397</v>
      </c>
      <c r="V7">
        <v>4.2108844945525599</v>
      </c>
      <c r="W7">
        <v>4.0618871821579203</v>
      </c>
    </row>
    <row r="8" spans="10:23">
      <c r="K8">
        <v>4.20921025104726</v>
      </c>
      <c r="L8" s="96">
        <v>4.7044702229606603</v>
      </c>
      <c r="M8" s="95">
        <v>3.71432030477553</v>
      </c>
      <c r="N8">
        <v>4.2150079680747297</v>
      </c>
      <c r="O8">
        <v>3.9545059943373602</v>
      </c>
      <c r="P8">
        <v>4.3086700906411197</v>
      </c>
      <c r="Q8">
        <v>4.3850185995897899</v>
      </c>
      <c r="R8">
        <v>4.3560196030467404</v>
      </c>
      <c r="S8">
        <v>4.3180702985276396</v>
      </c>
      <c r="T8">
        <v>4.2400003165503</v>
      </c>
      <c r="U8">
        <v>4.5184118177878796</v>
      </c>
      <c r="V8">
        <v>4.0300947423996201</v>
      </c>
      <c r="W8">
        <v>3.9876844333107702</v>
      </c>
    </row>
    <row r="9" spans="10:23">
      <c r="K9">
        <v>4.1703162379797298</v>
      </c>
      <c r="L9" s="96">
        <v>4.6980995631611897</v>
      </c>
      <c r="M9" s="95">
        <v>3.6518994341758102</v>
      </c>
      <c r="N9">
        <v>4.1773407190996101</v>
      </c>
      <c r="O9">
        <v>3.88844586437849</v>
      </c>
      <c r="P9">
        <v>4.1780993615442901</v>
      </c>
      <c r="Q9">
        <v>4.3547448233455199</v>
      </c>
      <c r="R9">
        <v>4.22453959877424</v>
      </c>
      <c r="S9">
        <v>4.3329615432317699</v>
      </c>
      <c r="T9">
        <v>4.08872142144227</v>
      </c>
      <c r="U9">
        <v>4.4046429982324504</v>
      </c>
      <c r="V9">
        <v>4.0514663963253899</v>
      </c>
      <c r="W9">
        <v>3.9460598467416101</v>
      </c>
    </row>
    <row r="10" spans="10:23">
      <c r="K10">
        <v>4.1235725127050502</v>
      </c>
      <c r="L10" s="96">
        <v>4.6747849381600899</v>
      </c>
      <c r="M10" s="95">
        <v>3.5399628125335001</v>
      </c>
      <c r="N10">
        <v>4.1217415182211399</v>
      </c>
      <c r="O10">
        <v>3.7169210910046901</v>
      </c>
      <c r="P10">
        <v>4.14871481390733</v>
      </c>
      <c r="Q10">
        <v>4.2002074166671699</v>
      </c>
      <c r="R10">
        <v>4.2180885060192201</v>
      </c>
      <c r="S10">
        <v>4.2504013738159996</v>
      </c>
      <c r="T10">
        <v>3.9609810912559098</v>
      </c>
      <c r="U10">
        <v>4.4921940831025298</v>
      </c>
      <c r="V10">
        <v>3.9519010484409498</v>
      </c>
      <c r="W10">
        <v>3.7884480672480301</v>
      </c>
    </row>
    <row r="11" spans="10:23">
      <c r="K11">
        <v>4.0590954467615399</v>
      </c>
      <c r="L11" s="96">
        <v>4.6609267100187699</v>
      </c>
      <c r="M11" s="95">
        <v>3.4417744138177802</v>
      </c>
      <c r="N11">
        <v>4.0928016320099303</v>
      </c>
      <c r="O11">
        <v>3.6888532764111002</v>
      </c>
      <c r="P11">
        <v>4.1095489238136604</v>
      </c>
      <c r="Q11">
        <v>4.1352539303717704</v>
      </c>
      <c r="R11">
        <v>4.36243565793015</v>
      </c>
      <c r="S11">
        <v>4.21494486048024</v>
      </c>
      <c r="T11">
        <v>3.8368376097374202</v>
      </c>
      <c r="U11">
        <v>4.4620567926223504</v>
      </c>
      <c r="V11">
        <v>3.8063901180539101</v>
      </c>
      <c r="W11">
        <v>3.7691612585247798</v>
      </c>
    </row>
    <row r="12" spans="10:23">
      <c r="K12">
        <v>3.97941538269008</v>
      </c>
      <c r="L12" s="96">
        <v>4.5761229401070898</v>
      </c>
      <c r="M12" s="95">
        <v>3.3209035880104301</v>
      </c>
      <c r="N12">
        <v>4.0628895484854901</v>
      </c>
      <c r="O12">
        <v>3.5300675163562301</v>
      </c>
      <c r="P12">
        <v>3.8957409700260199</v>
      </c>
      <c r="Q12">
        <v>4.1854376764699603</v>
      </c>
      <c r="R12">
        <v>4.1885081264189301</v>
      </c>
      <c r="S12">
        <v>3.7955352756557201</v>
      </c>
      <c r="T12">
        <v>3.65670824042388</v>
      </c>
      <c r="U12">
        <v>4.2928239351476396</v>
      </c>
      <c r="V12">
        <v>3.6872544413283501</v>
      </c>
      <c r="W12">
        <v>3.6039525306825899</v>
      </c>
    </row>
    <row r="13" spans="10:23">
      <c r="K13">
        <v>3.9596789979785201</v>
      </c>
      <c r="L13" s="96">
        <v>4.6095262834024204</v>
      </c>
      <c r="M13" s="95">
        <v>3.29987562104</v>
      </c>
      <c r="N13">
        <v>3.8671900004877502</v>
      </c>
      <c r="O13">
        <v>3.5563528860611799</v>
      </c>
      <c r="P13">
        <v>3.7670318849710802</v>
      </c>
      <c r="Q13">
        <v>4.2507016823391304</v>
      </c>
      <c r="R13">
        <v>4.1459717822440201</v>
      </c>
      <c r="S13">
        <v>3.69810327097594</v>
      </c>
      <c r="T13">
        <v>3.6145331002542198</v>
      </c>
      <c r="U13">
        <v>4.2384554778291497</v>
      </c>
      <c r="V13">
        <v>3.7630287540339902</v>
      </c>
      <c r="W13">
        <v>3.50124106610967</v>
      </c>
    </row>
    <row r="14" spans="10:23">
      <c r="K14">
        <v>3.9272280119706098</v>
      </c>
      <c r="L14" s="96">
        <v>4.57557684591215</v>
      </c>
      <c r="M14" s="95">
        <v>3.24706658023874</v>
      </c>
      <c r="N14">
        <v>3.8263777581483698</v>
      </c>
      <c r="O14">
        <v>3.56393832571263</v>
      </c>
      <c r="P14">
        <v>3.7572467011955801</v>
      </c>
      <c r="Q14">
        <v>4.2424514366605903</v>
      </c>
      <c r="R14">
        <v>4.2980429273929701</v>
      </c>
      <c r="S14">
        <v>3.7220871233146702</v>
      </c>
      <c r="T14">
        <v>3.5305776854734701</v>
      </c>
      <c r="U14">
        <v>4.2716737566415803</v>
      </c>
      <c r="V14">
        <v>3.88268518554746</v>
      </c>
      <c r="W14">
        <v>3.4136441912256101</v>
      </c>
    </row>
    <row r="15" spans="10:23">
      <c r="K15">
        <v>3.8764153145944098</v>
      </c>
      <c r="L15" s="96">
        <v>4.4925783720417698</v>
      </c>
      <c r="M15" s="95">
        <v>3.2249719678594002</v>
      </c>
      <c r="N15">
        <v>3.7914449000773698</v>
      </c>
      <c r="O15">
        <v>3.5366130126837998</v>
      </c>
      <c r="P15">
        <v>3.7018364447618701</v>
      </c>
      <c r="Q15">
        <v>4.1863344861162597</v>
      </c>
      <c r="R15">
        <v>4.12047532753372</v>
      </c>
      <c r="S15">
        <v>3.7424818469204602</v>
      </c>
      <c r="T15">
        <v>3.4048056140852698</v>
      </c>
      <c r="U15">
        <v>4.2373647232640197</v>
      </c>
      <c r="V15">
        <v>3.9533065816388402</v>
      </c>
      <c r="W15">
        <v>3.4283651979268499</v>
      </c>
    </row>
    <row r="16" spans="10:23">
      <c r="K16">
        <v>3.8138342819498599</v>
      </c>
      <c r="L16" s="96">
        <v>4.45096335520513</v>
      </c>
      <c r="M16" s="95">
        <v>3.1876971076107101</v>
      </c>
      <c r="N16">
        <v>3.7443894131373101</v>
      </c>
      <c r="O16">
        <v>3.47638179113688</v>
      </c>
      <c r="P16">
        <v>3.5982854645389901</v>
      </c>
      <c r="Q16">
        <v>3.9969829575990801</v>
      </c>
      <c r="R16">
        <v>4.0916560057342597</v>
      </c>
      <c r="S16">
        <v>3.5934483569198399</v>
      </c>
      <c r="T16">
        <v>3.31133532293638</v>
      </c>
      <c r="U16">
        <v>4.3366052824896997</v>
      </c>
      <c r="V16">
        <v>3.9439973644406598</v>
      </c>
      <c r="W16">
        <v>3.2439262424728699</v>
      </c>
    </row>
    <row r="17" spans="10:23">
      <c r="K17">
        <v>3.7350452072696601</v>
      </c>
      <c r="L17" s="96">
        <v>4.4201654230629597</v>
      </c>
      <c r="M17" s="95">
        <v>3.07715130447653</v>
      </c>
      <c r="N17">
        <v>3.6845021788452899</v>
      </c>
      <c r="O17">
        <v>3.3979289643458199</v>
      </c>
      <c r="P17">
        <v>3.5865344740390199</v>
      </c>
      <c r="Q17">
        <v>3.8202334547250301</v>
      </c>
      <c r="R17">
        <v>3.9084832746173199</v>
      </c>
      <c r="S17">
        <v>3.51779034702477</v>
      </c>
      <c r="T17">
        <v>3.3184458675463002</v>
      </c>
      <c r="U17">
        <v>4.3586512131598303</v>
      </c>
      <c r="V17">
        <v>3.8031841964138602</v>
      </c>
      <c r="W17">
        <v>3.1964341024327401</v>
      </c>
    </row>
    <row r="18" spans="10:23">
      <c r="K18">
        <v>3.7181739110811698</v>
      </c>
      <c r="L18" s="96">
        <v>4.3552211298795198</v>
      </c>
      <c r="M18" s="95">
        <v>3.0228316433742202</v>
      </c>
      <c r="N18">
        <v>3.87260240301298</v>
      </c>
      <c r="O18">
        <v>3.44703102936607</v>
      </c>
      <c r="P18">
        <v>3.4841121658535701</v>
      </c>
      <c r="Q18">
        <v>3.9265224391906899</v>
      </c>
      <c r="R18">
        <v>3.8932430204403601</v>
      </c>
      <c r="S18">
        <v>3.56042320165181</v>
      </c>
      <c r="T18">
        <v>3.4143247555946998</v>
      </c>
      <c r="U18">
        <v>4.2667212038562203</v>
      </c>
      <c r="V18">
        <v>3.7712679302154002</v>
      </c>
      <c r="W18">
        <v>3.38717081262334</v>
      </c>
    </row>
    <row r="19" spans="10:23">
      <c r="K19">
        <v>3.6893471296073002</v>
      </c>
      <c r="L19" s="96">
        <v>4.3316668271643799</v>
      </c>
      <c r="M19" s="95">
        <v>2.9736152863921901</v>
      </c>
      <c r="N19">
        <v>3.91273160288433</v>
      </c>
      <c r="O19">
        <v>3.4494332727904702</v>
      </c>
      <c r="P19">
        <v>3.4676779678046401</v>
      </c>
      <c r="Q19">
        <v>3.94038729720865</v>
      </c>
      <c r="R19">
        <v>4.0430062468085497</v>
      </c>
      <c r="S19">
        <v>3.6992025038673599</v>
      </c>
      <c r="T19">
        <v>3.3707133475497999</v>
      </c>
      <c r="U19">
        <v>4.3289659337853896</v>
      </c>
      <c r="V19">
        <v>3.7324748660857301</v>
      </c>
      <c r="W19">
        <v>3.13807131464519</v>
      </c>
    </row>
    <row r="20" spans="10:23">
      <c r="K20">
        <v>3.6456128919347699</v>
      </c>
      <c r="L20" s="96">
        <v>4.2549565304546997</v>
      </c>
      <c r="M20" s="95">
        <v>2.9611565240248199</v>
      </c>
      <c r="N20">
        <v>3.8370964062513302</v>
      </c>
      <c r="O20">
        <v>3.3614966036108198</v>
      </c>
      <c r="P20">
        <v>3.4366944794202601</v>
      </c>
      <c r="Q20">
        <v>3.77233933058075</v>
      </c>
      <c r="R20">
        <v>3.9604313098342301</v>
      </c>
      <c r="S20">
        <v>3.5985997072222302</v>
      </c>
      <c r="T20">
        <v>3.2819337880978798</v>
      </c>
      <c r="U20">
        <v>4.2362281961807904</v>
      </c>
      <c r="V20">
        <v>3.6848764483396801</v>
      </c>
      <c r="W20">
        <v>3.0837321782607199</v>
      </c>
    </row>
    <row r="21" spans="10:23">
      <c r="K21">
        <v>3.58295137395368</v>
      </c>
      <c r="L21" s="96">
        <v>4.2210302468411003</v>
      </c>
      <c r="M21" s="95">
        <v>2.8979540096433398</v>
      </c>
      <c r="N21">
        <v>3.6764754375686999</v>
      </c>
      <c r="O21">
        <v>3.2329651358568201</v>
      </c>
      <c r="P21">
        <v>3.5923246843197001</v>
      </c>
      <c r="Q21">
        <v>3.6563838537793099</v>
      </c>
      <c r="R21">
        <v>3.90522731478455</v>
      </c>
      <c r="S21">
        <v>3.58580999022591</v>
      </c>
      <c r="T21">
        <v>3.2103867333272</v>
      </c>
      <c r="U21">
        <v>4.1519549521732904</v>
      </c>
      <c r="V21">
        <v>3.58799704857186</v>
      </c>
      <c r="W21">
        <v>2.9666546013312098</v>
      </c>
    </row>
    <row r="22" spans="10:23">
      <c r="J22">
        <v>2</v>
      </c>
      <c r="K22">
        <v>3.50689238031614</v>
      </c>
      <c r="L22" s="96">
        <v>4.1770816138947904</v>
      </c>
      <c r="M22" s="95">
        <v>2.8253529720808799</v>
      </c>
      <c r="N22">
        <v>3.6847554430713698</v>
      </c>
      <c r="O22">
        <v>3.3863692006252002</v>
      </c>
      <c r="P22">
        <v>3.30722613482479</v>
      </c>
      <c r="Q22">
        <v>3.6410788603754098</v>
      </c>
      <c r="R22">
        <v>3.7088284540956402</v>
      </c>
      <c r="S22">
        <v>3.6129461618718701</v>
      </c>
      <c r="T22">
        <v>3.2333809446412101</v>
      </c>
      <c r="U22">
        <v>4.1929709112471203</v>
      </c>
      <c r="V22">
        <v>3.5130993461103901</v>
      </c>
      <c r="W22">
        <v>2.8416157422479298</v>
      </c>
    </row>
    <row r="23" spans="10:23">
      <c r="K23">
        <v>3.4920999189448998</v>
      </c>
      <c r="L23" s="96">
        <v>4.1453361634449601</v>
      </c>
      <c r="M23" s="95">
        <v>2.7650589698897798</v>
      </c>
      <c r="N23">
        <v>3.7186685510613402</v>
      </c>
      <c r="O23">
        <v>3.35470773480202</v>
      </c>
      <c r="P23">
        <v>3.3127518085671999</v>
      </c>
      <c r="Q23">
        <v>3.6369052649629099</v>
      </c>
      <c r="R23">
        <v>3.7082282496263899</v>
      </c>
      <c r="S23">
        <v>3.5933223362625002</v>
      </c>
      <c r="T23">
        <v>3.19937583750397</v>
      </c>
      <c r="U23">
        <v>4.1453361634449601</v>
      </c>
      <c r="V23">
        <v>3.4827742790207998</v>
      </c>
      <c r="W23">
        <v>2.7521127309225402</v>
      </c>
    </row>
    <row r="24" spans="10:23">
      <c r="K24">
        <v>3.4647840497183799</v>
      </c>
      <c r="L24" s="96">
        <v>4.1117009509051003</v>
      </c>
      <c r="M24" s="95">
        <v>2.7859285379052801</v>
      </c>
      <c r="N24">
        <v>3.6889141030103199</v>
      </c>
      <c r="O24">
        <v>3.3744336779150901</v>
      </c>
      <c r="P24">
        <v>3.1603341201798298</v>
      </c>
      <c r="Q24">
        <v>3.56375518292668</v>
      </c>
      <c r="R24">
        <v>3.6910742141664201</v>
      </c>
      <c r="S24">
        <v>3.5545073672933101</v>
      </c>
      <c r="T24">
        <v>3.1173467668317398</v>
      </c>
      <c r="U24">
        <v>4.1117009509051003</v>
      </c>
      <c r="V24">
        <v>3.47210859035884</v>
      </c>
      <c r="W24">
        <v>2.8054930977645798</v>
      </c>
    </row>
    <row r="25" spans="10:23">
      <c r="K25">
        <v>3.4191140026144899</v>
      </c>
      <c r="L25" s="96">
        <v>4.0508226301107504</v>
      </c>
      <c r="M25" s="95">
        <v>2.74059545511806</v>
      </c>
      <c r="N25">
        <v>3.6266056675429499</v>
      </c>
      <c r="O25">
        <v>3.3693851232249599</v>
      </c>
      <c r="P25">
        <v>3.0085586984900399</v>
      </c>
      <c r="Q25">
        <v>3.5193250307200601</v>
      </c>
      <c r="R25">
        <v>3.5846429615897599</v>
      </c>
      <c r="S25">
        <v>3.4903950183195902</v>
      </c>
      <c r="T25">
        <v>3.0518367591167102</v>
      </c>
      <c r="U25">
        <v>4.04487765044792</v>
      </c>
      <c r="V25">
        <v>3.4695761322861198</v>
      </c>
      <c r="W25">
        <v>2.7957993122415399</v>
      </c>
    </row>
    <row r="26" spans="10:23">
      <c r="K26">
        <v>3.3602323348395302</v>
      </c>
      <c r="L26" s="96">
        <v>3.97380161813085</v>
      </c>
      <c r="M26" s="95">
        <v>2.7287643104417598</v>
      </c>
      <c r="N26">
        <v>3.5442113182877399</v>
      </c>
      <c r="O26">
        <v>3.31202404202251</v>
      </c>
      <c r="P26">
        <v>2.95844154710253</v>
      </c>
      <c r="Q26">
        <v>3.4779323031393501</v>
      </c>
      <c r="R26">
        <v>3.5283006249493201</v>
      </c>
      <c r="S26">
        <v>3.42846728473525</v>
      </c>
      <c r="T26">
        <v>3.00167848945022</v>
      </c>
      <c r="U26">
        <v>3.9817818664171298</v>
      </c>
      <c r="V26">
        <v>3.4047163296141001</v>
      </c>
      <c r="W26">
        <v>2.7554355796118402</v>
      </c>
    </row>
    <row r="27" spans="10:23">
      <c r="K27">
        <v>3.2851420706738801</v>
      </c>
      <c r="L27" s="96">
        <v>3.95223546713272</v>
      </c>
      <c r="M27" s="95">
        <v>2.5055513817294099</v>
      </c>
      <c r="N27">
        <v>3.4923214442505999</v>
      </c>
      <c r="O27">
        <v>3.2272849902679499</v>
      </c>
      <c r="P27">
        <v>2.80763532858444</v>
      </c>
      <c r="Q27">
        <v>3.3905731528990302</v>
      </c>
      <c r="R27">
        <v>3.53288979708777</v>
      </c>
      <c r="S27">
        <v>3.4905976947372701</v>
      </c>
      <c r="T27">
        <v>2.9789657756824499</v>
      </c>
      <c r="U27">
        <v>3.6333725763813298</v>
      </c>
      <c r="V27">
        <v>3.3639108277292502</v>
      </c>
      <c r="W27">
        <v>2.88356078044146</v>
      </c>
    </row>
    <row r="28" spans="10:23">
      <c r="K28">
        <v>3.2724134068883299</v>
      </c>
      <c r="L28" s="96">
        <v>3.9355197502824999</v>
      </c>
      <c r="M28" s="95">
        <v>2.5236653912682101</v>
      </c>
      <c r="N28">
        <v>3.4882241840067598</v>
      </c>
      <c r="O28">
        <v>3.2294465969042201</v>
      </c>
      <c r="P28">
        <v>2.7798968562480399</v>
      </c>
      <c r="Q28">
        <v>3.3700300396785998</v>
      </c>
      <c r="R28">
        <v>3.50841909409057</v>
      </c>
      <c r="S28">
        <v>3.4579117097745602</v>
      </c>
      <c r="T28">
        <v>2.9407007475260998</v>
      </c>
      <c r="U28">
        <v>3.5759803977425899</v>
      </c>
      <c r="V28">
        <v>3.3545873289949002</v>
      </c>
      <c r="W28">
        <v>2.9269020601730702</v>
      </c>
    </row>
    <row r="29" spans="10:23">
      <c r="K29">
        <v>3.2480043822317102</v>
      </c>
      <c r="L29" s="96">
        <v>3.8966269276110599</v>
      </c>
      <c r="M29" s="95">
        <v>2.50078873622508</v>
      </c>
      <c r="N29">
        <v>3.4884661467387001</v>
      </c>
      <c r="O29">
        <v>3.2168699365221101</v>
      </c>
      <c r="P29">
        <v>2.7368035880701198</v>
      </c>
      <c r="Q29">
        <v>3.3491952999192298</v>
      </c>
      <c r="R29">
        <v>3.4812846069663599</v>
      </c>
      <c r="S29">
        <v>3.4411407057473999</v>
      </c>
      <c r="T29">
        <v>2.9134117047416201</v>
      </c>
      <c r="U29">
        <v>3.5220081695887799</v>
      </c>
      <c r="V29">
        <v>3.3751001616301601</v>
      </c>
      <c r="W29">
        <v>2.9527960251649499</v>
      </c>
    </row>
    <row r="30" spans="10:23">
      <c r="K30">
        <v>3.2078379083846502</v>
      </c>
      <c r="L30" s="96">
        <v>3.8518966501734102</v>
      </c>
      <c r="M30" s="95">
        <v>2.4764589440011</v>
      </c>
      <c r="N30">
        <v>3.4379483338732402</v>
      </c>
      <c r="O30">
        <v>3.19547348253103</v>
      </c>
      <c r="P30">
        <v>2.6994298560778298</v>
      </c>
      <c r="Q30">
        <v>3.3082839586850401</v>
      </c>
      <c r="R30">
        <v>3.4437728507332102</v>
      </c>
      <c r="S30">
        <v>3.4104908831884901</v>
      </c>
      <c r="T30">
        <v>2.9017300024525898</v>
      </c>
      <c r="U30">
        <v>3.4831552524640599</v>
      </c>
      <c r="V30">
        <v>3.33736003901641</v>
      </c>
      <c r="W30">
        <v>2.9282412076232598</v>
      </c>
    </row>
    <row r="31" spans="10:23">
      <c r="K31">
        <v>3.1421459910862501</v>
      </c>
      <c r="L31" s="96">
        <v>3.7647531738495101</v>
      </c>
      <c r="M31" s="95">
        <v>2.4405406438985202</v>
      </c>
      <c r="N31">
        <v>3.3522112144944498</v>
      </c>
      <c r="O31">
        <v>3.1237996157133598</v>
      </c>
      <c r="P31">
        <v>2.67146560251228</v>
      </c>
      <c r="Q31">
        <v>3.2283550957935301</v>
      </c>
      <c r="R31">
        <v>3.3792057819007399</v>
      </c>
      <c r="S31">
        <v>3.3495841732788798</v>
      </c>
      <c r="T31">
        <v>2.8456653223410999</v>
      </c>
      <c r="U31">
        <v>3.4333115275064001</v>
      </c>
      <c r="V31">
        <v>3.2565283362179902</v>
      </c>
      <c r="W31">
        <v>2.82388570226661</v>
      </c>
    </row>
    <row r="32" spans="10:23">
      <c r="K32">
        <v>3.0673294862794198</v>
      </c>
      <c r="L32" s="96">
        <v>3.7780082285004499</v>
      </c>
      <c r="M32" s="95">
        <v>2.34605044268856</v>
      </c>
      <c r="N32">
        <v>3.4578054937331202</v>
      </c>
      <c r="O32">
        <v>2.95897083234046</v>
      </c>
      <c r="P32">
        <v>2.5458849109830499</v>
      </c>
      <c r="Q32">
        <v>3.1010485387886302</v>
      </c>
      <c r="R32">
        <v>3.2881020329081001</v>
      </c>
      <c r="S32">
        <v>3.09470927577647</v>
      </c>
      <c r="T32">
        <v>2.8188263332304899</v>
      </c>
      <c r="U32">
        <v>3.42091805703047</v>
      </c>
      <c r="V32">
        <v>3.2744406515766</v>
      </c>
      <c r="W32">
        <v>2.5353402920680699</v>
      </c>
    </row>
    <row r="33" spans="10:23">
      <c r="K33">
        <v>3.0565662734832699</v>
      </c>
      <c r="L33" s="96">
        <v>3.7577431833357702</v>
      </c>
      <c r="M33" s="95">
        <v>2.3462757316293601</v>
      </c>
      <c r="N33">
        <v>3.4626845238819599</v>
      </c>
      <c r="O33">
        <v>2.9639660116033801</v>
      </c>
      <c r="P33">
        <v>2.5430849878720698</v>
      </c>
      <c r="Q33">
        <v>3.1063898735792699</v>
      </c>
      <c r="R33">
        <v>3.2790724420586699</v>
      </c>
      <c r="S33">
        <v>3.06386662047335</v>
      </c>
      <c r="T33">
        <v>2.8223418780151599</v>
      </c>
      <c r="U33">
        <v>3.38996270399524</v>
      </c>
      <c r="V33">
        <v>3.2684673051825399</v>
      </c>
      <c r="W33">
        <v>2.49671650715264</v>
      </c>
    </row>
    <row r="34" spans="10:23">
      <c r="K34">
        <v>3.0340625641504699</v>
      </c>
      <c r="L34" s="96">
        <v>3.72430283192833</v>
      </c>
      <c r="M34" s="95">
        <v>2.34370131918803</v>
      </c>
      <c r="N34">
        <v>3.4366100759982698</v>
      </c>
      <c r="O34">
        <v>2.9408894612599599</v>
      </c>
      <c r="P34">
        <v>2.5302782488248199</v>
      </c>
      <c r="Q34">
        <v>3.0924270348729399</v>
      </c>
      <c r="R34">
        <v>3.2539673712288999</v>
      </c>
      <c r="S34">
        <v>3.0420726584762199</v>
      </c>
      <c r="T34">
        <v>2.8216951910088399</v>
      </c>
      <c r="U34">
        <v>3.36758926120413</v>
      </c>
      <c r="V34">
        <v>3.2547057584539099</v>
      </c>
      <c r="W34">
        <v>2.4558857257954401</v>
      </c>
    </row>
    <row r="35" spans="10:23">
      <c r="K35">
        <v>2.9877835315789998</v>
      </c>
      <c r="L35" s="96">
        <v>3.6707175324101202</v>
      </c>
      <c r="M35" s="95">
        <v>2.3094808413782402</v>
      </c>
      <c r="N35">
        <v>3.3764259147401301</v>
      </c>
      <c r="O35">
        <v>2.8860122214652599</v>
      </c>
      <c r="P35">
        <v>2.5014973504951401</v>
      </c>
      <c r="Q35">
        <v>3.0479716200777598</v>
      </c>
      <c r="R35">
        <v>3.20599657746406</v>
      </c>
      <c r="S35">
        <v>2.9926775980478699</v>
      </c>
      <c r="T35">
        <v>2.7677449817833102</v>
      </c>
      <c r="U35">
        <v>3.3255330760781101</v>
      </c>
      <c r="V35">
        <v>3.1922737243511601</v>
      </c>
      <c r="W35">
        <v>2.3907879270822998</v>
      </c>
    </row>
    <row r="36" spans="10:23">
      <c r="K36">
        <v>2.9319449655044401</v>
      </c>
      <c r="L36" s="96">
        <v>3.5968917299124699</v>
      </c>
      <c r="M36" s="95">
        <v>2.2765405241283099</v>
      </c>
      <c r="N36">
        <v>3.2847606392175299</v>
      </c>
      <c r="O36">
        <v>2.82500328278062</v>
      </c>
      <c r="P36">
        <v>2.4652090456090998</v>
      </c>
      <c r="Q36">
        <v>2.9738932284100699</v>
      </c>
      <c r="R36">
        <v>3.1331946612134698</v>
      </c>
      <c r="S36">
        <v>2.9484533345253299</v>
      </c>
      <c r="T36">
        <v>2.7080529928949799</v>
      </c>
      <c r="U36">
        <v>3.2471890943977799</v>
      </c>
      <c r="V36">
        <v>3.11410324348476</v>
      </c>
      <c r="W36">
        <v>2.3616791930903398</v>
      </c>
    </row>
    <row r="37" spans="10:23">
      <c r="K37">
        <v>2.8580985942966501</v>
      </c>
      <c r="L37" s="96">
        <v>3.53551495895094</v>
      </c>
      <c r="M37" s="95">
        <v>2.1545078101119199</v>
      </c>
      <c r="N37">
        <v>3.1646025627885801</v>
      </c>
      <c r="O37">
        <v>2.7065228108959101</v>
      </c>
      <c r="P37">
        <v>2.32945657567398</v>
      </c>
      <c r="Q37">
        <v>3.0729465841682599</v>
      </c>
      <c r="R37">
        <v>3.16271532548034</v>
      </c>
      <c r="S37">
        <v>2.8539654386589</v>
      </c>
      <c r="T37">
        <v>2.6085939029399001</v>
      </c>
      <c r="U37">
        <v>3.2714978269588899</v>
      </c>
      <c r="V37">
        <v>3.0769464666625601</v>
      </c>
      <c r="W37">
        <v>2.0795837433351601</v>
      </c>
    </row>
    <row r="38" spans="10:23">
      <c r="K38">
        <v>2.84908479170325</v>
      </c>
      <c r="L38" s="96">
        <v>3.52936003192064</v>
      </c>
      <c r="M38" s="95">
        <v>2.1647629124167498</v>
      </c>
      <c r="N38">
        <v>3.1704293218264898</v>
      </c>
      <c r="O38">
        <v>2.6995138278759199</v>
      </c>
      <c r="P38">
        <v>2.34147894899231</v>
      </c>
      <c r="Q38">
        <v>3.0756235967213801</v>
      </c>
      <c r="R38">
        <v>3.1479600039856801</v>
      </c>
      <c r="S38">
        <v>2.8279437799476899</v>
      </c>
      <c r="T38">
        <v>2.6057349797152298</v>
      </c>
      <c r="U38">
        <v>3.2429542881143498</v>
      </c>
      <c r="V38">
        <v>3.0576890797755398</v>
      </c>
      <c r="W38">
        <v>2.0656061906072201</v>
      </c>
    </row>
    <row r="39" spans="10:23">
      <c r="K39">
        <v>2.82864986265181</v>
      </c>
      <c r="L39" s="96">
        <v>3.49586293444986</v>
      </c>
      <c r="M39" s="95">
        <v>2.1591456264982298</v>
      </c>
      <c r="N39">
        <v>3.1449361213036302</v>
      </c>
      <c r="O39">
        <v>2.6844519271834</v>
      </c>
      <c r="P39">
        <v>2.3312076896118201</v>
      </c>
      <c r="Q39">
        <v>3.0536454534340001</v>
      </c>
      <c r="R39">
        <v>3.1255144040434502</v>
      </c>
      <c r="S39">
        <v>2.8072291258668001</v>
      </c>
      <c r="T39">
        <v>2.58934581963288</v>
      </c>
      <c r="U39">
        <v>3.2225220753118902</v>
      </c>
      <c r="V39">
        <v>3.0368651044963602</v>
      </c>
      <c r="W39">
        <v>2.0548274427240898</v>
      </c>
    </row>
    <row r="40" spans="10:23">
      <c r="K40">
        <v>2.7959330281924202</v>
      </c>
      <c r="L40" s="96">
        <v>3.4514011627957202</v>
      </c>
      <c r="M40" s="95">
        <v>2.1411847864657898</v>
      </c>
      <c r="N40">
        <v>3.1075074040433499</v>
      </c>
      <c r="O40">
        <v>2.6554171505714401</v>
      </c>
      <c r="P40">
        <v>2.3135733686826798</v>
      </c>
      <c r="Q40">
        <v>3.0085892771140599</v>
      </c>
      <c r="R40">
        <v>3.0824146879877699</v>
      </c>
      <c r="S40">
        <v>2.7792438296268598</v>
      </c>
      <c r="T40">
        <v>2.5613948217392801</v>
      </c>
      <c r="U40">
        <v>3.17777556230297</v>
      </c>
      <c r="V40">
        <v>2.9983659856579501</v>
      </c>
      <c r="W40">
        <v>2.0509616825526402</v>
      </c>
    </row>
    <row r="41" spans="10:23">
      <c r="K41">
        <v>2.7266677105673498</v>
      </c>
      <c r="L41" s="96">
        <v>3.36003720746639</v>
      </c>
      <c r="M41" s="95">
        <v>2.1037119258336201</v>
      </c>
      <c r="N41">
        <v>3.0345893743482799</v>
      </c>
      <c r="O41">
        <v>2.5950197781370301</v>
      </c>
      <c r="P41">
        <v>2.25933583077332</v>
      </c>
      <c r="Q41">
        <v>2.9281098459142099</v>
      </c>
      <c r="R41">
        <v>2.9936746650048498</v>
      </c>
      <c r="S41">
        <v>2.7148831046863</v>
      </c>
      <c r="T41">
        <v>2.5002057485530198</v>
      </c>
      <c r="U41">
        <v>3.0879991359309602</v>
      </c>
      <c r="V41">
        <v>2.9212543901722299</v>
      </c>
      <c r="W41">
        <v>2.0251560646843298</v>
      </c>
    </row>
    <row r="42" spans="10:23">
      <c r="J42">
        <v>4</v>
      </c>
      <c r="K42">
        <v>2.65201856927255</v>
      </c>
      <c r="L42" s="96">
        <v>3.3179802367988098</v>
      </c>
      <c r="M42" s="95">
        <v>2.0152083204950801</v>
      </c>
      <c r="N42">
        <v>2.95986331407744</v>
      </c>
      <c r="O42">
        <v>2.4974960642099702</v>
      </c>
      <c r="P42">
        <v>2.1537962733295202</v>
      </c>
      <c r="Q42">
        <v>2.7969490602484099</v>
      </c>
      <c r="R42">
        <v>2.8107494521680301</v>
      </c>
      <c r="S42">
        <v>2.5199480776135599</v>
      </c>
      <c r="T42">
        <v>2.4257483099302202</v>
      </c>
      <c r="U42">
        <v>2.94919896781271</v>
      </c>
      <c r="V42">
        <v>2.7863875422885802</v>
      </c>
      <c r="W42">
        <v>2.1214475938469399</v>
      </c>
    </row>
    <row r="43" spans="10:23">
      <c r="K43">
        <v>2.64399775698794</v>
      </c>
      <c r="L43" s="96">
        <v>3.30256504363064</v>
      </c>
      <c r="M43" s="95">
        <v>2.0158657295949798</v>
      </c>
      <c r="N43">
        <v>2.94571418485401</v>
      </c>
      <c r="O43">
        <v>2.4875395052089</v>
      </c>
      <c r="P43">
        <v>2.2036435051256502</v>
      </c>
      <c r="Q43">
        <v>2.8093484004857601</v>
      </c>
      <c r="R43">
        <v>2.8057074401545901</v>
      </c>
      <c r="S43">
        <v>2.50590386707142</v>
      </c>
      <c r="T43">
        <v>2.4220616088235598</v>
      </c>
      <c r="U43">
        <v>2.94033257271614</v>
      </c>
      <c r="V43">
        <v>2.7694152511937302</v>
      </c>
      <c r="W43">
        <v>2.1309715116814698</v>
      </c>
    </row>
    <row r="44" spans="10:23">
      <c r="K44">
        <v>2.6250158178681202</v>
      </c>
      <c r="L44" s="96">
        <v>3.27076596656745</v>
      </c>
      <c r="M44" s="95">
        <v>2.0088544188341699</v>
      </c>
      <c r="N44">
        <v>2.91161260778112</v>
      </c>
      <c r="O44">
        <v>2.4681592100376801</v>
      </c>
      <c r="P44">
        <v>2.2053824859790701</v>
      </c>
      <c r="Q44">
        <v>2.7870336208372102</v>
      </c>
      <c r="R44">
        <v>2.7818792952842601</v>
      </c>
      <c r="S44">
        <v>2.4885789135924199</v>
      </c>
      <c r="T44">
        <v>2.4072505855728301</v>
      </c>
      <c r="U44">
        <v>2.92294882139984</v>
      </c>
      <c r="V44">
        <v>2.7525197468701399</v>
      </c>
      <c r="W44">
        <v>2.13230069440035</v>
      </c>
    </row>
    <row r="45" spans="10:23">
      <c r="K45">
        <v>2.5725586718212399</v>
      </c>
      <c r="L45" s="96">
        <v>3.1817741333215199</v>
      </c>
      <c r="M45" s="95">
        <v>1.9780629428106999</v>
      </c>
      <c r="N45">
        <v>2.8472396569162401</v>
      </c>
      <c r="O45">
        <v>2.42157247669725</v>
      </c>
      <c r="P45">
        <v>2.1665254699768002</v>
      </c>
      <c r="Q45">
        <v>2.7281418349665398</v>
      </c>
      <c r="R45">
        <v>2.7295999919581</v>
      </c>
      <c r="S45">
        <v>2.4436620591034899</v>
      </c>
      <c r="T45">
        <v>2.3595453509910702</v>
      </c>
      <c r="U45">
        <v>2.8607701346457501</v>
      </c>
      <c r="V45">
        <v>2.7018122482367399</v>
      </c>
      <c r="W45">
        <v>2.09699362578549</v>
      </c>
    </row>
    <row r="46" spans="10:23">
      <c r="K46">
        <v>2.5207489721738101</v>
      </c>
      <c r="L46" s="96">
        <v>3.1054123269853702</v>
      </c>
      <c r="M46" s="95">
        <v>1.94674017610343</v>
      </c>
      <c r="N46">
        <v>2.7822249595233002</v>
      </c>
      <c r="O46">
        <v>2.3775285503166899</v>
      </c>
      <c r="P46">
        <v>2.1236521238419601</v>
      </c>
      <c r="Q46">
        <v>2.6665964028470301</v>
      </c>
      <c r="R46">
        <v>2.6795165626551798</v>
      </c>
      <c r="S46">
        <v>2.39984003758111</v>
      </c>
      <c r="T46">
        <v>2.3187404140447598</v>
      </c>
      <c r="U46">
        <v>2.8177760214937</v>
      </c>
      <c r="V46">
        <v>2.6562243866077</v>
      </c>
      <c r="W46">
        <v>2.0766847552897998</v>
      </c>
    </row>
    <row r="47" spans="10:23">
      <c r="K47">
        <v>2.4495521441795201</v>
      </c>
      <c r="L47" s="96">
        <v>3.0547363025256602</v>
      </c>
      <c r="M47" s="95">
        <v>1.8684314704813301</v>
      </c>
      <c r="N47">
        <v>2.7526417450938201</v>
      </c>
      <c r="O47">
        <v>2.33299590470055</v>
      </c>
      <c r="P47">
        <v>2.02602852739229</v>
      </c>
      <c r="Q47">
        <v>2.6491623278943202</v>
      </c>
      <c r="R47">
        <v>2.7353300476411202</v>
      </c>
      <c r="S47">
        <v>2.3079774520132301</v>
      </c>
      <c r="T47">
        <v>2.3821210259629702</v>
      </c>
      <c r="U47">
        <v>2.7306286801904802</v>
      </c>
      <c r="V47">
        <v>2.5890208160807902</v>
      </c>
      <c r="W47">
        <v>1.9139452071751499</v>
      </c>
    </row>
    <row r="48" spans="10:23">
      <c r="K48">
        <v>2.44249160456698</v>
      </c>
      <c r="L48" s="96">
        <v>3.0456405201629302</v>
      </c>
      <c r="M48" s="95">
        <v>1.86262557712382</v>
      </c>
      <c r="N48">
        <v>2.7389318223580901</v>
      </c>
      <c r="O48">
        <v>2.3303904433980001</v>
      </c>
      <c r="P48">
        <v>2.0522912907581099</v>
      </c>
      <c r="Q48">
        <v>2.6484596263314599</v>
      </c>
      <c r="R48">
        <v>2.7083536576735399</v>
      </c>
      <c r="S48">
        <v>2.29784747095262</v>
      </c>
      <c r="T48">
        <v>2.3774728848315299</v>
      </c>
      <c r="U48">
        <v>2.6991471348428799</v>
      </c>
      <c r="V48">
        <v>2.5662796622228599</v>
      </c>
      <c r="W48">
        <v>1.9241165580934001</v>
      </c>
    </row>
    <row r="49" spans="10:23">
      <c r="K49">
        <v>2.42501721176551</v>
      </c>
      <c r="L49" s="96">
        <v>3.0161560587705498</v>
      </c>
      <c r="M49" s="95">
        <v>1.8594466854584299</v>
      </c>
      <c r="N49">
        <v>2.7062351621638099</v>
      </c>
      <c r="O49">
        <v>2.31764719456512</v>
      </c>
      <c r="P49">
        <v>2.0485077167590799</v>
      </c>
      <c r="Q49">
        <v>2.6268163592423801</v>
      </c>
      <c r="R49">
        <v>2.6738279996595899</v>
      </c>
      <c r="S49">
        <v>2.2853374057748299</v>
      </c>
      <c r="T49">
        <v>2.3671114015546899</v>
      </c>
      <c r="U49">
        <v>2.6701491837536899</v>
      </c>
      <c r="V49">
        <v>2.5419300632153501</v>
      </c>
      <c r="W49">
        <v>1.91704411897556</v>
      </c>
    </row>
    <row r="50" spans="10:23">
      <c r="K50">
        <v>2.40366099655167</v>
      </c>
      <c r="L50" s="96">
        <v>2.9753204946517999</v>
      </c>
      <c r="M50" s="95">
        <v>1.84290262019392</v>
      </c>
      <c r="N50">
        <v>2.6746144544440802</v>
      </c>
      <c r="O50">
        <v>2.3040197116425301</v>
      </c>
      <c r="P50">
        <v>2.0376121000977201</v>
      </c>
      <c r="Q50">
        <v>2.59246492693363</v>
      </c>
      <c r="R50">
        <v>2.6377518213332398</v>
      </c>
      <c r="S50">
        <v>2.2732930927608801</v>
      </c>
      <c r="T50">
        <v>2.3547412558328502</v>
      </c>
      <c r="U50">
        <v>2.6382553079090099</v>
      </c>
      <c r="V50">
        <v>2.5127957217182502</v>
      </c>
      <c r="W50">
        <v>1.9060571894712099</v>
      </c>
    </row>
    <row r="51" spans="10:23">
      <c r="K51">
        <v>2.3311197605673599</v>
      </c>
      <c r="L51" s="96">
        <v>2.8837289885708799</v>
      </c>
      <c r="M51" s="95">
        <v>1.7881229385700801</v>
      </c>
      <c r="N51">
        <v>2.5769739947294799</v>
      </c>
      <c r="O51">
        <v>2.2362052374324399</v>
      </c>
      <c r="P51">
        <v>1.96896780346939</v>
      </c>
      <c r="Q51">
        <v>2.50510358033991</v>
      </c>
      <c r="R51">
        <v>2.5509373648897999</v>
      </c>
      <c r="S51">
        <v>2.2087758941134901</v>
      </c>
      <c r="T51">
        <v>2.2837159375404501</v>
      </c>
      <c r="U51">
        <v>2.55242337996643</v>
      </c>
      <c r="V51">
        <v>2.4400323544038298</v>
      </c>
      <c r="W51">
        <v>1.8453368401321999</v>
      </c>
    </row>
    <row r="52" spans="10:23">
      <c r="K52">
        <v>2.2477343329344199</v>
      </c>
      <c r="L52" s="96">
        <v>2.8072728197180501</v>
      </c>
      <c r="M52" s="95">
        <v>1.70449108750599</v>
      </c>
      <c r="N52">
        <v>2.3847833838350798</v>
      </c>
      <c r="O52">
        <v>2.0560671420551602</v>
      </c>
      <c r="P52">
        <v>1.9909458997423199</v>
      </c>
      <c r="Q52">
        <v>2.36772405731833</v>
      </c>
      <c r="R52">
        <v>2.5351474681469601</v>
      </c>
      <c r="S52">
        <v>2.1107732044166401</v>
      </c>
      <c r="T52">
        <v>2.2239378933985101</v>
      </c>
      <c r="U52">
        <v>2.46007410492009</v>
      </c>
      <c r="V52">
        <v>2.3088443892631698</v>
      </c>
      <c r="W52">
        <v>1.76169455519619</v>
      </c>
    </row>
    <row r="53" spans="10:23">
      <c r="K53">
        <v>2.2421429238632999</v>
      </c>
      <c r="L53" s="96">
        <v>2.7817025181741402</v>
      </c>
      <c r="M53" s="95">
        <v>1.7059116882757399</v>
      </c>
      <c r="N53">
        <v>2.3852232964668101</v>
      </c>
      <c r="O53">
        <v>2.0559134095381002</v>
      </c>
      <c r="P53">
        <v>2.0360946691736999</v>
      </c>
      <c r="Q53">
        <v>2.3749737424697699</v>
      </c>
      <c r="R53">
        <v>2.5304873531737901</v>
      </c>
      <c r="S53">
        <v>2.1147373831388698</v>
      </c>
      <c r="T53">
        <v>2.2343760320134498</v>
      </c>
      <c r="U53">
        <v>2.4482182172465898</v>
      </c>
      <c r="V53">
        <v>2.2654358975490898</v>
      </c>
      <c r="W53">
        <v>1.7731472251620399</v>
      </c>
    </row>
    <row r="54" spans="10:23">
      <c r="K54">
        <v>2.2253716803711998</v>
      </c>
      <c r="L54" s="96">
        <v>2.75719832198146</v>
      </c>
      <c r="M54" s="95">
        <v>1.70319373011859</v>
      </c>
      <c r="N54">
        <v>2.3645116291374699</v>
      </c>
      <c r="O54">
        <v>2.0406532522629699</v>
      </c>
      <c r="P54">
        <v>2.0286500876175699</v>
      </c>
      <c r="Q54">
        <v>2.3545323387411599</v>
      </c>
      <c r="R54">
        <v>2.5139225906695102</v>
      </c>
      <c r="S54">
        <v>2.1105636088634498</v>
      </c>
      <c r="T54">
        <v>2.2191135249818901</v>
      </c>
      <c r="U54">
        <v>2.4226526577733098</v>
      </c>
      <c r="V54">
        <v>2.2410165726405098</v>
      </c>
      <c r="W54">
        <v>1.76123076116581</v>
      </c>
    </row>
    <row r="55" spans="10:23">
      <c r="K55">
        <v>2.1600197419759599</v>
      </c>
      <c r="L55" s="96">
        <v>2.6783505312002598</v>
      </c>
      <c r="M55" s="95">
        <v>1.6482032086532401</v>
      </c>
      <c r="N55">
        <v>2.2890813916833701</v>
      </c>
      <c r="O55">
        <v>1.97801768234585</v>
      </c>
      <c r="P55">
        <v>1.95898793328336</v>
      </c>
      <c r="Q55">
        <v>2.2804603138286099</v>
      </c>
      <c r="R55">
        <v>2.44399326524278</v>
      </c>
      <c r="S55">
        <v>2.03877724252014</v>
      </c>
      <c r="T55">
        <v>2.1554591723805898</v>
      </c>
      <c r="U55">
        <v>2.3647243114615502</v>
      </c>
      <c r="V55">
        <v>2.1705186238023302</v>
      </c>
      <c r="W55">
        <v>1.67769269012032</v>
      </c>
    </row>
    <row r="56" spans="10:23">
      <c r="K56">
        <v>2.0879747315931398</v>
      </c>
      <c r="L56" s="96">
        <v>2.5894228244105002</v>
      </c>
      <c r="M56" s="95">
        <v>1.6069426772537201</v>
      </c>
      <c r="N56">
        <v>2.2094178688244601</v>
      </c>
      <c r="O56">
        <v>1.9131015367861699</v>
      </c>
      <c r="P56">
        <v>1.87777828579066</v>
      </c>
      <c r="Q56">
        <v>2.1979971936507399</v>
      </c>
      <c r="R56">
        <v>2.3565718518198202</v>
      </c>
      <c r="S56">
        <v>1.97014974163801</v>
      </c>
      <c r="T56">
        <v>2.0820489623158198</v>
      </c>
      <c r="U56">
        <v>2.2790473492026999</v>
      </c>
      <c r="V56">
        <v>2.1025148869838701</v>
      </c>
      <c r="W56">
        <v>1.66118182594302</v>
      </c>
    </row>
    <row r="57" spans="10:23">
      <c r="K57">
        <v>2.0061518341751401</v>
      </c>
      <c r="L57" s="96">
        <v>2.4992197715753002</v>
      </c>
      <c r="M57" s="95">
        <v>1.5395216904034601</v>
      </c>
      <c r="N57">
        <v>2.0604581067504801</v>
      </c>
      <c r="O57">
        <v>1.9149872072963701</v>
      </c>
      <c r="P57">
        <v>1.85486730372815</v>
      </c>
      <c r="Q57">
        <v>2.2032867951122199</v>
      </c>
      <c r="R57">
        <v>2.22310951823086</v>
      </c>
      <c r="S57">
        <v>1.8876108166574099</v>
      </c>
      <c r="T57">
        <v>2.00946275692624</v>
      </c>
      <c r="U57">
        <v>2.1588293279215001</v>
      </c>
      <c r="V57">
        <v>2.0121097870097802</v>
      </c>
      <c r="W57">
        <v>1.59610911608228</v>
      </c>
    </row>
    <row r="58" spans="10:23">
      <c r="K58">
        <v>1.9928361373616501</v>
      </c>
      <c r="L58" s="96">
        <v>2.4634062257064602</v>
      </c>
      <c r="M58" s="95">
        <v>1.5309565925899999</v>
      </c>
      <c r="N58">
        <v>2.0595394555967399</v>
      </c>
      <c r="O58">
        <v>1.8784234598620499</v>
      </c>
      <c r="P58">
        <v>1.8616949079329399</v>
      </c>
      <c r="Q58">
        <v>2.1805224802750902</v>
      </c>
      <c r="R58">
        <v>2.2231806823665798</v>
      </c>
      <c r="S58">
        <v>1.87032671333543</v>
      </c>
      <c r="T58">
        <v>1.9800187357324399</v>
      </c>
      <c r="U58">
        <v>2.1451356251701998</v>
      </c>
      <c r="V58">
        <v>1.9937608315203501</v>
      </c>
      <c r="W58">
        <v>1.5938529364367899</v>
      </c>
    </row>
    <row r="59" spans="10:23">
      <c r="K59">
        <v>1.96610084098898</v>
      </c>
      <c r="L59" s="96">
        <v>2.4308405120581602</v>
      </c>
      <c r="M59" s="95">
        <v>1.52577405918082</v>
      </c>
      <c r="N59">
        <v>2.04488756164608</v>
      </c>
      <c r="O59">
        <v>1.8454859406869399</v>
      </c>
      <c r="P59">
        <v>1.82928273744256</v>
      </c>
      <c r="Q59">
        <v>2.1442114249671</v>
      </c>
      <c r="R59">
        <v>2.1880272505226999</v>
      </c>
      <c r="S59">
        <v>1.84963101985735</v>
      </c>
      <c r="T59">
        <v>1.9408154471480601</v>
      </c>
      <c r="U59">
        <v>2.1219064284967302</v>
      </c>
      <c r="V59">
        <v>1.9704459377658099</v>
      </c>
      <c r="W59">
        <v>1.5858255405745401</v>
      </c>
    </row>
    <row r="60" spans="10:23">
      <c r="K60">
        <v>1.9300430158516499</v>
      </c>
      <c r="L60" s="96">
        <v>2.3780492231523298</v>
      </c>
      <c r="M60" s="95">
        <v>1.51085198489298</v>
      </c>
      <c r="N60">
        <v>2.0260093734496598</v>
      </c>
      <c r="O60">
        <v>1.8202090848638699</v>
      </c>
      <c r="P60">
        <v>1.78934748985659</v>
      </c>
      <c r="Q60">
        <v>2.0971353817133198</v>
      </c>
      <c r="R60">
        <v>2.1496695348406898</v>
      </c>
      <c r="S60">
        <v>1.8161545910157799</v>
      </c>
      <c r="T60">
        <v>1.89555279608339</v>
      </c>
      <c r="U60">
        <v>2.0910968809071999</v>
      </c>
      <c r="V60">
        <v>1.9319113329352799</v>
      </c>
      <c r="W60">
        <v>1.5581061359119699</v>
      </c>
    </row>
    <row r="61" spans="10:23">
      <c r="K61">
        <v>1.8592263765206301</v>
      </c>
      <c r="L61" s="96">
        <v>2.2878281329355001</v>
      </c>
      <c r="M61" s="95">
        <v>1.4588076805436301</v>
      </c>
      <c r="N61">
        <v>1.92787918245065</v>
      </c>
      <c r="O61">
        <v>1.7692787245213999</v>
      </c>
      <c r="P61">
        <v>1.7228378641022899</v>
      </c>
      <c r="Q61">
        <v>2.01360293393628</v>
      </c>
      <c r="R61">
        <v>2.0648530922448902</v>
      </c>
      <c r="S61">
        <v>1.76302550725313</v>
      </c>
      <c r="T61">
        <v>1.8362248963410099</v>
      </c>
      <c r="U61">
        <v>2.0101064249420202</v>
      </c>
      <c r="V61">
        <v>1.8720820645040199</v>
      </c>
      <c r="W61">
        <v>1.4944451911099299</v>
      </c>
    </row>
    <row r="62" spans="10:23">
      <c r="J62">
        <v>6</v>
      </c>
      <c r="K62">
        <v>1.7788255120807199</v>
      </c>
      <c r="L62" s="96">
        <v>2.2043485902406799</v>
      </c>
      <c r="M62" s="95">
        <v>1.39958978216206</v>
      </c>
      <c r="N62">
        <v>1.9471147126710999</v>
      </c>
      <c r="O62">
        <v>1.7012122298674599</v>
      </c>
      <c r="P62">
        <v>1.75298867593111</v>
      </c>
      <c r="Q62">
        <v>2.03300293495642</v>
      </c>
      <c r="R62">
        <v>2.0232645214979499</v>
      </c>
      <c r="S62">
        <v>1.66728954220698</v>
      </c>
      <c r="T62">
        <v>1.6953188139359401</v>
      </c>
      <c r="U62">
        <v>1.92085366786489</v>
      </c>
      <c r="V62">
        <v>1.70945568114371</v>
      </c>
      <c r="W62">
        <v>1.5115563354230499</v>
      </c>
    </row>
    <row r="63" spans="10:23">
      <c r="K63">
        <v>1.7718278319957801</v>
      </c>
      <c r="L63" s="96">
        <v>2.1829307420192698</v>
      </c>
      <c r="M63" s="95">
        <v>1.3988020174057301</v>
      </c>
      <c r="N63">
        <v>1.94774754116281</v>
      </c>
      <c r="O63">
        <v>1.69860801058093</v>
      </c>
      <c r="P63">
        <v>1.7294084662456799</v>
      </c>
      <c r="Q63">
        <v>2.0183391953519898</v>
      </c>
      <c r="R63">
        <v>1.99968826629855</v>
      </c>
      <c r="S63">
        <v>1.67254154884939</v>
      </c>
      <c r="T63">
        <v>1.67405424707192</v>
      </c>
      <c r="U63">
        <v>1.91557933352522</v>
      </c>
      <c r="V63">
        <v>1.73785446474145</v>
      </c>
      <c r="W63">
        <v>1.5014902311766301</v>
      </c>
    </row>
    <row r="64" spans="10:23">
      <c r="K64">
        <v>1.7617452382574199</v>
      </c>
      <c r="L64" s="96">
        <v>2.1588167142378198</v>
      </c>
      <c r="M64" s="95">
        <v>1.40014077674918</v>
      </c>
      <c r="N64">
        <v>1.93912833246264</v>
      </c>
      <c r="O64">
        <v>1.6963466799688001</v>
      </c>
      <c r="P64">
        <v>1.7135149425671301</v>
      </c>
      <c r="Q64">
        <v>1.9917579286760001</v>
      </c>
      <c r="R64">
        <v>1.9768214162487301</v>
      </c>
      <c r="S64">
        <v>1.6623331409189901</v>
      </c>
      <c r="T64">
        <v>1.66510031536041</v>
      </c>
      <c r="U64">
        <v>1.9065670703586799</v>
      </c>
      <c r="V64">
        <v>1.7337776958144</v>
      </c>
      <c r="W64">
        <v>1.4731311182222</v>
      </c>
    </row>
    <row r="65" spans="11:23">
      <c r="K65">
        <v>1.7167236472296601</v>
      </c>
      <c r="L65" s="96">
        <v>2.0952423647467899</v>
      </c>
      <c r="M65" s="95">
        <v>1.36935459518104</v>
      </c>
      <c r="N65">
        <v>1.8885264224473699</v>
      </c>
      <c r="O65">
        <v>1.6624969359430599</v>
      </c>
      <c r="P65">
        <v>1.6578376489870501</v>
      </c>
      <c r="Q65">
        <v>1.9300795468063601</v>
      </c>
      <c r="R65">
        <v>1.9234930850258101</v>
      </c>
      <c r="S65">
        <v>1.62794863267901</v>
      </c>
      <c r="T65">
        <v>1.6235222881642599</v>
      </c>
      <c r="U65">
        <v>1.8568883397519</v>
      </c>
      <c r="V65">
        <v>1.7062933685743</v>
      </c>
      <c r="W65">
        <v>1.4324550817098001</v>
      </c>
    </row>
    <row r="66" spans="11:23">
      <c r="K66">
        <v>1.64276126083684</v>
      </c>
      <c r="L66" s="96">
        <v>1.9998805595831599</v>
      </c>
      <c r="M66" s="95">
        <v>1.31281632853153</v>
      </c>
      <c r="N66">
        <v>1.7956523643222699</v>
      </c>
      <c r="O66">
        <v>1.5922059968897699</v>
      </c>
      <c r="P66">
        <v>1.5850058944094001</v>
      </c>
      <c r="Q66">
        <v>1.8456558257573501</v>
      </c>
      <c r="R66">
        <v>1.8401019235220699</v>
      </c>
      <c r="S66">
        <v>1.56112875322058</v>
      </c>
      <c r="T66">
        <v>1.5649689797849</v>
      </c>
      <c r="U66">
        <v>1.7786053953155401</v>
      </c>
      <c r="V66">
        <v>1.6189520829095001</v>
      </c>
      <c r="W66">
        <v>1.37890396761177</v>
      </c>
    </row>
    <row r="67" spans="11:23">
      <c r="K67">
        <v>1.5620787440027999</v>
      </c>
      <c r="L67" s="96">
        <v>1.9142931009928299</v>
      </c>
      <c r="M67" s="95">
        <v>1.2348720328632501</v>
      </c>
      <c r="N67">
        <v>1.76632829480904</v>
      </c>
      <c r="O67">
        <v>1.5209908791680899</v>
      </c>
      <c r="P67">
        <v>1.59694117673354</v>
      </c>
      <c r="Q67">
        <v>1.72161205177613</v>
      </c>
      <c r="R67">
        <v>1.74502481822541</v>
      </c>
      <c r="S67">
        <v>1.45932442667532</v>
      </c>
      <c r="T67">
        <v>1.50714770732689</v>
      </c>
      <c r="U67">
        <v>1.60075203659877</v>
      </c>
      <c r="V67">
        <v>1.55048382572359</v>
      </c>
      <c r="W67">
        <v>1.3424674976675599</v>
      </c>
    </row>
    <row r="68" spans="11:23">
      <c r="K68">
        <v>1.55835749898186</v>
      </c>
      <c r="L68" s="96">
        <v>1.89257854661417</v>
      </c>
      <c r="M68" s="95">
        <v>1.25731065929171</v>
      </c>
      <c r="N68">
        <v>1.76086755598805</v>
      </c>
      <c r="O68">
        <v>1.5218342152323701</v>
      </c>
      <c r="P68">
        <v>1.5607863173184899</v>
      </c>
      <c r="Q68">
        <v>1.7183820109583601</v>
      </c>
      <c r="R68">
        <v>1.7288569377418399</v>
      </c>
      <c r="S68">
        <v>1.4660548086627401</v>
      </c>
      <c r="T68">
        <v>1.5052662014565199</v>
      </c>
      <c r="U68">
        <v>1.6108599297152499</v>
      </c>
      <c r="V68">
        <v>1.55804203813852</v>
      </c>
      <c r="W68">
        <v>1.3187275957653</v>
      </c>
    </row>
    <row r="69" spans="11:23">
      <c r="K69">
        <v>1.5457237116431</v>
      </c>
      <c r="L69" s="96">
        <v>1.8588670478979601</v>
      </c>
      <c r="M69" s="95">
        <v>1.2393333268765101</v>
      </c>
      <c r="N69">
        <v>1.7371588569654299</v>
      </c>
      <c r="O69">
        <v>1.50398744403926</v>
      </c>
      <c r="P69">
        <v>1.5278633071710199</v>
      </c>
      <c r="Q69">
        <v>1.69912789450518</v>
      </c>
      <c r="R69">
        <v>1.7089471330806201</v>
      </c>
      <c r="S69">
        <v>1.4522211295332701</v>
      </c>
      <c r="T69">
        <v>1.50086543949617</v>
      </c>
      <c r="U69">
        <v>1.60599667775017</v>
      </c>
      <c r="V69">
        <v>1.56037395294424</v>
      </c>
      <c r="W69">
        <v>1.3012430974779099</v>
      </c>
    </row>
    <row r="70" spans="11:23">
      <c r="K70">
        <v>1.5045569594352499</v>
      </c>
      <c r="L70" s="96">
        <v>1.80111967986021</v>
      </c>
      <c r="M70" s="95">
        <v>1.21444979952008</v>
      </c>
      <c r="N70">
        <v>1.68206185656199</v>
      </c>
      <c r="O70">
        <v>1.4502450901669199</v>
      </c>
      <c r="P70">
        <v>1.4882475453053099</v>
      </c>
      <c r="Q70">
        <v>1.64991426613381</v>
      </c>
      <c r="R70">
        <v>1.6615846550432301</v>
      </c>
      <c r="S70">
        <v>1.4199824356876301</v>
      </c>
      <c r="T70">
        <v>1.47002825041329</v>
      </c>
      <c r="U70">
        <v>1.56991310524518</v>
      </c>
      <c r="V70">
        <v>1.50951349204023</v>
      </c>
      <c r="W70">
        <v>1.2708960844897099</v>
      </c>
    </row>
    <row r="71" spans="11:23">
      <c r="K71">
        <v>1.4333408742981799</v>
      </c>
      <c r="L71" s="96">
        <v>1.7141187223904399</v>
      </c>
      <c r="M71" s="95">
        <v>1.1606374890442801</v>
      </c>
      <c r="N71">
        <v>1.6034520096767599</v>
      </c>
      <c r="O71">
        <v>1.3939299406583201</v>
      </c>
      <c r="P71">
        <v>1.4233136039719501</v>
      </c>
      <c r="Q71">
        <v>1.56636782506378</v>
      </c>
      <c r="R71">
        <v>1.5843413907406001</v>
      </c>
      <c r="S71">
        <v>1.35365589217606</v>
      </c>
      <c r="T71">
        <v>1.3962605340257499</v>
      </c>
      <c r="U71">
        <v>1.4935855133738201</v>
      </c>
      <c r="V71">
        <v>1.43381161857591</v>
      </c>
      <c r="W71">
        <v>1.2144273737209501</v>
      </c>
    </row>
    <row r="72" spans="11:23">
      <c r="K72">
        <v>1.35206611976652</v>
      </c>
      <c r="L72" s="96">
        <v>1.6373063734750699</v>
      </c>
      <c r="M72" s="95">
        <v>1.0988830831390599</v>
      </c>
      <c r="N72">
        <v>1.47810505911857</v>
      </c>
      <c r="O72">
        <v>1.3081486034262699</v>
      </c>
      <c r="P72">
        <v>1.3645464165764001</v>
      </c>
      <c r="Q72">
        <v>1.5278246569607901</v>
      </c>
      <c r="R72">
        <v>1.48432637438413</v>
      </c>
      <c r="S72">
        <v>1.24717889618516</v>
      </c>
      <c r="T72">
        <v>1.3535043918932099</v>
      </c>
      <c r="U72">
        <v>1.39466065765534</v>
      </c>
      <c r="V72">
        <v>1.3353441087751401</v>
      </c>
      <c r="W72">
        <v>1.1940659741300801</v>
      </c>
    </row>
    <row r="73" spans="11:23">
      <c r="K73">
        <v>1.3505579363865301</v>
      </c>
      <c r="L73" s="96">
        <v>1.624729505481</v>
      </c>
      <c r="M73" s="95">
        <v>1.10075027564506</v>
      </c>
      <c r="N73">
        <v>1.47185362022427</v>
      </c>
      <c r="O73">
        <v>1.3010260090113901</v>
      </c>
      <c r="P73">
        <v>1.34760369760895</v>
      </c>
      <c r="Q73">
        <v>1.51574022739421</v>
      </c>
      <c r="R73">
        <v>1.4830013950034799</v>
      </c>
      <c r="S73">
        <v>1.2549915748507801</v>
      </c>
      <c r="T73">
        <v>1.34479325787318</v>
      </c>
      <c r="U73">
        <v>1.4005966067866</v>
      </c>
      <c r="V73">
        <v>1.3392734716371599</v>
      </c>
      <c r="W73">
        <v>1.17731795101871</v>
      </c>
    </row>
    <row r="74" spans="11:23">
      <c r="K74">
        <v>1.34441027951985</v>
      </c>
      <c r="L74" s="96">
        <v>1.60621444535588</v>
      </c>
      <c r="M74" s="95">
        <v>1.09982092491017</v>
      </c>
      <c r="N74">
        <v>1.4605891380425</v>
      </c>
      <c r="O74">
        <v>1.2905228380745799</v>
      </c>
      <c r="P74">
        <v>1.34022328109158</v>
      </c>
      <c r="Q74">
        <v>1.5020783305979499</v>
      </c>
      <c r="R74">
        <v>1.4685351359504999</v>
      </c>
      <c r="S74">
        <v>1.25979862559499</v>
      </c>
      <c r="T74">
        <v>1.33534861154299</v>
      </c>
      <c r="U74">
        <v>1.3942586452593499</v>
      </c>
      <c r="V74">
        <v>1.33071672581347</v>
      </c>
      <c r="W74">
        <v>1.18479180918781</v>
      </c>
    </row>
    <row r="75" spans="11:23">
      <c r="K75">
        <v>1.3124375227796801</v>
      </c>
      <c r="L75" s="96">
        <v>1.55807955597698</v>
      </c>
      <c r="M75" s="95">
        <v>1.0765731300274699</v>
      </c>
      <c r="N75">
        <v>1.4216558366015699</v>
      </c>
      <c r="O75">
        <v>1.2652650143973101</v>
      </c>
      <c r="P75">
        <v>1.30498799374888</v>
      </c>
      <c r="Q75">
        <v>1.4614684050282101</v>
      </c>
      <c r="R75">
        <v>1.4303135346611</v>
      </c>
      <c r="S75">
        <v>1.2312685928106399</v>
      </c>
      <c r="T75">
        <v>1.30247803670826</v>
      </c>
      <c r="U75">
        <v>1.3610924851097199</v>
      </c>
      <c r="V75">
        <v>1.29674566319058</v>
      </c>
      <c r="W75">
        <v>1.1597526996777301</v>
      </c>
    </row>
    <row r="76" spans="11:23">
      <c r="K76">
        <v>1.23024204242251</v>
      </c>
      <c r="L76" s="96">
        <v>1.4591718638367099</v>
      </c>
      <c r="M76" s="95">
        <v>1.0153533305123501</v>
      </c>
      <c r="N76">
        <v>1.32953741009044</v>
      </c>
      <c r="O76">
        <v>1.1873061818189099</v>
      </c>
      <c r="P76">
        <v>1.22066309772829</v>
      </c>
      <c r="Q76">
        <v>1.3652502495602501</v>
      </c>
      <c r="R76">
        <v>1.34313072986549</v>
      </c>
      <c r="S76">
        <v>1.1513040098049001</v>
      </c>
      <c r="T76">
        <v>1.22672638200395</v>
      </c>
      <c r="U76">
        <v>1.28223920732303</v>
      </c>
      <c r="V76">
        <v>1.2209292625652599</v>
      </c>
      <c r="W76">
        <v>1.0834650240707999</v>
      </c>
    </row>
    <row r="77" spans="11:23">
      <c r="K77">
        <v>1.1470735280072899</v>
      </c>
      <c r="L77" s="96">
        <v>1.3583020596661901</v>
      </c>
      <c r="M77" s="95">
        <v>0.95146112627856605</v>
      </c>
      <c r="N77">
        <v>1.2521066426988301</v>
      </c>
      <c r="O77">
        <v>1.0973451206667</v>
      </c>
      <c r="P77">
        <v>1.16449982440139</v>
      </c>
      <c r="Q77">
        <v>1.29588454537925</v>
      </c>
      <c r="R77">
        <v>1.19810527059962</v>
      </c>
      <c r="S77">
        <v>1.07187944619653</v>
      </c>
      <c r="T77">
        <v>1.11945061241345</v>
      </c>
      <c r="U77">
        <v>1.14876646248363</v>
      </c>
      <c r="V77">
        <v>1.11748623142869</v>
      </c>
      <c r="W77">
        <v>1.0798238607053201</v>
      </c>
    </row>
    <row r="78" spans="11:23">
      <c r="K78">
        <v>1.1512561375630801</v>
      </c>
      <c r="L78" s="96">
        <v>1.35276338231949</v>
      </c>
      <c r="M78" s="95">
        <v>0.95978426822816099</v>
      </c>
      <c r="N78">
        <v>1.2524232071157799</v>
      </c>
      <c r="O78">
        <v>1.1047741671098601</v>
      </c>
      <c r="P78">
        <v>1.1590970946121799</v>
      </c>
      <c r="Q78">
        <v>1.2918523429147799</v>
      </c>
      <c r="R78">
        <v>1.2045919601769799</v>
      </c>
      <c r="S78">
        <v>1.07681506102588</v>
      </c>
      <c r="T78">
        <v>1.1214916933767201</v>
      </c>
      <c r="U78">
        <v>1.1655986734546</v>
      </c>
      <c r="V78">
        <v>1.1273292514687701</v>
      </c>
      <c r="W78">
        <v>1.06176920221055</v>
      </c>
    </row>
    <row r="79" spans="11:23">
      <c r="K79">
        <v>1.15720128695765</v>
      </c>
      <c r="L79" s="96">
        <v>1.35159937968789</v>
      </c>
      <c r="M79" s="95">
        <v>0.96505955260313203</v>
      </c>
      <c r="N79">
        <v>1.25327753293435</v>
      </c>
      <c r="O79">
        <v>1.11405466211309</v>
      </c>
      <c r="P79">
        <v>1.16401426210809</v>
      </c>
      <c r="Q79">
        <v>1.2898326560464</v>
      </c>
      <c r="R79">
        <v>1.2087150187546001</v>
      </c>
      <c r="S79">
        <v>1.0778095230275599</v>
      </c>
      <c r="T79">
        <v>1.1234265263899099</v>
      </c>
      <c r="U79">
        <v>1.1772097160414201</v>
      </c>
      <c r="V79">
        <v>1.13171154253799</v>
      </c>
      <c r="W79">
        <v>1.06805659149718</v>
      </c>
    </row>
    <row r="80" spans="11:23">
      <c r="K80">
        <v>1.10743277687264</v>
      </c>
      <c r="L80" s="96">
        <v>1.2868224296314701</v>
      </c>
      <c r="M80" s="95">
        <v>0.93215420248088898</v>
      </c>
      <c r="N80">
        <v>1.1951642287339701</v>
      </c>
      <c r="O80">
        <v>1.06276195890794</v>
      </c>
      <c r="P80">
        <v>1.1110297037266501</v>
      </c>
      <c r="Q80">
        <v>1.2318818962406399</v>
      </c>
      <c r="R80">
        <v>1.15572102969563</v>
      </c>
      <c r="S80">
        <v>1.0397503035612901</v>
      </c>
      <c r="T80">
        <v>1.07832012849189</v>
      </c>
      <c r="U80">
        <v>1.13000330077516</v>
      </c>
      <c r="V80">
        <v>1.08437970305751</v>
      </c>
      <c r="W80">
        <v>1.02094660571891</v>
      </c>
    </row>
    <row r="81" spans="10:23">
      <c r="K81">
        <v>1.03016714603246</v>
      </c>
      <c r="L81" s="96">
        <v>1.19473266072606</v>
      </c>
      <c r="M81" s="95">
        <v>0.86807550183512605</v>
      </c>
      <c r="N81">
        <v>1.10929224040594</v>
      </c>
      <c r="O81">
        <v>0.98908158837489202</v>
      </c>
      <c r="P81">
        <v>1.0317800855121499</v>
      </c>
      <c r="Q81">
        <v>1.14016242818636</v>
      </c>
      <c r="R81">
        <v>1.0755973701141801</v>
      </c>
      <c r="S81">
        <v>0.96954165215808497</v>
      </c>
      <c r="T81">
        <v>1.0057271237355501</v>
      </c>
      <c r="U81">
        <v>1.04993889625199</v>
      </c>
      <c r="V81">
        <v>1.01019472768534</v>
      </c>
      <c r="W81">
        <v>0.95334672098428197</v>
      </c>
    </row>
    <row r="82" spans="10:23">
      <c r="J82">
        <v>8</v>
      </c>
      <c r="K82">
        <v>0.94581861473284901</v>
      </c>
      <c r="L82" s="96">
        <v>1.0990082728517701</v>
      </c>
      <c r="M82" s="95">
        <v>0.80221833545199295</v>
      </c>
      <c r="N82">
        <v>1.0325588188874599</v>
      </c>
      <c r="O82">
        <v>0.90758288868428005</v>
      </c>
      <c r="P82">
        <v>0.97412349938839105</v>
      </c>
      <c r="Q82">
        <v>1.08067274567</v>
      </c>
      <c r="R82">
        <v>0.96189535269688398</v>
      </c>
      <c r="S82">
        <v>0.865647842676316</v>
      </c>
      <c r="T82">
        <v>0.89378357047331702</v>
      </c>
      <c r="U82">
        <v>0.91587528455344802</v>
      </c>
      <c r="V82">
        <v>0.91292086360796598</v>
      </c>
      <c r="W82">
        <v>0.90581119772841501</v>
      </c>
    </row>
    <row r="83" spans="10:23">
      <c r="K83">
        <v>0.95159757449057503</v>
      </c>
      <c r="L83" s="96">
        <v>1.09729087428001</v>
      </c>
      <c r="M83" s="95">
        <v>0.81359777967942504</v>
      </c>
      <c r="N83">
        <v>1.03409769389247</v>
      </c>
      <c r="O83">
        <v>0.91839244750884597</v>
      </c>
      <c r="P83">
        <v>0.97405153532385702</v>
      </c>
      <c r="Q83">
        <v>1.07526607372295</v>
      </c>
      <c r="R83">
        <v>0.974520991598533</v>
      </c>
      <c r="S83">
        <v>0.87704212363421497</v>
      </c>
      <c r="T83">
        <v>0.90069658584971302</v>
      </c>
      <c r="U83">
        <v>0.93358367215768701</v>
      </c>
      <c r="V83">
        <v>0.92633969653590598</v>
      </c>
      <c r="W83">
        <v>0.89915541303096502</v>
      </c>
    </row>
    <row r="84" spans="10:23">
      <c r="K84">
        <v>0.95374600972183099</v>
      </c>
      <c r="L84" s="96">
        <v>1.09039031425922</v>
      </c>
      <c r="M84" s="95">
        <v>0.82017471550764198</v>
      </c>
      <c r="N84">
        <v>1.03302819804587</v>
      </c>
      <c r="O84">
        <v>0.92355513734869699</v>
      </c>
      <c r="P84">
        <v>0.973100473984292</v>
      </c>
      <c r="Q84">
        <v>1.07165767045279</v>
      </c>
      <c r="R84">
        <v>0.97801639993739398</v>
      </c>
      <c r="S84">
        <v>0.88306522661043696</v>
      </c>
      <c r="T84">
        <v>0.90569669532420305</v>
      </c>
      <c r="U84">
        <v>0.93947423876248004</v>
      </c>
      <c r="V84">
        <v>0.93485833995404799</v>
      </c>
      <c r="W84">
        <v>0.900786996533811</v>
      </c>
    </row>
    <row r="85" spans="10:23">
      <c r="K85">
        <v>0.946232321853273</v>
      </c>
      <c r="L85" s="96">
        <v>1.0745727275311301</v>
      </c>
      <c r="M85" s="95">
        <v>0.82252349070703701</v>
      </c>
      <c r="N85">
        <v>1.02058200202539</v>
      </c>
      <c r="O85">
        <v>0.91743906424146004</v>
      </c>
      <c r="P85">
        <v>0.96281207893607801</v>
      </c>
      <c r="Q85">
        <v>1.05663161110199</v>
      </c>
      <c r="R85">
        <v>0.96972181021612602</v>
      </c>
      <c r="S85">
        <v>0.881022534571412</v>
      </c>
      <c r="T85">
        <v>0.90525517897443497</v>
      </c>
      <c r="U85">
        <v>0.93191088937453104</v>
      </c>
      <c r="V85">
        <v>0.92804852630532098</v>
      </c>
      <c r="W85">
        <v>0.89494370727884398</v>
      </c>
    </row>
    <row r="86" spans="10:23">
      <c r="K86">
        <v>0.84856425906464505</v>
      </c>
      <c r="L86" s="96">
        <v>0.96739524499875196</v>
      </c>
      <c r="M86" s="95">
        <v>0.73623941745728505</v>
      </c>
      <c r="N86">
        <v>0.91396717606905198</v>
      </c>
      <c r="O86">
        <v>0.82099205726026603</v>
      </c>
      <c r="P86">
        <v>0.86255050729774496</v>
      </c>
      <c r="Q86">
        <v>0.94799924009323899</v>
      </c>
      <c r="R86">
        <v>0.86873750291017304</v>
      </c>
      <c r="S86">
        <v>0.79396069550520698</v>
      </c>
      <c r="T86">
        <v>0.81000376541069796</v>
      </c>
      <c r="U86">
        <v>0.83821371157552904</v>
      </c>
      <c r="V86">
        <v>0.82972251511432304</v>
      </c>
      <c r="W86">
        <v>0.802030285630697</v>
      </c>
    </row>
    <row r="87" spans="10:23">
      <c r="K87">
        <v>0.76233926386556305</v>
      </c>
      <c r="L87" s="96">
        <v>0.86910257326354601</v>
      </c>
      <c r="M87" s="95">
        <v>0.66419994559735096</v>
      </c>
      <c r="N87">
        <v>0.827433608061523</v>
      </c>
      <c r="O87">
        <v>0.74482735816122703</v>
      </c>
      <c r="P87">
        <v>0.770093782430606</v>
      </c>
      <c r="Q87">
        <v>0.86684966707158895</v>
      </c>
      <c r="R87">
        <v>0.79654337225344296</v>
      </c>
      <c r="S87">
        <v>0.71052570781469304</v>
      </c>
      <c r="T87">
        <v>0.73506286877092197</v>
      </c>
      <c r="U87">
        <v>0.72632004192574795</v>
      </c>
      <c r="V87">
        <v>0.75067071367233296</v>
      </c>
      <c r="W87">
        <v>0.72958025429355899</v>
      </c>
    </row>
    <row r="88" spans="10:23">
      <c r="K88">
        <v>0.78341398700756903</v>
      </c>
      <c r="L88" s="96">
        <v>0.88431431467177701</v>
      </c>
      <c r="M88" s="95">
        <v>0.68822706723358396</v>
      </c>
      <c r="N88">
        <v>0.84744778916376795</v>
      </c>
      <c r="O88">
        <v>0.76844543077618599</v>
      </c>
      <c r="P88">
        <v>0.79139018908123404</v>
      </c>
      <c r="Q88">
        <v>0.87838816796880004</v>
      </c>
      <c r="R88">
        <v>0.81627766844487204</v>
      </c>
      <c r="S88">
        <v>0.735162161611989</v>
      </c>
      <c r="T88">
        <v>0.75713520758697594</v>
      </c>
      <c r="U88">
        <v>0.75585206646623304</v>
      </c>
      <c r="V88">
        <v>0.77627463490409498</v>
      </c>
      <c r="W88">
        <v>0.74262061337633301</v>
      </c>
    </row>
    <row r="89" spans="10:23">
      <c r="K89">
        <v>0.82700161690665597</v>
      </c>
      <c r="L89" s="96">
        <v>0.92174375601816305</v>
      </c>
      <c r="M89" s="95">
        <v>0.73714413832638404</v>
      </c>
      <c r="N89">
        <v>0.88494285782913196</v>
      </c>
      <c r="O89">
        <v>0.81333344991923096</v>
      </c>
      <c r="P89">
        <v>0.83750629210427796</v>
      </c>
      <c r="Q89">
        <v>0.91629201733995902</v>
      </c>
      <c r="R89">
        <v>0.85842057248903803</v>
      </c>
      <c r="S89">
        <v>0.78343063935989499</v>
      </c>
      <c r="T89">
        <v>0.80368837856055197</v>
      </c>
      <c r="U89">
        <v>0.80110382418992998</v>
      </c>
      <c r="V89">
        <v>0.82249818903355398</v>
      </c>
      <c r="W89">
        <v>0.78719482943678298</v>
      </c>
    </row>
    <row r="90" spans="10:23">
      <c r="K90">
        <v>0.76510858891998501</v>
      </c>
      <c r="L90" s="96">
        <v>0.85123040946306106</v>
      </c>
      <c r="M90" s="95">
        <v>0.68394273511519998</v>
      </c>
      <c r="N90">
        <v>0.81903799467163296</v>
      </c>
      <c r="O90">
        <v>0.75335627766892899</v>
      </c>
      <c r="P90">
        <v>0.77199914429655703</v>
      </c>
      <c r="Q90">
        <v>0.84599174248813203</v>
      </c>
      <c r="R90">
        <v>0.79554335189565595</v>
      </c>
      <c r="S90">
        <v>0.72577299451607902</v>
      </c>
      <c r="T90">
        <v>0.745074184101992</v>
      </c>
      <c r="U90">
        <v>0.74481330885886299</v>
      </c>
      <c r="V90">
        <v>0.76091392631041599</v>
      </c>
      <c r="W90">
        <v>0.72555013693229398</v>
      </c>
    </row>
    <row r="91" spans="10:23">
      <c r="K91">
        <v>0.67534840150849895</v>
      </c>
      <c r="L91" s="96">
        <v>0.75019287050415795</v>
      </c>
      <c r="M91" s="95">
        <v>0.60459892238802004</v>
      </c>
      <c r="N91">
        <v>0.72202866960252499</v>
      </c>
      <c r="O91">
        <v>0.66368911363166305</v>
      </c>
      <c r="P91">
        <v>0.67861318392616199</v>
      </c>
      <c r="Q91">
        <v>0.74639033228666796</v>
      </c>
      <c r="R91">
        <v>0.70199835472788996</v>
      </c>
      <c r="S91">
        <v>0.64140848166594999</v>
      </c>
      <c r="T91">
        <v>0.65720897419787006</v>
      </c>
      <c r="U91">
        <v>0.65887822109723004</v>
      </c>
      <c r="V91">
        <v>0.66997335858300899</v>
      </c>
      <c r="W91">
        <v>0.64176188982738702</v>
      </c>
    </row>
    <row r="92" spans="10:23">
      <c r="K92">
        <v>0.56647920099026405</v>
      </c>
      <c r="L92" s="96">
        <v>0.62618926714998102</v>
      </c>
      <c r="M92" s="95">
        <v>0.509292313324891</v>
      </c>
      <c r="N92">
        <v>0.60750501545607904</v>
      </c>
      <c r="O92">
        <v>0.56120705797951798</v>
      </c>
      <c r="P92">
        <v>0.59775425385701697</v>
      </c>
      <c r="Q92">
        <v>0.61558259242652003</v>
      </c>
      <c r="R92">
        <v>0.579808347088416</v>
      </c>
      <c r="S92">
        <v>0.53944221712418805</v>
      </c>
      <c r="T92">
        <v>0.55076000401314795</v>
      </c>
      <c r="U92">
        <v>0.53902775250072898</v>
      </c>
      <c r="V92">
        <v>0.57086574806063894</v>
      </c>
      <c r="W92">
        <v>0.54421300023588104</v>
      </c>
    </row>
    <row r="93" spans="10:23">
      <c r="K93">
        <v>0.57886402223325695</v>
      </c>
      <c r="L93" s="96">
        <v>0.63436336525136405</v>
      </c>
      <c r="M93" s="95">
        <v>0.52609292871777202</v>
      </c>
      <c r="N93">
        <v>0.618035234203543</v>
      </c>
      <c r="O93">
        <v>0.57355479018803202</v>
      </c>
      <c r="P93">
        <v>0.60522113539128297</v>
      </c>
      <c r="Q93">
        <v>0.62499666562493095</v>
      </c>
      <c r="R93">
        <v>0.592377937984646</v>
      </c>
      <c r="S93">
        <v>0.55357798263255598</v>
      </c>
      <c r="T93">
        <v>0.56391717528799201</v>
      </c>
      <c r="U93">
        <v>0.55835563307959402</v>
      </c>
      <c r="V93">
        <v>0.58385389594069903</v>
      </c>
      <c r="W93">
        <v>0.55273169224754204</v>
      </c>
    </row>
    <row r="94" spans="10:23">
      <c r="K94">
        <v>0.58303970326398602</v>
      </c>
      <c r="L94" s="96">
        <v>0.63456782284096303</v>
      </c>
      <c r="M94" s="95">
        <v>0.53291895347089902</v>
      </c>
      <c r="N94">
        <v>0.61843392660623597</v>
      </c>
      <c r="O94">
        <v>0.57788319719942105</v>
      </c>
      <c r="P94">
        <v>0.60774252323107303</v>
      </c>
      <c r="Q94">
        <v>0.62477014025634603</v>
      </c>
      <c r="R94">
        <v>0.59444529412487401</v>
      </c>
      <c r="S94">
        <v>0.55817077973493701</v>
      </c>
      <c r="T94">
        <v>0.56783809448396905</v>
      </c>
      <c r="U94">
        <v>0.564444506037033</v>
      </c>
      <c r="V94">
        <v>0.58786097590551301</v>
      </c>
      <c r="W94">
        <v>0.55889047657438495</v>
      </c>
    </row>
    <row r="95" spans="10:23">
      <c r="K95">
        <v>0.62196399973019501</v>
      </c>
      <c r="L95" s="96">
        <v>0.66746508115416803</v>
      </c>
      <c r="M95" s="95">
        <v>0.57792057578044997</v>
      </c>
      <c r="N95">
        <v>0.65324415046801798</v>
      </c>
      <c r="O95">
        <v>0.61748241449966101</v>
      </c>
      <c r="P95">
        <v>0.64335248930887501</v>
      </c>
      <c r="Q95">
        <v>0.65889083377309299</v>
      </c>
      <c r="R95">
        <v>0.63216804770493096</v>
      </c>
      <c r="S95">
        <v>0.59968420396924005</v>
      </c>
      <c r="T95">
        <v>0.6084401470595</v>
      </c>
      <c r="U95">
        <v>0.60564587920600199</v>
      </c>
      <c r="V95">
        <v>0.62660791219314205</v>
      </c>
      <c r="W95">
        <v>0.59942636037955699</v>
      </c>
    </row>
    <row r="96" spans="10:23">
      <c r="K96">
        <v>0.45733104270768599</v>
      </c>
      <c r="L96" s="96">
        <v>0.49353227268616701</v>
      </c>
      <c r="M96" s="95">
        <v>0.42239777521390198</v>
      </c>
      <c r="N96">
        <v>0.48187187567490802</v>
      </c>
      <c r="O96">
        <v>0.45379059264267502</v>
      </c>
      <c r="P96">
        <v>0.474397858260864</v>
      </c>
      <c r="Q96">
        <v>0.48649366285147999</v>
      </c>
      <c r="R96">
        <v>0.46637223995535299</v>
      </c>
      <c r="S96">
        <v>0.44132297830783501</v>
      </c>
      <c r="T96">
        <v>0.44782824030121399</v>
      </c>
      <c r="U96">
        <v>0.44528704742521202</v>
      </c>
      <c r="V96">
        <v>0.46041394962071402</v>
      </c>
      <c r="W96">
        <v>0.43959771603693798</v>
      </c>
    </row>
    <row r="97" spans="10:23">
      <c r="K97">
        <v>0.31362393560630603</v>
      </c>
      <c r="L97" s="96">
        <v>0.335612045519739</v>
      </c>
      <c r="M97" s="95">
        <v>0.29223327503055702</v>
      </c>
      <c r="N97">
        <v>0.32886423987998997</v>
      </c>
      <c r="O97">
        <v>0.31147150288647701</v>
      </c>
      <c r="P97">
        <v>0.32380683527402598</v>
      </c>
      <c r="Q97">
        <v>0.33130783880882098</v>
      </c>
      <c r="R97">
        <v>0.31343781431329898</v>
      </c>
      <c r="S97">
        <v>0.299292486903591</v>
      </c>
      <c r="T97">
        <v>0.30383343470678698</v>
      </c>
      <c r="U97">
        <v>0.30282013640822503</v>
      </c>
      <c r="V97">
        <v>0.317735504800155</v>
      </c>
      <c r="W97">
        <v>0.30262350257546</v>
      </c>
    </row>
    <row r="98" spans="10:23">
      <c r="K98">
        <v>0.362113869049071</v>
      </c>
      <c r="L98" s="96">
        <v>0.38179254340816599</v>
      </c>
      <c r="M98" s="95">
        <v>0.34280618701441801</v>
      </c>
      <c r="N98">
        <v>0.37532403436551098</v>
      </c>
      <c r="O98">
        <v>0.36051474292055802</v>
      </c>
      <c r="P98">
        <v>0.37113548386105399</v>
      </c>
      <c r="Q98">
        <v>0.37781492454397902</v>
      </c>
      <c r="R98">
        <v>0.362013791308407</v>
      </c>
      <c r="S98">
        <v>0.34929518431189599</v>
      </c>
      <c r="T98">
        <v>0.35329041806107198</v>
      </c>
      <c r="U98">
        <v>0.35308332552377703</v>
      </c>
      <c r="V98">
        <v>0.36580160975725401</v>
      </c>
      <c r="W98">
        <v>0.35191213999679799</v>
      </c>
    </row>
    <row r="99" spans="10:23">
      <c r="K99">
        <v>0.51706709955739905</v>
      </c>
      <c r="L99" s="96">
        <v>0.53527895952104099</v>
      </c>
      <c r="M99" s="95">
        <v>0.49949545908634302</v>
      </c>
      <c r="N99">
        <v>0.52876551293920204</v>
      </c>
      <c r="O99">
        <v>0.51596582939015501</v>
      </c>
      <c r="P99">
        <v>0.525911222689735</v>
      </c>
      <c r="Q99">
        <v>0.53129166223619895</v>
      </c>
      <c r="R99">
        <v>0.51725890107870198</v>
      </c>
      <c r="S99">
        <v>0.50538984597668701</v>
      </c>
      <c r="T99">
        <v>0.509007105059056</v>
      </c>
      <c r="U99">
        <v>0.50872829417880705</v>
      </c>
      <c r="V99">
        <v>0.52057475592479197</v>
      </c>
      <c r="W99">
        <v>0.507960702805064</v>
      </c>
    </row>
    <row r="100" spans="10:23">
      <c r="K100">
        <v>0.34540041364434099</v>
      </c>
      <c r="L100" s="96">
        <v>0.35773941005585802</v>
      </c>
      <c r="M100" s="95">
        <v>0.33330850317647298</v>
      </c>
      <c r="N100">
        <v>0.35329012386271402</v>
      </c>
      <c r="O100">
        <v>0.34467407216932</v>
      </c>
      <c r="P100">
        <v>0.351509414179345</v>
      </c>
      <c r="Q100">
        <v>0.35539183508790601</v>
      </c>
      <c r="R100">
        <v>0.34551067175920303</v>
      </c>
      <c r="S100">
        <v>0.33734680013048701</v>
      </c>
      <c r="T100">
        <v>0.34015210091679798</v>
      </c>
      <c r="U100">
        <v>0.33955492236594398</v>
      </c>
      <c r="V100">
        <v>0.34807127264726001</v>
      </c>
      <c r="W100">
        <v>0.33892047605695602</v>
      </c>
    </row>
    <row r="101" spans="10:23">
      <c r="K101">
        <v>9.03922496724269E-2</v>
      </c>
      <c r="L101" s="96">
        <v>9.8781321846640999E-2</v>
      </c>
      <c r="M101" s="95">
        <v>8.2145358090732007E-2</v>
      </c>
      <c r="N101">
        <v>9.5899085528293099E-2</v>
      </c>
      <c r="O101">
        <v>8.9619320025159696E-2</v>
      </c>
      <c r="P101">
        <v>9.4446608328242795E-2</v>
      </c>
      <c r="Q101">
        <v>9.7235160076739893E-2</v>
      </c>
      <c r="R101">
        <v>9.0532419910590106E-2</v>
      </c>
      <c r="S101">
        <v>8.5129026975687999E-2</v>
      </c>
      <c r="T101">
        <v>8.6845824787461903E-2</v>
      </c>
      <c r="U101">
        <v>8.6695625031592394E-2</v>
      </c>
      <c r="V101">
        <v>9.2066607019084798E-2</v>
      </c>
      <c r="W101">
        <v>8.5939337243988806E-2</v>
      </c>
    </row>
    <row r="102" spans="10:23">
      <c r="J102">
        <v>10</v>
      </c>
      <c r="K102">
        <v>0</v>
      </c>
      <c r="L102" s="96">
        <v>0</v>
      </c>
      <c r="M102" s="95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L181"/>
  <sheetViews>
    <sheetView zoomScaleNormal="100" workbookViewId="0">
      <selection activeCell="J15" sqref="J15"/>
    </sheetView>
  </sheetViews>
  <sheetFormatPr baseColWidth="10" defaultRowHeight="14.4"/>
  <cols>
    <col min="12" max="12" width="11.5546875" style="96"/>
    <col min="13" max="13" width="11.5546875" style="95"/>
  </cols>
  <sheetData>
    <row r="1" spans="7:34">
      <c r="J1" t="s">
        <v>21</v>
      </c>
      <c r="K1" t="s">
        <v>37</v>
      </c>
      <c r="L1" s="96" t="s">
        <v>258</v>
      </c>
      <c r="N1" t="s">
        <v>99</v>
      </c>
      <c r="AH1">
        <v>1.43837404922544</v>
      </c>
    </row>
    <row r="2" spans="7:34">
      <c r="J2">
        <v>0</v>
      </c>
      <c r="K2" s="98">
        <v>1.05168452262448</v>
      </c>
      <c r="L2" s="98">
        <v>1.05168452262448</v>
      </c>
      <c r="M2">
        <v>1.05168452262448</v>
      </c>
      <c r="N2" s="98">
        <v>1.05168452262448</v>
      </c>
      <c r="O2">
        <v>1.05168452262448</v>
      </c>
      <c r="P2">
        <v>1.05168452262448</v>
      </c>
      <c r="Q2">
        <v>1.05168452262448</v>
      </c>
      <c r="R2">
        <v>1.05168452262448</v>
      </c>
      <c r="S2">
        <v>1.05168452262448</v>
      </c>
      <c r="T2">
        <v>1.05168452262448</v>
      </c>
      <c r="U2">
        <v>1.05168452262448</v>
      </c>
      <c r="V2">
        <v>1.05168452262448</v>
      </c>
      <c r="W2">
        <v>1.05168452262448</v>
      </c>
      <c r="AH2">
        <v>1.4716463214175699</v>
      </c>
    </row>
    <row r="3" spans="7:34">
      <c r="G3" t="s">
        <v>259</v>
      </c>
      <c r="K3" s="98">
        <v>1.0814649203932101</v>
      </c>
      <c r="L3" s="98">
        <v>1.3202502174466999</v>
      </c>
      <c r="M3">
        <v>1.02454871957673</v>
      </c>
      <c r="N3" s="98">
        <v>1.04140922960271</v>
      </c>
      <c r="O3">
        <v>1.0244315281559</v>
      </c>
      <c r="P3">
        <v>1.3408804011106801</v>
      </c>
      <c r="Q3">
        <v>1.0281714766243799</v>
      </c>
      <c r="R3">
        <v>1.0931646556446</v>
      </c>
      <c r="S3">
        <v>1.09973152329385</v>
      </c>
      <c r="T3">
        <v>1.1175579033415699</v>
      </c>
      <c r="U3">
        <v>1.02452147301175</v>
      </c>
      <c r="V3">
        <v>1.0455699956787701</v>
      </c>
      <c r="W3">
        <v>1.0252187678092699</v>
      </c>
      <c r="AH3">
        <v>1.4513169255464</v>
      </c>
    </row>
    <row r="4" spans="7:34">
      <c r="K4" s="98">
        <v>1.06706985720827</v>
      </c>
      <c r="L4" s="98">
        <v>1.3762386104181901</v>
      </c>
      <c r="M4">
        <v>0.98237174910425396</v>
      </c>
      <c r="N4" s="98">
        <v>1.0327223548547499</v>
      </c>
      <c r="O4">
        <v>1.07817249530117</v>
      </c>
      <c r="P4">
        <v>1.20054029607581</v>
      </c>
      <c r="Q4">
        <v>1.05156234829285</v>
      </c>
      <c r="R4">
        <v>1.3567398374642701</v>
      </c>
      <c r="S4">
        <v>1.1644298574585099</v>
      </c>
      <c r="T4">
        <v>1.03125800963792</v>
      </c>
      <c r="U4">
        <v>0.98671730663773305</v>
      </c>
      <c r="V4">
        <v>1.09940216617578</v>
      </c>
      <c r="W4">
        <v>0.99572250804960005</v>
      </c>
      <c r="AH4">
        <v>1.45273052509524</v>
      </c>
    </row>
    <row r="5" spans="7:34">
      <c r="K5" s="98">
        <v>1.07267983092541</v>
      </c>
      <c r="L5" s="98">
        <v>1.34446865510198</v>
      </c>
      <c r="M5">
        <v>0.89151148528760704</v>
      </c>
      <c r="N5" s="98">
        <v>1.02183532459225</v>
      </c>
      <c r="O5">
        <v>1.3170643465607299</v>
      </c>
      <c r="P5">
        <v>1.1475087064784899</v>
      </c>
      <c r="Q5">
        <v>0.89318566394651799</v>
      </c>
      <c r="R5">
        <v>1.21658294511063</v>
      </c>
      <c r="S5">
        <v>1.13238148547421</v>
      </c>
      <c r="T5">
        <v>1.0543309356700901</v>
      </c>
      <c r="U5">
        <v>0.93943365042929305</v>
      </c>
      <c r="V5">
        <v>1.19450934986432</v>
      </c>
      <c r="W5">
        <v>1.0655443271307901</v>
      </c>
      <c r="AH5">
        <v>1.4484667598729399</v>
      </c>
    </row>
    <row r="6" spans="7:34">
      <c r="K6" s="98">
        <v>1.07397738594051</v>
      </c>
      <c r="L6" s="98">
        <v>1.2957562709693899</v>
      </c>
      <c r="M6">
        <v>0.90142064236762398</v>
      </c>
      <c r="N6" s="98">
        <v>1.0759856739632401</v>
      </c>
      <c r="O6">
        <v>1.1626487997857999</v>
      </c>
      <c r="P6">
        <v>1.1193456552327701</v>
      </c>
      <c r="Q6">
        <v>0.90921197958271305</v>
      </c>
      <c r="R6">
        <v>1.0461885030020699</v>
      </c>
      <c r="S6">
        <v>1.06464961638014</v>
      </c>
      <c r="T6">
        <v>1.0551267954278301</v>
      </c>
      <c r="U6">
        <v>0.98036601732012996</v>
      </c>
      <c r="V6">
        <v>1.1001292970449801</v>
      </c>
      <c r="W6">
        <v>1.14364234732882</v>
      </c>
      <c r="AH6">
        <v>1.4482021971805801</v>
      </c>
    </row>
    <row r="7" spans="7:34">
      <c r="K7" s="98">
        <v>1.07665543212218</v>
      </c>
      <c r="L7" s="98">
        <v>1.28048259333464</v>
      </c>
      <c r="M7">
        <v>0.72787067220148205</v>
      </c>
      <c r="N7" s="98">
        <v>1.0236213748923</v>
      </c>
      <c r="O7">
        <v>1.2719539904047401</v>
      </c>
      <c r="P7">
        <v>1.0155252953457199</v>
      </c>
      <c r="Q7">
        <v>0.98611202943981402</v>
      </c>
      <c r="R7">
        <v>1.0183190612061099</v>
      </c>
      <c r="S7">
        <v>0.94259037202611395</v>
      </c>
      <c r="T7">
        <v>1.05956774969471</v>
      </c>
      <c r="U7">
        <v>0.90432875278161196</v>
      </c>
      <c r="V7">
        <v>1.1150571163645799</v>
      </c>
      <c r="W7">
        <v>1.20422794916624</v>
      </c>
      <c r="AH7">
        <v>1.4464847478006899</v>
      </c>
    </row>
    <row r="8" spans="7:34">
      <c r="K8" s="98">
        <v>1.0797692302694</v>
      </c>
      <c r="L8" s="98">
        <v>1.3288782801493599</v>
      </c>
      <c r="M8">
        <v>0.72854465152535097</v>
      </c>
      <c r="N8" s="98">
        <v>1.1099742684054501</v>
      </c>
      <c r="O8">
        <v>1.2149861563008899</v>
      </c>
      <c r="P8">
        <v>1.0431007149477201</v>
      </c>
      <c r="Q8">
        <v>1.00048235170232</v>
      </c>
      <c r="R8">
        <v>1.02094548546768</v>
      </c>
      <c r="S8">
        <v>1.01926955375456</v>
      </c>
      <c r="T8">
        <v>1.0834100646383999</v>
      </c>
      <c r="U8">
        <v>0.90080815600320197</v>
      </c>
      <c r="V8">
        <v>1.22512906392656</v>
      </c>
      <c r="W8">
        <v>1.22920984095393</v>
      </c>
      <c r="AH8">
        <v>1.44648992821258</v>
      </c>
    </row>
    <row r="9" spans="7:34">
      <c r="K9" s="98">
        <v>1.08554956239467</v>
      </c>
      <c r="L9" s="98">
        <v>1.3740568038121299</v>
      </c>
      <c r="M9">
        <v>0.73781117804159002</v>
      </c>
      <c r="N9" s="98">
        <v>1.1101823630295</v>
      </c>
      <c r="O9">
        <v>1.24524791251166</v>
      </c>
      <c r="P9">
        <v>1.10717397365466</v>
      </c>
      <c r="Q9">
        <v>0.99917741619216105</v>
      </c>
      <c r="R9">
        <v>1.08249443410618</v>
      </c>
      <c r="S9">
        <v>0.99900651409383501</v>
      </c>
      <c r="T9">
        <v>1.16396151145069</v>
      </c>
      <c r="U9">
        <v>0.94040171830146901</v>
      </c>
      <c r="V9">
        <v>1.19216771618916</v>
      </c>
      <c r="W9">
        <v>1.2396772736318</v>
      </c>
      <c r="AH9">
        <v>1.4421877218702901</v>
      </c>
    </row>
    <row r="10" spans="7:34">
      <c r="K10" s="98">
        <v>1.08571185319871</v>
      </c>
      <c r="L10" s="98">
        <v>1.4385678412995899</v>
      </c>
      <c r="M10">
        <v>0.71305612659345396</v>
      </c>
      <c r="N10" s="98">
        <v>1.1160936914411801</v>
      </c>
      <c r="O10">
        <v>1.3413276545861199</v>
      </c>
      <c r="P10">
        <v>1.1018805594913801</v>
      </c>
      <c r="Q10">
        <v>1.0578744832145699</v>
      </c>
      <c r="R10">
        <v>1.0599569876080901</v>
      </c>
      <c r="S10">
        <v>1.0220270368208799</v>
      </c>
      <c r="T10">
        <v>1.21696931978276</v>
      </c>
      <c r="U10">
        <v>0.873257886078042</v>
      </c>
      <c r="V10">
        <v>1.22703549669963</v>
      </c>
      <c r="W10">
        <v>1.3194821018055001</v>
      </c>
      <c r="AH10">
        <v>1.44313098081793</v>
      </c>
    </row>
    <row r="11" spans="7:34">
      <c r="K11" s="98">
        <v>1.0890114785943501</v>
      </c>
      <c r="L11" s="98">
        <v>1.4718551144743199</v>
      </c>
      <c r="M11">
        <v>0.67122116872308302</v>
      </c>
      <c r="N11" s="98">
        <v>1.0955149969473801</v>
      </c>
      <c r="O11">
        <v>1.3131372474318901</v>
      </c>
      <c r="P11">
        <v>1.08624198436357</v>
      </c>
      <c r="Q11">
        <v>1.06077910690815</v>
      </c>
      <c r="R11">
        <v>0.91434287704087303</v>
      </c>
      <c r="S11">
        <v>1.0028367366426401</v>
      </c>
      <c r="T11">
        <v>1.2710743475049899</v>
      </c>
      <c r="U11">
        <v>0.82822071348012805</v>
      </c>
      <c r="V11">
        <v>1.2906546010978901</v>
      </c>
      <c r="W11">
        <v>1.2965794341340899</v>
      </c>
      <c r="AH11">
        <v>1.44372195391712</v>
      </c>
    </row>
    <row r="12" spans="7:34">
      <c r="K12" s="98">
        <v>1.09235367035483</v>
      </c>
      <c r="L12" s="98">
        <v>1.47425611894237</v>
      </c>
      <c r="M12">
        <v>0.70721092699418597</v>
      </c>
      <c r="N12" s="98">
        <v>1.02529247255381</v>
      </c>
      <c r="O12">
        <v>1.4333861576470199</v>
      </c>
      <c r="P12">
        <v>1.1584269678189001</v>
      </c>
      <c r="Q12">
        <v>0.93067652955226898</v>
      </c>
      <c r="R12">
        <v>0.91383918944182596</v>
      </c>
      <c r="S12">
        <v>1.2432192302221701</v>
      </c>
      <c r="T12">
        <v>1.3465176823012399</v>
      </c>
      <c r="U12">
        <v>0.85234599152703905</v>
      </c>
      <c r="V12">
        <v>1.3283017041732099</v>
      </c>
      <c r="W12">
        <v>1.38777709417398</v>
      </c>
      <c r="AH12">
        <v>1.4419533833459599</v>
      </c>
    </row>
    <row r="13" spans="7:34">
      <c r="K13" s="98">
        <v>1.09625663835234</v>
      </c>
      <c r="L13" s="98">
        <v>1.4783214470708499</v>
      </c>
      <c r="M13">
        <v>0.63576410006049999</v>
      </c>
      <c r="N13" s="98">
        <v>1.17859397322355</v>
      </c>
      <c r="O13">
        <v>1.3573604360592999</v>
      </c>
      <c r="P13">
        <v>1.2154516196617799</v>
      </c>
      <c r="Q13">
        <v>0.90820700438044299</v>
      </c>
      <c r="R13">
        <v>0.96447415094703404</v>
      </c>
      <c r="S13">
        <v>1.24564197541179</v>
      </c>
      <c r="T13">
        <v>1.3200712960749399</v>
      </c>
      <c r="U13">
        <v>0.88109030599356597</v>
      </c>
      <c r="V13">
        <v>1.3062857730826301</v>
      </c>
      <c r="W13">
        <v>1.31858054309331</v>
      </c>
      <c r="AH13">
        <v>1.44419836495319</v>
      </c>
    </row>
    <row r="14" spans="7:34">
      <c r="K14" s="98">
        <v>1.0983119679580999</v>
      </c>
      <c r="L14" s="98">
        <v>1.4739888294040999</v>
      </c>
      <c r="M14">
        <v>0.57766784675780203</v>
      </c>
      <c r="N14" s="98">
        <v>1.22564857772745</v>
      </c>
      <c r="O14">
        <v>1.3761863578015101</v>
      </c>
      <c r="P14">
        <v>1.2218416677784201</v>
      </c>
      <c r="Q14">
        <v>0.83039664573216998</v>
      </c>
      <c r="R14">
        <v>0.79458474705715298</v>
      </c>
      <c r="S14">
        <v>1.24930627424838</v>
      </c>
      <c r="T14">
        <v>1.36092787918823</v>
      </c>
      <c r="U14">
        <v>0.79532944900869096</v>
      </c>
      <c r="V14">
        <v>1.26579838416775</v>
      </c>
      <c r="W14">
        <v>1.41595428883257</v>
      </c>
      <c r="AH14">
        <v>1.4465813875054101</v>
      </c>
    </row>
    <row r="15" spans="7:34">
      <c r="K15" s="98">
        <v>1.1045064144505601</v>
      </c>
      <c r="L15" s="98">
        <v>1.4829711587494301</v>
      </c>
      <c r="M15">
        <v>0.5871293708809</v>
      </c>
      <c r="N15" s="98">
        <v>1.19366738061801</v>
      </c>
      <c r="O15">
        <v>1.3857711708998299</v>
      </c>
      <c r="P15">
        <v>1.2322892477827601</v>
      </c>
      <c r="Q15">
        <v>0.83920851284235098</v>
      </c>
      <c r="R15">
        <v>0.89392962352207095</v>
      </c>
      <c r="S15">
        <v>1.2292110690238101</v>
      </c>
      <c r="T15">
        <v>1.4061559894280999</v>
      </c>
      <c r="U15">
        <v>0.78582034693922398</v>
      </c>
      <c r="V15">
        <v>1.2561374467952999</v>
      </c>
      <c r="W15">
        <v>1.3934113530066801</v>
      </c>
      <c r="AH15">
        <v>1.44661576001338</v>
      </c>
    </row>
    <row r="16" spans="7:34">
      <c r="K16" s="98">
        <v>1.1060805637833599</v>
      </c>
      <c r="L16" s="98">
        <v>1.4967953373920599</v>
      </c>
      <c r="M16">
        <v>0.57672833013256797</v>
      </c>
      <c r="N16" s="98">
        <v>1.16360853113666</v>
      </c>
      <c r="O16">
        <v>1.4127900204818</v>
      </c>
      <c r="P16">
        <v>1.26500289477949</v>
      </c>
      <c r="Q16">
        <v>0.94157870167484503</v>
      </c>
      <c r="R16">
        <v>0.854733690478511</v>
      </c>
      <c r="S16">
        <v>1.28610671693506</v>
      </c>
      <c r="T16">
        <v>1.4618656560231</v>
      </c>
      <c r="U16">
        <v>0.61702597625653199</v>
      </c>
      <c r="V16">
        <v>1.1992840486523499</v>
      </c>
      <c r="W16">
        <v>1.5007090108711401</v>
      </c>
      <c r="AH16">
        <v>1.4469084993958601</v>
      </c>
    </row>
    <row r="17" spans="2:34">
      <c r="K17" s="98">
        <v>1.1092280947023601</v>
      </c>
      <c r="L17" s="98">
        <v>1.52786894177088</v>
      </c>
      <c r="M17">
        <v>0.50752572041075905</v>
      </c>
      <c r="N17" s="98">
        <v>1.1686282563698001</v>
      </c>
      <c r="O17">
        <v>1.3817356835243499</v>
      </c>
      <c r="P17">
        <v>1.2599544949982999</v>
      </c>
      <c r="Q17">
        <v>1.07231115192492</v>
      </c>
      <c r="R17">
        <v>1.0034976797460899</v>
      </c>
      <c r="S17">
        <v>1.3056395410570201</v>
      </c>
      <c r="T17">
        <v>1.4165764847475399</v>
      </c>
      <c r="U17">
        <v>0.56344560730743398</v>
      </c>
      <c r="V17">
        <v>1.0972764053622499</v>
      </c>
      <c r="W17">
        <v>1.40343206872571</v>
      </c>
      <c r="AH17">
        <v>1.44830256253625</v>
      </c>
    </row>
    <row r="18" spans="2:34">
      <c r="K18" s="98">
        <v>1.1133632112693901</v>
      </c>
      <c r="L18" s="98">
        <v>1.5518446119191001</v>
      </c>
      <c r="M18">
        <v>0.55493670381098004</v>
      </c>
      <c r="N18" s="98">
        <v>1.0353189634181299</v>
      </c>
      <c r="O18">
        <v>1.32707823256965</v>
      </c>
      <c r="P18">
        <v>1.3269452377529201</v>
      </c>
      <c r="Q18">
        <v>0.99757105863253304</v>
      </c>
      <c r="R18">
        <v>1.0052601329233799</v>
      </c>
      <c r="S18">
        <v>1.2503731181650199</v>
      </c>
      <c r="T18">
        <v>1.3194475198131299</v>
      </c>
      <c r="U18">
        <v>0.61071361884281194</v>
      </c>
      <c r="V18">
        <v>1.0909109245869699</v>
      </c>
      <c r="W18">
        <v>1.2430978698803701</v>
      </c>
      <c r="AH18">
        <v>1.45246819733082</v>
      </c>
    </row>
    <row r="19" spans="2:34">
      <c r="K19" s="98">
        <v>1.11917438463859</v>
      </c>
      <c r="L19" s="98">
        <v>1.61586045901396</v>
      </c>
      <c r="M19">
        <v>0.55373852503627596</v>
      </c>
      <c r="N19" s="98">
        <v>0.956840198538779</v>
      </c>
      <c r="O19">
        <v>1.30936354383472</v>
      </c>
      <c r="P19">
        <v>1.33751462042408</v>
      </c>
      <c r="Q19">
        <v>0.94213219231920198</v>
      </c>
      <c r="R19">
        <v>0.82869395758852304</v>
      </c>
      <c r="S19">
        <v>1.11186956202679</v>
      </c>
      <c r="T19">
        <v>1.3535371538457099</v>
      </c>
      <c r="U19">
        <v>0.54362857394533304</v>
      </c>
      <c r="V19">
        <v>1.11234248468954</v>
      </c>
      <c r="W19">
        <v>1.45824241702547</v>
      </c>
      <c r="AH19">
        <v>1.4492064169646199</v>
      </c>
    </row>
    <row r="20" spans="2:34">
      <c r="K20" s="98">
        <v>1.1205665479120099</v>
      </c>
      <c r="L20" s="98">
        <v>1.5990578243809599</v>
      </c>
      <c r="M20">
        <v>0.58099677286399698</v>
      </c>
      <c r="N20" s="98">
        <v>1.0020076214215099</v>
      </c>
      <c r="O20">
        <v>1.3616898336165499</v>
      </c>
      <c r="P20">
        <v>1.32949507326743</v>
      </c>
      <c r="Q20">
        <v>1.0374793729374701</v>
      </c>
      <c r="R20">
        <v>0.857132516094398</v>
      </c>
      <c r="S20">
        <v>1.1833035458935399</v>
      </c>
      <c r="T20">
        <v>1.41776644455115</v>
      </c>
      <c r="U20">
        <v>0.59555769376788104</v>
      </c>
      <c r="V20">
        <v>1.1080438360112499</v>
      </c>
      <c r="W20">
        <v>1.4940296619406499</v>
      </c>
      <c r="AH20">
        <v>1.45105022928279</v>
      </c>
    </row>
    <row r="21" spans="2:34">
      <c r="K21" s="98">
        <v>1.12386338933319</v>
      </c>
      <c r="L21" s="98">
        <v>1.5865620263063001</v>
      </c>
      <c r="M21">
        <v>0.57171099815400706</v>
      </c>
      <c r="N21" s="98">
        <v>1.0712170809808601</v>
      </c>
      <c r="O21">
        <v>1.4233935426173201</v>
      </c>
      <c r="P21">
        <v>1.15024647122253</v>
      </c>
      <c r="Q21">
        <v>1.08107595535695</v>
      </c>
      <c r="R21">
        <v>0.83774041551965395</v>
      </c>
      <c r="S21">
        <v>1.14367939131899</v>
      </c>
      <c r="T21">
        <v>1.43722630082457</v>
      </c>
      <c r="U21">
        <v>0.62538973135516296</v>
      </c>
      <c r="V21">
        <v>1.15040875268771</v>
      </c>
      <c r="W21">
        <v>1.5547513654519201</v>
      </c>
      <c r="AH21">
        <v>1.4537853030385499</v>
      </c>
    </row>
    <row r="22" spans="2:34">
      <c r="J22">
        <v>2</v>
      </c>
      <c r="K22" s="98">
        <v>1.12950265903348</v>
      </c>
      <c r="L22" s="98">
        <v>1.56085898288356</v>
      </c>
      <c r="M22">
        <v>0.42626792110863898</v>
      </c>
      <c r="N22" s="98">
        <v>1.0093841904654799</v>
      </c>
      <c r="O22">
        <v>1.3137715423460301</v>
      </c>
      <c r="P22">
        <v>1.27393474510589</v>
      </c>
      <c r="Q22">
        <v>1.05766524557774</v>
      </c>
      <c r="R22">
        <v>0.98159127017593895</v>
      </c>
      <c r="S22">
        <v>1.08606412249595</v>
      </c>
      <c r="T22">
        <v>1.3826078544809901</v>
      </c>
      <c r="U22">
        <v>0.400317820195287</v>
      </c>
      <c r="V22">
        <v>1.19090527836085</v>
      </c>
      <c r="W22">
        <v>1.53169664850063</v>
      </c>
      <c r="AH22">
        <v>1.4555792319859</v>
      </c>
    </row>
    <row r="23" spans="2:34">
      <c r="K23" s="98">
        <v>1.1336908129268399</v>
      </c>
      <c r="L23" s="98">
        <v>1.59191756548157</v>
      </c>
      <c r="M23">
        <v>0.42976008908354102</v>
      </c>
      <c r="N23" s="98">
        <v>0.97809352590349297</v>
      </c>
      <c r="O23">
        <v>1.32513997023887</v>
      </c>
      <c r="P23">
        <v>1.27884985012286</v>
      </c>
      <c r="Q23">
        <v>1.0651087822716501</v>
      </c>
      <c r="R23">
        <v>0.97969232517437899</v>
      </c>
      <c r="S23">
        <v>1.0771324014032999</v>
      </c>
      <c r="T23">
        <v>1.41282676211455</v>
      </c>
      <c r="U23">
        <v>0.40493034015775198</v>
      </c>
      <c r="V23">
        <v>1.2074336214112</v>
      </c>
      <c r="W23">
        <v>1.6147604862037399</v>
      </c>
      <c r="AH23">
        <v>1.4557241854054399</v>
      </c>
    </row>
    <row r="24" spans="2:34">
      <c r="K24" s="98">
        <v>1.1370312358046599</v>
      </c>
      <c r="L24" s="98">
        <v>1.60945043585789</v>
      </c>
      <c r="M24">
        <v>0.421812538395759</v>
      </c>
      <c r="N24" s="98">
        <v>0.98039122796552103</v>
      </c>
      <c r="O24">
        <v>1.27817071105869</v>
      </c>
      <c r="P24">
        <v>1.4162883049148001</v>
      </c>
      <c r="Q24">
        <v>1.1078930527981801</v>
      </c>
      <c r="R24">
        <v>0.97015544926543196</v>
      </c>
      <c r="S24">
        <v>1.0950629397199001</v>
      </c>
      <c r="T24">
        <v>1.4768870247872199</v>
      </c>
      <c r="U24">
        <v>0.39554948385941602</v>
      </c>
      <c r="V24">
        <v>1.1918061544943499</v>
      </c>
      <c r="W24">
        <v>1.5542397108364401</v>
      </c>
      <c r="AH24">
        <v>1.46324983967337</v>
      </c>
    </row>
    <row r="25" spans="2:34">
      <c r="B25" s="98" t="s">
        <v>639</v>
      </c>
      <c r="K25" s="98">
        <v>1.14193019056175</v>
      </c>
      <c r="L25" s="98">
        <v>1.6181009169512099</v>
      </c>
      <c r="M25">
        <v>0.43122874478347101</v>
      </c>
      <c r="N25" s="98">
        <v>0.98355326126976095</v>
      </c>
      <c r="O25">
        <v>1.24357301840918</v>
      </c>
      <c r="P25">
        <v>1.5532038398905801</v>
      </c>
      <c r="Q25">
        <v>1.1066928658984001</v>
      </c>
      <c r="R25">
        <v>1.0253944366886201</v>
      </c>
      <c r="S25">
        <v>1.1154965954106599</v>
      </c>
      <c r="T25">
        <v>1.5161445792800601</v>
      </c>
      <c r="U25">
        <v>0.43122874478347101</v>
      </c>
      <c r="V25">
        <v>1.14734712068958</v>
      </c>
      <c r="W25">
        <v>1.53862398893159</v>
      </c>
      <c r="AH25">
        <v>1.4601379822366201</v>
      </c>
    </row>
    <row r="26" spans="2:34">
      <c r="B26" s="98" t="s">
        <v>640</v>
      </c>
      <c r="K26" s="98">
        <v>1.1439280643651999</v>
      </c>
      <c r="L26" s="98">
        <v>1.5891507512980001</v>
      </c>
      <c r="M26">
        <v>0.43380192766171999</v>
      </c>
      <c r="N26" s="98">
        <v>0.99814210812077198</v>
      </c>
      <c r="O26">
        <v>1.2482691965155499</v>
      </c>
      <c r="P26">
        <v>1.5658775487868899</v>
      </c>
      <c r="Q26">
        <v>1.08183336579516</v>
      </c>
      <c r="R26">
        <v>1.0194824370483</v>
      </c>
      <c r="S26">
        <v>1.1249401742002101</v>
      </c>
      <c r="T26">
        <v>1.5251800444079</v>
      </c>
      <c r="U26">
        <v>0.42933649902712001</v>
      </c>
      <c r="V26">
        <v>1.1563194828276</v>
      </c>
      <c r="W26">
        <v>1.5250103259880901</v>
      </c>
      <c r="AH26">
        <v>1.4625564135739599</v>
      </c>
    </row>
    <row r="27" spans="2:34">
      <c r="K27" s="98">
        <v>1.1479131901442601</v>
      </c>
      <c r="L27" s="98">
        <v>1.65360153749182</v>
      </c>
      <c r="M27">
        <v>0.35388160552917802</v>
      </c>
      <c r="N27" s="98">
        <v>0.95249180675217404</v>
      </c>
      <c r="O27">
        <v>1.26596039300621</v>
      </c>
      <c r="P27">
        <v>1.64249489222665</v>
      </c>
      <c r="Q27">
        <v>1.0945669845638999</v>
      </c>
      <c r="R27">
        <v>0.91217437046052596</v>
      </c>
      <c r="S27">
        <v>0.96830851651765404</v>
      </c>
      <c r="T27">
        <v>1.5294811384944</v>
      </c>
      <c r="U27">
        <v>0.81077338500940199</v>
      </c>
      <c r="V27">
        <v>1.1102064607737601</v>
      </c>
      <c r="W27">
        <v>1.54258242174571</v>
      </c>
      <c r="AH27">
        <v>1.4622125938528601</v>
      </c>
    </row>
    <row r="28" spans="2:34">
      <c r="K28" s="98">
        <v>1.15108936240672</v>
      </c>
      <c r="L28" s="98">
        <v>1.6747348864852101</v>
      </c>
      <c r="M28">
        <v>0.36164008819257998</v>
      </c>
      <c r="N28" s="98">
        <v>0.960267639856761</v>
      </c>
      <c r="O28">
        <v>1.24958957282774</v>
      </c>
      <c r="P28">
        <v>1.67220163515219</v>
      </c>
      <c r="Q28">
        <v>1.1262959259698599</v>
      </c>
      <c r="R28">
        <v>0.93392427657501198</v>
      </c>
      <c r="S28">
        <v>0.95791824405593495</v>
      </c>
      <c r="T28">
        <v>1.5488022466668501</v>
      </c>
      <c r="U28">
        <v>0.85468826430201805</v>
      </c>
      <c r="V28">
        <v>1.1091050489946499</v>
      </c>
      <c r="W28">
        <v>1.5033175861735999</v>
      </c>
      <c r="AH28">
        <v>1.46694882217884</v>
      </c>
    </row>
    <row r="29" spans="2:34">
      <c r="K29" s="98">
        <v>1.1550466345108299</v>
      </c>
      <c r="L29" s="98">
        <v>1.7182845670249001</v>
      </c>
      <c r="M29">
        <v>0.347438736060528</v>
      </c>
      <c r="N29" s="98">
        <v>0.906470870015741</v>
      </c>
      <c r="O29">
        <v>1.2380263149200601</v>
      </c>
      <c r="P29">
        <v>1.7194240255147399</v>
      </c>
      <c r="Q29">
        <v>1.1100346007636299</v>
      </c>
      <c r="R29">
        <v>0.92981819188192805</v>
      </c>
      <c r="S29">
        <v>0.95170525034721798</v>
      </c>
      <c r="T29">
        <v>1.55962145798177</v>
      </c>
      <c r="U29">
        <v>0.89226056828873901</v>
      </c>
      <c r="V29">
        <v>1.03467001991699</v>
      </c>
      <c r="W29">
        <v>1.44805861606466</v>
      </c>
      <c r="AH29">
        <v>1.4613708151134801</v>
      </c>
    </row>
    <row r="30" spans="2:34">
      <c r="K30" s="98">
        <v>1.15710201499299</v>
      </c>
      <c r="L30" s="98">
        <v>1.7279046012041099</v>
      </c>
      <c r="M30">
        <v>0.34194467664895201</v>
      </c>
      <c r="N30" s="98">
        <v>0.90692539597136201</v>
      </c>
      <c r="O30">
        <v>1.211382954064</v>
      </c>
      <c r="P30">
        <v>1.7415970528245699</v>
      </c>
      <c r="Q30">
        <v>1.09721777351859</v>
      </c>
      <c r="R30">
        <v>0.91184022997382497</v>
      </c>
      <c r="S30">
        <v>0.93231794037261195</v>
      </c>
      <c r="T30">
        <v>1.55166484693898</v>
      </c>
      <c r="U30">
        <v>0.882631168582513</v>
      </c>
      <c r="V30">
        <v>1.02603787928281</v>
      </c>
      <c r="W30">
        <v>1.44976155584794</v>
      </c>
      <c r="AH30">
        <v>1.46324436645542</v>
      </c>
    </row>
    <row r="31" spans="2:34">
      <c r="K31" s="98">
        <v>1.1562023606131799</v>
      </c>
      <c r="L31" s="98">
        <v>1.6970180895485201</v>
      </c>
      <c r="M31">
        <v>0.35435397571484201</v>
      </c>
      <c r="N31" s="98">
        <v>0.92644563341540198</v>
      </c>
      <c r="O31">
        <v>1.22612916582195</v>
      </c>
      <c r="P31">
        <v>1.69549127480304</v>
      </c>
      <c r="Q31">
        <v>1.11862347493573</v>
      </c>
      <c r="R31">
        <v>0.89444260262058595</v>
      </c>
      <c r="S31">
        <v>0.925224043175774</v>
      </c>
      <c r="T31">
        <v>1.5329194943404201</v>
      </c>
      <c r="U31">
        <v>0.83808683907874204</v>
      </c>
      <c r="V31">
        <v>1.0470220332501801</v>
      </c>
      <c r="W31">
        <v>1.5389953082521499</v>
      </c>
      <c r="AH31">
        <v>1.46873953116192</v>
      </c>
    </row>
    <row r="32" spans="2:34">
      <c r="K32" s="98">
        <v>1.16487037858008</v>
      </c>
      <c r="L32" s="98">
        <v>1.76668891820762</v>
      </c>
      <c r="M32">
        <v>0.23978708728579301</v>
      </c>
      <c r="N32" s="98">
        <v>0.68003355937277099</v>
      </c>
      <c r="O32">
        <v>1.3386581202444301</v>
      </c>
      <c r="P32">
        <v>1.7490704702881801</v>
      </c>
      <c r="Q32">
        <v>1.1876852109101801</v>
      </c>
      <c r="R32">
        <v>0.92989892003917396</v>
      </c>
      <c r="S32">
        <v>1.1832231831355799</v>
      </c>
      <c r="T32">
        <v>1.4963165744234499</v>
      </c>
      <c r="U32">
        <v>0.75511443120819</v>
      </c>
      <c r="V32">
        <v>0.92486969752113302</v>
      </c>
      <c r="W32">
        <v>1.69283539993455</v>
      </c>
      <c r="AH32">
        <v>1.4693652839553</v>
      </c>
    </row>
    <row r="33" spans="10:34">
      <c r="K33" s="98">
        <v>1.1679606244954199</v>
      </c>
      <c r="L33" s="98">
        <v>1.8017107131389101</v>
      </c>
      <c r="M33">
        <v>0.22824352475211401</v>
      </c>
      <c r="N33" s="98">
        <v>0.64540944350955898</v>
      </c>
      <c r="O33">
        <v>1.3094339093340399</v>
      </c>
      <c r="P33">
        <v>1.7815240381803501</v>
      </c>
      <c r="Q33">
        <v>1.18569623672651</v>
      </c>
      <c r="R33">
        <v>0.93278858379169005</v>
      </c>
      <c r="S33">
        <v>1.1989756449854101</v>
      </c>
      <c r="T33">
        <v>1.4891787546424999</v>
      </c>
      <c r="U33">
        <v>0.75441565334496696</v>
      </c>
      <c r="V33">
        <v>0.90458534120862799</v>
      </c>
      <c r="W33">
        <v>1.76786230976162</v>
      </c>
      <c r="AH33">
        <v>1.4724676726534101</v>
      </c>
    </row>
    <row r="34" spans="10:34">
      <c r="K34" s="98">
        <v>1.17109203046154</v>
      </c>
      <c r="L34" s="98">
        <v>1.8062307052965401</v>
      </c>
      <c r="M34">
        <v>0.242952229177374</v>
      </c>
      <c r="N34" s="98">
        <v>0.63798991359628299</v>
      </c>
      <c r="O34">
        <v>1.32452465149446</v>
      </c>
      <c r="P34">
        <v>1.77426532533088</v>
      </c>
      <c r="Q34">
        <v>1.1555029877163301</v>
      </c>
      <c r="R34">
        <v>0.91631864346470504</v>
      </c>
      <c r="S34">
        <v>1.19324820362012</v>
      </c>
      <c r="T34">
        <v>1.4644286412025</v>
      </c>
      <c r="U34">
        <v>0.71195229030290397</v>
      </c>
      <c r="V34">
        <v>0.88567265917068305</v>
      </c>
      <c r="W34">
        <v>1.8077451448235899</v>
      </c>
      <c r="AH34">
        <v>1.4849567338332099</v>
      </c>
    </row>
    <row r="35" spans="10:34">
      <c r="K35" s="98">
        <v>1.17596447729328</v>
      </c>
      <c r="L35" s="98">
        <v>1.80250939530386</v>
      </c>
      <c r="M35">
        <v>0.24037871346198</v>
      </c>
      <c r="N35" s="98">
        <v>0.63652633122102598</v>
      </c>
      <c r="O35">
        <v>1.34963644062627</v>
      </c>
      <c r="P35">
        <v>1.7673081626698399</v>
      </c>
      <c r="Q35">
        <v>1.1391880870048501</v>
      </c>
      <c r="R35">
        <v>0.90542760930062605</v>
      </c>
      <c r="S35">
        <v>1.21575975518982</v>
      </c>
      <c r="T35">
        <v>1.4918878510720499</v>
      </c>
      <c r="U35">
        <v>0.70624440893825102</v>
      </c>
      <c r="V35">
        <v>0.89735939173382095</v>
      </c>
      <c r="W35">
        <v>1.86590267333214</v>
      </c>
      <c r="AH35">
        <v>1.48784995515055</v>
      </c>
    </row>
    <row r="36" spans="10:34">
      <c r="K36" s="98">
        <v>1.1900275269910301</v>
      </c>
      <c r="L36" s="98">
        <v>1.8152960586184801</v>
      </c>
      <c r="M36">
        <v>0.23496334506573999</v>
      </c>
      <c r="N36" s="98">
        <v>0.67336206139209198</v>
      </c>
      <c r="O36">
        <v>1.3786111143017299</v>
      </c>
      <c r="P36">
        <v>1.7856383566840199</v>
      </c>
      <c r="Q36">
        <v>1.1661384900149101</v>
      </c>
      <c r="R36">
        <v>0.92741795158196505</v>
      </c>
      <c r="S36">
        <v>1.22194928937234</v>
      </c>
      <c r="T36">
        <v>1.52905914285221</v>
      </c>
      <c r="U36">
        <v>0.724622035914672</v>
      </c>
      <c r="V36">
        <v>0.94162329511027099</v>
      </c>
      <c r="W36">
        <v>1.89038441493448</v>
      </c>
      <c r="AH36">
        <v>1.49422491625622</v>
      </c>
    </row>
    <row r="37" spans="10:34">
      <c r="K37" s="98">
        <v>1.2030765512339101</v>
      </c>
      <c r="L37" s="98">
        <v>1.84961408570678</v>
      </c>
      <c r="M37">
        <v>0.232101049567256</v>
      </c>
      <c r="N37" s="98">
        <v>0.76076418285140701</v>
      </c>
      <c r="O37">
        <v>1.46178294067752</v>
      </c>
      <c r="P37">
        <v>1.8354812038191599</v>
      </c>
      <c r="Q37">
        <v>0.92854701023509001</v>
      </c>
      <c r="R37">
        <v>0.78312519423237104</v>
      </c>
      <c r="S37">
        <v>1.26796258599769</v>
      </c>
      <c r="T37">
        <v>1.59265102426899</v>
      </c>
      <c r="U37">
        <v>0.59502056335556697</v>
      </c>
      <c r="V37">
        <v>0.92306828185966106</v>
      </c>
      <c r="W37">
        <v>1.83560764161836</v>
      </c>
      <c r="AH37">
        <v>1.50008155445488</v>
      </c>
    </row>
    <row r="38" spans="10:34">
      <c r="K38" s="98">
        <v>1.21109399268295</v>
      </c>
      <c r="L38" s="98">
        <v>1.8626416790853999</v>
      </c>
      <c r="M38">
        <v>0.22808453503287901</v>
      </c>
      <c r="N38" s="98">
        <v>0.75443002907643697</v>
      </c>
      <c r="O38">
        <v>1.4700609582339099</v>
      </c>
      <c r="P38">
        <v>1.8618723471466601</v>
      </c>
      <c r="Q38">
        <v>0.92890852984406402</v>
      </c>
      <c r="R38">
        <v>0.78061612775940004</v>
      </c>
      <c r="S38">
        <v>1.27251126210367</v>
      </c>
      <c r="T38">
        <v>1.6081368003777801</v>
      </c>
      <c r="U38">
        <v>0.58551907293131</v>
      </c>
      <c r="V38">
        <v>0.91870368333004204</v>
      </c>
      <c r="W38">
        <v>1.82096929425943</v>
      </c>
      <c r="AH38">
        <v>1.5117151228271899</v>
      </c>
    </row>
    <row r="39" spans="10:34">
      <c r="K39" s="98">
        <v>1.2233100384334601</v>
      </c>
      <c r="L39" s="98">
        <v>1.8901159181018401</v>
      </c>
      <c r="M39">
        <v>0.22069073170245601</v>
      </c>
      <c r="N39" s="98">
        <v>0.746535434285865</v>
      </c>
      <c r="O39">
        <v>1.4865169000387699</v>
      </c>
      <c r="P39">
        <v>1.88838299270998</v>
      </c>
      <c r="Q39">
        <v>0.92293240916110897</v>
      </c>
      <c r="R39">
        <v>0.77289587812237204</v>
      </c>
      <c r="S39">
        <v>1.28708339085516</v>
      </c>
      <c r="T39">
        <v>1.62863666574166</v>
      </c>
      <c r="U39">
        <v>0.56848345408179302</v>
      </c>
      <c r="V39">
        <v>0.91651045891783101</v>
      </c>
      <c r="W39">
        <v>1.82539300162518</v>
      </c>
      <c r="AH39">
        <v>1.5067697196080001</v>
      </c>
    </row>
    <row r="40" spans="10:34">
      <c r="K40" s="98">
        <v>1.2377637621695601</v>
      </c>
      <c r="L40" s="98">
        <v>1.93471880401151</v>
      </c>
      <c r="M40">
        <v>0.22466103403100701</v>
      </c>
      <c r="N40" s="98">
        <v>0.74676412116653601</v>
      </c>
      <c r="O40">
        <v>1.49393441049481</v>
      </c>
      <c r="P40">
        <v>1.9137487815962699</v>
      </c>
      <c r="Q40">
        <v>0.93877023072407395</v>
      </c>
      <c r="R40">
        <v>0.78217227886290597</v>
      </c>
      <c r="S40">
        <v>1.2967203692184599</v>
      </c>
      <c r="T40">
        <v>1.6352488006422601</v>
      </c>
      <c r="U40">
        <v>0.58874296990151698</v>
      </c>
      <c r="V40">
        <v>0.92959541426998904</v>
      </c>
      <c r="W40">
        <v>1.8102905407588701</v>
      </c>
      <c r="AH40">
        <v>1.5130937210814099</v>
      </c>
    </row>
    <row r="41" spans="10:34">
      <c r="K41" s="98">
        <v>1.23440240523946</v>
      </c>
      <c r="L41" s="98">
        <v>1.9579949546844999</v>
      </c>
      <c r="M41">
        <v>0.21966200091448099</v>
      </c>
      <c r="N41" s="98">
        <v>0.730160061815744</v>
      </c>
      <c r="O41">
        <v>1.4728003858527401</v>
      </c>
      <c r="P41">
        <v>1.9123442911767901</v>
      </c>
      <c r="Q41">
        <v>0.94694347442773696</v>
      </c>
      <c r="R41">
        <v>0.786088018263012</v>
      </c>
      <c r="S41">
        <v>1.3042653919909</v>
      </c>
      <c r="T41">
        <v>1.63286086966808</v>
      </c>
      <c r="U41">
        <v>0.617570703369689</v>
      </c>
      <c r="V41">
        <v>0.93156935674709496</v>
      </c>
      <c r="W41">
        <v>1.77645964448669</v>
      </c>
      <c r="AH41">
        <v>1.5197504317377399</v>
      </c>
    </row>
    <row r="42" spans="10:34">
      <c r="J42">
        <v>4</v>
      </c>
      <c r="K42" s="98">
        <v>1.2369208689964799</v>
      </c>
      <c r="L42" s="98">
        <v>2.0374509439424302</v>
      </c>
      <c r="M42">
        <v>0.17432371924208101</v>
      </c>
      <c r="N42" s="98">
        <v>0.721959502087829</v>
      </c>
      <c r="O42">
        <v>1.52200095679317</v>
      </c>
      <c r="P42">
        <v>1.9856270191762999</v>
      </c>
      <c r="Q42">
        <v>1.00795172021483</v>
      </c>
      <c r="R42">
        <v>0.98361990965474799</v>
      </c>
      <c r="S42">
        <v>1.5009503998735301</v>
      </c>
      <c r="T42">
        <v>1.64644975958649</v>
      </c>
      <c r="U42">
        <v>0.72576990332654501</v>
      </c>
      <c r="V42">
        <v>1.0293186804311101</v>
      </c>
      <c r="W42">
        <v>2.0376669500962401</v>
      </c>
      <c r="AH42">
        <v>1.5255928493303901</v>
      </c>
    </row>
    <row r="43" spans="10:34">
      <c r="K43" s="98">
        <v>1.2419866681176801</v>
      </c>
      <c r="L43" s="98">
        <v>2.0484608218962799</v>
      </c>
      <c r="M43">
        <v>0.170053326097448</v>
      </c>
      <c r="N43" s="98">
        <v>0.74060788842840697</v>
      </c>
      <c r="O43">
        <v>1.5426800890821999</v>
      </c>
      <c r="P43">
        <v>2.0075404413662299</v>
      </c>
      <c r="Q43">
        <v>0.99693452259982396</v>
      </c>
      <c r="R43">
        <v>0.98064846937868799</v>
      </c>
      <c r="S43">
        <v>1.50744460907581</v>
      </c>
      <c r="T43">
        <v>1.6591871934637501</v>
      </c>
      <c r="U43">
        <v>0.68564275858318902</v>
      </c>
      <c r="V43">
        <v>1.02358902557414</v>
      </c>
      <c r="W43">
        <v>2.06083107299796</v>
      </c>
      <c r="AH43">
        <v>1.52749005522238</v>
      </c>
    </row>
    <row r="44" spans="10:34">
      <c r="K44" s="98">
        <v>1.24270001203783</v>
      </c>
      <c r="L44" s="98">
        <v>2.0525686870009499</v>
      </c>
      <c r="M44">
        <v>0.165387207051511</v>
      </c>
      <c r="N44" s="98">
        <v>0.76404980367718101</v>
      </c>
      <c r="O44">
        <v>1.56256035547838</v>
      </c>
      <c r="P44">
        <v>2.00049007675136</v>
      </c>
      <c r="Q44">
        <v>0.98649309503748706</v>
      </c>
      <c r="R44">
        <v>0.98464028701541195</v>
      </c>
      <c r="S44">
        <v>1.51951134917144</v>
      </c>
      <c r="T44">
        <v>1.6617929599346399</v>
      </c>
      <c r="U44">
        <v>0.65837764085283002</v>
      </c>
      <c r="V44">
        <v>1.0194910704540601</v>
      </c>
      <c r="W44">
        <v>2.06651552317203</v>
      </c>
      <c r="AH44">
        <v>1.53772247512807</v>
      </c>
    </row>
    <row r="45" spans="10:34">
      <c r="K45" s="98">
        <v>1.2317871109408101</v>
      </c>
      <c r="L45" s="98">
        <v>2.02756338949307</v>
      </c>
      <c r="M45">
        <v>0.16580548514917501</v>
      </c>
      <c r="N45" s="98">
        <v>0.76824135527127901</v>
      </c>
      <c r="O45">
        <v>1.5572338952111999</v>
      </c>
      <c r="P45">
        <v>1.9568854659077299</v>
      </c>
      <c r="Q45">
        <v>0.98092775921338904</v>
      </c>
      <c r="R45">
        <v>0.99103910481041702</v>
      </c>
      <c r="S45">
        <v>1.50441500982161</v>
      </c>
      <c r="T45">
        <v>1.6508888524955201</v>
      </c>
      <c r="U45">
        <v>0.64683302947253496</v>
      </c>
      <c r="V45">
        <v>1.0198507639138199</v>
      </c>
      <c r="W45">
        <v>2.0194023502922098</v>
      </c>
      <c r="AH45">
        <v>1.5386647326899201</v>
      </c>
    </row>
    <row r="46" spans="10:34">
      <c r="K46" s="98">
        <v>1.23014013122327</v>
      </c>
      <c r="L46" s="98">
        <v>2.0207560412178101</v>
      </c>
      <c r="M46">
        <v>0.17352770348425001</v>
      </c>
      <c r="N46" s="98">
        <v>0.77245378720570701</v>
      </c>
      <c r="O46">
        <v>1.55144585617798</v>
      </c>
      <c r="P46">
        <v>1.9640647649905101</v>
      </c>
      <c r="Q46">
        <v>0.97787730264847605</v>
      </c>
      <c r="R46">
        <v>0.99811881861102503</v>
      </c>
      <c r="S46">
        <v>1.50453680579488</v>
      </c>
      <c r="T46">
        <v>1.6406204861668301</v>
      </c>
      <c r="U46">
        <v>0.64424731458513795</v>
      </c>
      <c r="V46">
        <v>1.0320437084791401</v>
      </c>
      <c r="W46">
        <v>2.0106899846427302</v>
      </c>
      <c r="AH46">
        <v>1.5481078418008001</v>
      </c>
    </row>
    <row r="47" spans="10:34">
      <c r="K47" s="98">
        <v>1.2357774661393</v>
      </c>
      <c r="L47" s="98">
        <v>2.0757642469096198</v>
      </c>
      <c r="M47">
        <v>0.132772626403031</v>
      </c>
      <c r="N47" s="98">
        <v>0.64968578354929196</v>
      </c>
      <c r="O47">
        <v>1.5157880189558901</v>
      </c>
      <c r="P47">
        <v>2.03009516329434</v>
      </c>
      <c r="Q47">
        <v>0.84470788050081802</v>
      </c>
      <c r="R47">
        <v>0.72218380775054203</v>
      </c>
      <c r="S47">
        <v>1.56780200251843</v>
      </c>
      <c r="T47">
        <v>1.4113349591740201</v>
      </c>
      <c r="U47">
        <v>0.68504316699724399</v>
      </c>
      <c r="V47">
        <v>1.0369905252652201</v>
      </c>
      <c r="W47">
        <v>2.0953983508532401</v>
      </c>
      <c r="AH47">
        <v>1.5547231042841001</v>
      </c>
    </row>
    <row r="48" spans="10:34">
      <c r="K48" s="98">
        <v>1.2334395465980501</v>
      </c>
      <c r="L48" s="98">
        <v>2.0750445522444898</v>
      </c>
      <c r="M48">
        <v>0.13782273812545801</v>
      </c>
      <c r="N48" s="98">
        <v>0.65380607664165802</v>
      </c>
      <c r="O48">
        <v>1.50540779650568</v>
      </c>
      <c r="P48">
        <v>2.0426990962007201</v>
      </c>
      <c r="Q48">
        <v>0.84058162396442904</v>
      </c>
      <c r="R48">
        <v>0.72911275443970402</v>
      </c>
      <c r="S48">
        <v>1.55871243801408</v>
      </c>
      <c r="T48">
        <v>1.3967795163704899</v>
      </c>
      <c r="U48">
        <v>0.68111920593339703</v>
      </c>
      <c r="V48">
        <v>1.0485310237458401</v>
      </c>
      <c r="W48">
        <v>2.0934683221655699</v>
      </c>
      <c r="AH48">
        <v>1.5647669231612</v>
      </c>
    </row>
    <row r="49" spans="10:34">
      <c r="K49" s="98">
        <v>1.2312739549149101</v>
      </c>
      <c r="L49" s="98">
        <v>2.0730474989632</v>
      </c>
      <c r="M49">
        <v>0.13345822215726599</v>
      </c>
      <c r="N49" s="98">
        <v>0.64872949692745296</v>
      </c>
      <c r="O49">
        <v>1.50792148385657</v>
      </c>
      <c r="P49">
        <v>2.0344335122839201</v>
      </c>
      <c r="Q49">
        <v>0.84345094151706501</v>
      </c>
      <c r="R49">
        <v>0.72347160907621599</v>
      </c>
      <c r="S49">
        <v>1.5616955289187999</v>
      </c>
      <c r="T49">
        <v>1.39090954386459</v>
      </c>
      <c r="U49">
        <v>0.67806514540123497</v>
      </c>
      <c r="V49">
        <v>1.0530715651829501</v>
      </c>
      <c r="W49">
        <v>2.0875973463970201</v>
      </c>
      <c r="AH49">
        <v>1.5638590911879999</v>
      </c>
    </row>
    <row r="50" spans="10:34">
      <c r="K50" s="98">
        <v>1.23455371714893</v>
      </c>
      <c r="L50" s="98">
        <v>2.0880006384668199</v>
      </c>
      <c r="M50">
        <v>0.131517649036728</v>
      </c>
      <c r="N50" s="98">
        <v>0.646867053519949</v>
      </c>
      <c r="O50">
        <v>1.5064567763303101</v>
      </c>
      <c r="P50">
        <v>2.0381619562063</v>
      </c>
      <c r="Q50">
        <v>0.83997649881641101</v>
      </c>
      <c r="R50">
        <v>0.721794145426915</v>
      </c>
      <c r="S50">
        <v>1.55901080640712</v>
      </c>
      <c r="T50">
        <v>1.38262953307137</v>
      </c>
      <c r="U50">
        <v>0.67485487349071605</v>
      </c>
      <c r="V50">
        <v>1.0668506054289699</v>
      </c>
      <c r="W50">
        <v>2.1022033296752101</v>
      </c>
      <c r="AH50">
        <v>1.5696419366533501</v>
      </c>
    </row>
    <row r="51" spans="10:34">
      <c r="K51" s="98">
        <v>1.23364526927158</v>
      </c>
      <c r="L51" s="98">
        <v>2.0873981720038799</v>
      </c>
      <c r="M51">
        <v>0.136583332429254</v>
      </c>
      <c r="N51" s="98">
        <v>0.64085829431420405</v>
      </c>
      <c r="O51">
        <v>1.5058173977944</v>
      </c>
      <c r="P51">
        <v>2.03526399151965</v>
      </c>
      <c r="Q51">
        <v>0.835940946617448</v>
      </c>
      <c r="R51">
        <v>0.71744757883577503</v>
      </c>
      <c r="S51">
        <v>1.56127335707774</v>
      </c>
      <c r="T51">
        <v>1.38459826979569</v>
      </c>
      <c r="U51">
        <v>0.66908839648095697</v>
      </c>
      <c r="V51">
        <v>1.06572473169835</v>
      </c>
      <c r="W51">
        <v>2.0955640397172099</v>
      </c>
      <c r="AH51">
        <v>1.57796308174017</v>
      </c>
    </row>
    <row r="52" spans="10:34">
      <c r="K52" s="98">
        <v>1.2411655972133</v>
      </c>
      <c r="L52" s="98">
        <v>2.1226181414904901</v>
      </c>
      <c r="M52">
        <v>0.13685786073777401</v>
      </c>
      <c r="N52" s="98">
        <v>0.92238874083224198</v>
      </c>
      <c r="O52">
        <v>1.7392590492453699</v>
      </c>
      <c r="P52">
        <v>1.91072496238198</v>
      </c>
      <c r="Q52">
        <v>0.96046288599744101</v>
      </c>
      <c r="R52">
        <v>0.48910818501276099</v>
      </c>
      <c r="S52">
        <v>1.6148895072148901</v>
      </c>
      <c r="T52">
        <v>1.32061232049412</v>
      </c>
      <c r="U52">
        <v>0.69822563962671902</v>
      </c>
      <c r="V52">
        <v>1.17794853867294</v>
      </c>
      <c r="W52">
        <v>2.14648575327293</v>
      </c>
      <c r="AH52">
        <v>1.5803331975400501</v>
      </c>
    </row>
    <row r="53" spans="10:34">
      <c r="K53" s="98">
        <v>1.24053023798783</v>
      </c>
      <c r="L53" s="98">
        <v>2.1438904022712801</v>
      </c>
      <c r="M53">
        <v>0.114325234592053</v>
      </c>
      <c r="N53" s="98">
        <v>0.92954649145226198</v>
      </c>
      <c r="O53">
        <v>1.7405284687029501</v>
      </c>
      <c r="P53">
        <v>1.8539792696675299</v>
      </c>
      <c r="Q53">
        <v>0.95807294938433196</v>
      </c>
      <c r="R53">
        <v>0.44786726803850302</v>
      </c>
      <c r="S53">
        <v>1.5788933094340001</v>
      </c>
      <c r="T53">
        <v>1.25783121602537</v>
      </c>
      <c r="U53">
        <v>0.67058416920806696</v>
      </c>
      <c r="V53">
        <v>1.24123074161209</v>
      </c>
      <c r="W53">
        <v>2.1617013722153402</v>
      </c>
      <c r="AH53">
        <v>1.5860510623035999</v>
      </c>
    </row>
    <row r="54" spans="10:34">
      <c r="K54" s="98">
        <v>1.2418985472545701</v>
      </c>
      <c r="L54" s="98">
        <v>2.1549815388516298</v>
      </c>
      <c r="M54">
        <v>0.123652135966461</v>
      </c>
      <c r="N54" s="98">
        <v>0.93657857915359299</v>
      </c>
      <c r="O54">
        <v>1.7485072146606</v>
      </c>
      <c r="P54">
        <v>1.8566843957984001</v>
      </c>
      <c r="Q54">
        <v>0.95325789187231902</v>
      </c>
      <c r="R54">
        <v>0.452901180885945</v>
      </c>
      <c r="S54">
        <v>1.5792784217840099</v>
      </c>
      <c r="T54">
        <v>1.2676722791645101</v>
      </c>
      <c r="U54">
        <v>0.66383641280490002</v>
      </c>
      <c r="V54">
        <v>1.2337895269397099</v>
      </c>
      <c r="W54">
        <v>2.1762853555648101</v>
      </c>
      <c r="AH54">
        <v>1.59650510196058</v>
      </c>
    </row>
    <row r="55" spans="10:34">
      <c r="K55" s="98">
        <v>1.24142413260047</v>
      </c>
      <c r="L55" s="98">
        <v>2.1613516859790498</v>
      </c>
      <c r="M55">
        <v>0.125709768712785</v>
      </c>
      <c r="N55" s="98">
        <v>0.93298568482922895</v>
      </c>
      <c r="O55">
        <v>1.75022532628008</v>
      </c>
      <c r="P55">
        <v>1.8679557422419399</v>
      </c>
      <c r="Q55">
        <v>0.94614848192742596</v>
      </c>
      <c r="R55">
        <v>0.45775621622262602</v>
      </c>
      <c r="S55">
        <v>1.5979783557780201</v>
      </c>
      <c r="T55">
        <v>1.26479533970776</v>
      </c>
      <c r="U55">
        <v>0.65987817510553903</v>
      </c>
      <c r="V55">
        <v>1.2375889336740999</v>
      </c>
      <c r="W55">
        <v>2.1851744585433299</v>
      </c>
      <c r="AH55">
        <v>1.59796504055956</v>
      </c>
    </row>
    <row r="56" spans="10:34">
      <c r="K56" s="98">
        <v>1.2419644023571701</v>
      </c>
      <c r="L56" s="98">
        <v>2.1590355837453798</v>
      </c>
      <c r="M56">
        <v>0.112826321364423</v>
      </c>
      <c r="N56" s="98">
        <v>0.92307184583313395</v>
      </c>
      <c r="O56">
        <v>1.7398229060372501</v>
      </c>
      <c r="P56">
        <v>1.88910711082073</v>
      </c>
      <c r="Q56">
        <v>0.95386255844758805</v>
      </c>
      <c r="R56">
        <v>0.454556487697936</v>
      </c>
      <c r="S56">
        <v>1.6053196336417399</v>
      </c>
      <c r="T56">
        <v>1.2721167487529901</v>
      </c>
      <c r="U56">
        <v>0.66889317224218203</v>
      </c>
      <c r="V56">
        <v>1.2244430694359401</v>
      </c>
      <c r="W56">
        <v>2.1748494830386198</v>
      </c>
      <c r="AH56">
        <v>1.60332485536098</v>
      </c>
    </row>
    <row r="57" spans="10:34">
      <c r="K57" s="98">
        <v>1.2528874572480999</v>
      </c>
      <c r="L57" s="98">
        <v>2.1873633519346201</v>
      </c>
      <c r="M57">
        <v>0.120060248218283</v>
      </c>
      <c r="N57" s="98">
        <v>1.1013386896775901</v>
      </c>
      <c r="O57">
        <v>1.5585690741462801</v>
      </c>
      <c r="P57">
        <v>1.72666076487012</v>
      </c>
      <c r="Q57">
        <v>0.69989757273389597</v>
      </c>
      <c r="R57">
        <v>0.54394587934487204</v>
      </c>
      <c r="S57">
        <v>1.64225216080028</v>
      </c>
      <c r="T57">
        <v>1.26763076820285</v>
      </c>
      <c r="U57">
        <v>0.75076675842391605</v>
      </c>
      <c r="V57">
        <v>1.2546962825253101</v>
      </c>
      <c r="W57">
        <v>2.1853577289245099</v>
      </c>
      <c r="AH57">
        <v>1.6088512836562301</v>
      </c>
    </row>
    <row r="58" spans="10:34">
      <c r="K58" s="98">
        <v>1.25228087240068</v>
      </c>
      <c r="L58" s="98">
        <v>2.2039099500250598</v>
      </c>
      <c r="M58">
        <v>0.109798285703471</v>
      </c>
      <c r="N58" s="98">
        <v>1.0869253977087801</v>
      </c>
      <c r="O58">
        <v>1.6472339632003901</v>
      </c>
      <c r="P58">
        <v>1.72503946061706</v>
      </c>
      <c r="Q58">
        <v>0.73013790398443101</v>
      </c>
      <c r="R58">
        <v>0.532430437992225</v>
      </c>
      <c r="S58">
        <v>1.6428049733822001</v>
      </c>
      <c r="T58">
        <v>1.3083181622228199</v>
      </c>
      <c r="U58">
        <v>0.67729498465746696</v>
      </c>
      <c r="V58">
        <v>1.2728717494061199</v>
      </c>
      <c r="W58">
        <v>2.2270434282421898</v>
      </c>
      <c r="AH58">
        <v>1.6153672008230999</v>
      </c>
    </row>
    <row r="59" spans="10:34">
      <c r="K59" s="98">
        <v>1.2546346275662501</v>
      </c>
      <c r="L59" s="98">
        <v>2.2397915765285101</v>
      </c>
      <c r="M59">
        <v>0.104255137686307</v>
      </c>
      <c r="N59" s="98">
        <v>1.0255760646998799</v>
      </c>
      <c r="O59">
        <v>1.6806827719283599</v>
      </c>
      <c r="P59">
        <v>1.7568512862687899</v>
      </c>
      <c r="Q59">
        <v>0.72434075003610299</v>
      </c>
      <c r="R59">
        <v>0.50186665808798303</v>
      </c>
      <c r="S59">
        <v>1.64514948765571</v>
      </c>
      <c r="T59">
        <v>1.35719840793401</v>
      </c>
      <c r="U59">
        <v>0.65625024212025196</v>
      </c>
      <c r="V59">
        <v>1.24750421040557</v>
      </c>
      <c r="W59">
        <v>2.2366495045371302</v>
      </c>
      <c r="AH59">
        <v>1.61716470991826</v>
      </c>
    </row>
    <row r="60" spans="10:34">
      <c r="K60" s="98">
        <v>1.25581372940917</v>
      </c>
      <c r="L60" s="98">
        <v>2.2646572677049002</v>
      </c>
      <c r="M60">
        <v>0.10747555032473299</v>
      </c>
      <c r="N60" s="98">
        <v>0.90802515965666697</v>
      </c>
      <c r="O60">
        <v>1.6664202763232601</v>
      </c>
      <c r="P60">
        <v>1.78012943614601</v>
      </c>
      <c r="Q60">
        <v>0.71569937904254799</v>
      </c>
      <c r="R60">
        <v>0.46100033236510701</v>
      </c>
      <c r="S60">
        <v>1.6623959025200901</v>
      </c>
      <c r="T60">
        <v>1.4166773052222601</v>
      </c>
      <c r="U60">
        <v>0.61619964447237996</v>
      </c>
      <c r="V60">
        <v>1.26383929735127</v>
      </c>
      <c r="W60">
        <v>2.2565271597699601</v>
      </c>
      <c r="AH60">
        <v>1.6212383926300999</v>
      </c>
    </row>
    <row r="61" spans="10:34">
      <c r="K61" s="98">
        <v>1.25757419053696</v>
      </c>
      <c r="L61" s="98">
        <v>2.2578031533025298</v>
      </c>
      <c r="M61">
        <v>0.108577799099297</v>
      </c>
      <c r="N61" s="98">
        <v>0.96316669099950603</v>
      </c>
      <c r="O61">
        <v>1.6106117920893901</v>
      </c>
      <c r="P61">
        <v>1.8163388512215599</v>
      </c>
      <c r="Q61">
        <v>0.714310774214579</v>
      </c>
      <c r="R61">
        <v>0.51182906170418296</v>
      </c>
      <c r="S61">
        <v>1.62421449939764</v>
      </c>
      <c r="T61">
        <v>1.40862711339966</v>
      </c>
      <c r="U61">
        <v>0.62137080116228105</v>
      </c>
      <c r="V61">
        <v>1.20443425478249</v>
      </c>
      <c r="W61">
        <v>2.2880857621994002</v>
      </c>
      <c r="AH61">
        <v>1.62947555447967</v>
      </c>
    </row>
    <row r="62" spans="10:34">
      <c r="J62">
        <v>6</v>
      </c>
      <c r="K62" s="98">
        <v>1.2690794075894001</v>
      </c>
      <c r="L62" s="98">
        <v>2.2815982986060801</v>
      </c>
      <c r="M62">
        <v>9.1762464831240995E-2</v>
      </c>
      <c r="N62" s="98">
        <v>0.57644429864478197</v>
      </c>
      <c r="O62">
        <v>1.58499570881028</v>
      </c>
      <c r="P62">
        <v>1.4515067453422501</v>
      </c>
      <c r="Q62">
        <v>0.34697848347333599</v>
      </c>
      <c r="R62">
        <v>0.354927131638682</v>
      </c>
      <c r="S62">
        <v>1.71291976974754</v>
      </c>
      <c r="T62">
        <v>1.64265695941859</v>
      </c>
      <c r="U62">
        <v>0.62716249131459001</v>
      </c>
      <c r="V62">
        <v>1.5134507784989299</v>
      </c>
      <c r="W62">
        <v>2.2063351722906899</v>
      </c>
      <c r="AH62">
        <v>1.6335817323242701</v>
      </c>
    </row>
    <row r="63" spans="10:34">
      <c r="K63" s="98">
        <v>1.2683869660838201</v>
      </c>
      <c r="L63" s="98">
        <v>2.3357108770165098</v>
      </c>
      <c r="M63">
        <v>9.49290977626642E-2</v>
      </c>
      <c r="N63" s="98">
        <v>0.50405186085933795</v>
      </c>
      <c r="O63">
        <v>1.5757280190468299</v>
      </c>
      <c r="P63">
        <v>1.5148491332196701</v>
      </c>
      <c r="Q63">
        <v>0.45743993556432799</v>
      </c>
      <c r="R63">
        <v>0.43067493421768599</v>
      </c>
      <c r="S63">
        <v>1.6333078757370001</v>
      </c>
      <c r="T63">
        <v>1.70460548271817</v>
      </c>
      <c r="U63">
        <v>0.52394609890525901</v>
      </c>
      <c r="V63">
        <v>1.3569100199711801</v>
      </c>
      <c r="W63">
        <v>2.2779179012875699</v>
      </c>
      <c r="AH63">
        <v>1.6362406952436901</v>
      </c>
    </row>
    <row r="64" spans="10:34">
      <c r="K64" s="98">
        <v>1.26795163855286</v>
      </c>
      <c r="L64" s="98">
        <v>2.3650938195197901</v>
      </c>
      <c r="M64">
        <v>9.4798667095611605E-2</v>
      </c>
      <c r="N64" s="98">
        <v>0.46715718821911001</v>
      </c>
      <c r="O64">
        <v>1.54825209487838</v>
      </c>
      <c r="P64">
        <v>1.5426170310991201</v>
      </c>
      <c r="Q64">
        <v>0.45485578244156799</v>
      </c>
      <c r="R64">
        <v>0.39221302231627198</v>
      </c>
      <c r="S64">
        <v>1.67308667875232</v>
      </c>
      <c r="T64">
        <v>1.7004316659070899</v>
      </c>
      <c r="U64">
        <v>0.52531151470881399</v>
      </c>
      <c r="V64">
        <v>1.37212216198047</v>
      </c>
      <c r="W64">
        <v>2.3847854282070799</v>
      </c>
      <c r="AH64">
        <v>1.64625420835947</v>
      </c>
    </row>
    <row r="65" spans="11:38">
      <c r="K65" s="98">
        <v>1.2741217535924401</v>
      </c>
      <c r="L65" s="98">
        <v>2.3836782709206101</v>
      </c>
      <c r="M65">
        <v>0.111057211050724</v>
      </c>
      <c r="N65" s="98">
        <v>0.46954031465714902</v>
      </c>
      <c r="O65">
        <v>1.5224112505726399</v>
      </c>
      <c r="P65">
        <v>1.5884930822005601</v>
      </c>
      <c r="Q65">
        <v>0.47883755850298898</v>
      </c>
      <c r="R65">
        <v>0.374206797027965</v>
      </c>
      <c r="S65">
        <v>1.66703070587058</v>
      </c>
      <c r="T65">
        <v>1.7038826413892501</v>
      </c>
      <c r="U65">
        <v>0.57140015541169098</v>
      </c>
      <c r="V65">
        <v>1.32182065062484</v>
      </c>
      <c r="W65">
        <v>2.4019593907151702</v>
      </c>
      <c r="AH65">
        <v>1.6498402579815299</v>
      </c>
    </row>
    <row r="66" spans="11:38">
      <c r="K66" s="98">
        <v>1.27149504323837</v>
      </c>
      <c r="L66" s="98">
        <v>2.3424062594703798</v>
      </c>
      <c r="M66">
        <v>0.100563639140426</v>
      </c>
      <c r="N66" s="98">
        <v>0.52804660994330099</v>
      </c>
      <c r="O66">
        <v>1.5314533528237899</v>
      </c>
      <c r="P66">
        <v>1.5593361285001099</v>
      </c>
      <c r="Q66">
        <v>0.39801075843654898</v>
      </c>
      <c r="R66">
        <v>0.37099568362832802</v>
      </c>
      <c r="S66">
        <v>1.67862402088733</v>
      </c>
      <c r="T66">
        <v>1.6513706290987999</v>
      </c>
      <c r="U66">
        <v>0.57821802073779605</v>
      </c>
      <c r="V66">
        <v>1.4101027304074101</v>
      </c>
      <c r="W66">
        <v>2.34250525947607</v>
      </c>
      <c r="AH66">
        <v>1.6569958136565199</v>
      </c>
    </row>
    <row r="67" spans="11:38">
      <c r="K67" s="98">
        <v>1.2847059800432401</v>
      </c>
      <c r="L67" s="98">
        <v>2.38886325898478</v>
      </c>
      <c r="M67">
        <v>9.3665953959491594E-2</v>
      </c>
      <c r="N67" s="98">
        <v>0.25253271064869698</v>
      </c>
      <c r="O67">
        <v>1.4896303663059201</v>
      </c>
      <c r="P67">
        <v>1.1552668593986399</v>
      </c>
      <c r="Q67">
        <v>0.46883089580220499</v>
      </c>
      <c r="R67">
        <v>0.35356583209633702</v>
      </c>
      <c r="S67">
        <v>1.8258626101070701</v>
      </c>
      <c r="T67">
        <v>1.57033890626321</v>
      </c>
      <c r="U67">
        <v>1.0306751618302401</v>
      </c>
      <c r="V67">
        <v>1.3311300756903399</v>
      </c>
      <c r="W67">
        <v>2.2196966932587801</v>
      </c>
      <c r="AH67">
        <v>1.65943683983817</v>
      </c>
    </row>
    <row r="68" spans="11:38">
      <c r="K68" s="98">
        <v>1.2848910952758299</v>
      </c>
      <c r="L68" s="98">
        <v>2.40643941556604</v>
      </c>
      <c r="M68">
        <v>9.8481497459301598E-2</v>
      </c>
      <c r="N68" s="98">
        <v>0.28020237893905497</v>
      </c>
      <c r="O68">
        <v>1.4673532805579701</v>
      </c>
      <c r="P68">
        <v>1.3051554744062199</v>
      </c>
      <c r="Q68">
        <v>0.49840910178148001</v>
      </c>
      <c r="R68">
        <v>0.34473144060733701</v>
      </c>
      <c r="S68">
        <v>1.76685570809255</v>
      </c>
      <c r="T68">
        <v>1.5579311863334699</v>
      </c>
      <c r="U68">
        <v>0.92152453539589696</v>
      </c>
      <c r="V68">
        <v>1.2800008272299099</v>
      </c>
      <c r="W68">
        <v>2.3708566000804798</v>
      </c>
      <c r="AH68">
        <v>1.6682599238654201</v>
      </c>
    </row>
    <row r="69" spans="11:38">
      <c r="K69" s="98">
        <v>1.2894265983744999</v>
      </c>
      <c r="L69" s="98">
        <v>2.4400858382794199</v>
      </c>
      <c r="M69">
        <v>0.115432486945657</v>
      </c>
      <c r="N69" s="98">
        <v>0.29636514631809902</v>
      </c>
      <c r="O69">
        <v>1.4947443944874099</v>
      </c>
      <c r="P69">
        <v>1.41387520671444</v>
      </c>
      <c r="Q69">
        <v>0.51964963875543602</v>
      </c>
      <c r="R69">
        <v>0.37855419302221799</v>
      </c>
      <c r="S69">
        <v>1.78571964869995</v>
      </c>
      <c r="T69">
        <v>1.5410584830752001</v>
      </c>
      <c r="U69">
        <v>0.87850128694205998</v>
      </c>
      <c r="V69">
        <v>1.21921935002235</v>
      </c>
      <c r="W69">
        <v>2.4305216037108601</v>
      </c>
      <c r="AH69">
        <v>1.6657719953155701</v>
      </c>
    </row>
    <row r="70" spans="11:38">
      <c r="K70" s="98">
        <v>1.28418309613647</v>
      </c>
      <c r="L70" s="98">
        <v>2.4490447992498798</v>
      </c>
      <c r="M70">
        <v>0.104349088345623</v>
      </c>
      <c r="N70" s="98">
        <v>0.35863165989220702</v>
      </c>
      <c r="O70">
        <v>1.5765351696885499</v>
      </c>
      <c r="P70">
        <v>1.3957514490441201</v>
      </c>
      <c r="Q70">
        <v>0.47199226751844803</v>
      </c>
      <c r="R70">
        <v>0.36440248210299703</v>
      </c>
      <c r="S70">
        <v>1.7694068747004399</v>
      </c>
      <c r="T70">
        <v>1.4948481886765199</v>
      </c>
      <c r="U70">
        <v>0.827659231931277</v>
      </c>
      <c r="V70">
        <v>1.2435655453963099</v>
      </c>
      <c r="W70">
        <v>2.4520014765876499</v>
      </c>
      <c r="AH70">
        <v>1.6691222070647</v>
      </c>
    </row>
    <row r="71" spans="11:38">
      <c r="K71" s="98">
        <v>1.2870152386876901</v>
      </c>
      <c r="L71" s="98">
        <v>2.4367724341403001</v>
      </c>
      <c r="M71">
        <v>0.110221764687722</v>
      </c>
      <c r="N71" s="98">
        <v>0.31207228789565</v>
      </c>
      <c r="O71">
        <v>1.49878627185332</v>
      </c>
      <c r="P71">
        <v>1.3333807693465101</v>
      </c>
      <c r="Q71">
        <v>0.47814509925277698</v>
      </c>
      <c r="R71">
        <v>0.34032904921051199</v>
      </c>
      <c r="S71">
        <v>1.7868354806205</v>
      </c>
      <c r="T71">
        <v>1.53424701413083</v>
      </c>
      <c r="U71">
        <v>0.87031668590630995</v>
      </c>
      <c r="V71">
        <v>1.2783009905959299</v>
      </c>
      <c r="W71">
        <v>2.4127578664165199</v>
      </c>
      <c r="AH71">
        <v>1.68174817383279</v>
      </c>
    </row>
    <row r="72" spans="11:38">
      <c r="K72" s="98">
        <v>1.30339189383163</v>
      </c>
      <c r="L72" s="98">
        <v>2.53038044233891</v>
      </c>
      <c r="M72">
        <v>7.9961307233027704E-2</v>
      </c>
      <c r="N72" s="98">
        <v>0.40238504699966898</v>
      </c>
      <c r="O72">
        <v>1.6340362309027101</v>
      </c>
      <c r="P72">
        <v>1.23432985255489</v>
      </c>
      <c r="Q72">
        <v>0.14837969038880999</v>
      </c>
      <c r="R72">
        <v>0.30381345818802202</v>
      </c>
      <c r="S72">
        <v>2.1163152685676199</v>
      </c>
      <c r="T72">
        <v>1.2740796915083801</v>
      </c>
      <c r="U72">
        <v>0.88242489566753601</v>
      </c>
      <c r="V72">
        <v>1.4074950341581001</v>
      </c>
      <c r="W72">
        <v>2.2086336572233898</v>
      </c>
      <c r="AH72">
        <v>1.6878606400027201</v>
      </c>
    </row>
    <row r="73" spans="11:38">
      <c r="K73" s="98">
        <v>1.3068259564506299</v>
      </c>
      <c r="L73" s="98">
        <v>2.4971497512714098</v>
      </c>
      <c r="M73">
        <v>7.4754044180179696E-2</v>
      </c>
      <c r="N73" s="98">
        <v>0.43261060664733603</v>
      </c>
      <c r="O73">
        <v>1.68085126067769</v>
      </c>
      <c r="P73">
        <v>1.38446814467079</v>
      </c>
      <c r="Q73">
        <v>0.19166373827960401</v>
      </c>
      <c r="R73">
        <v>0.34268350498037398</v>
      </c>
      <c r="S73">
        <v>2.0524849147121502</v>
      </c>
      <c r="T73">
        <v>1.28990892636072</v>
      </c>
      <c r="U73">
        <v>0.75082507302335799</v>
      </c>
      <c r="V73">
        <v>1.3962664511176901</v>
      </c>
      <c r="W73">
        <v>2.3778272348574698</v>
      </c>
      <c r="AH73">
        <v>1.6902812032147401</v>
      </c>
    </row>
    <row r="74" spans="11:38">
      <c r="K74" s="98">
        <v>1.3087706061870901</v>
      </c>
      <c r="L74" s="98">
        <v>2.4967744343100402</v>
      </c>
      <c r="M74">
        <v>7.6806742124072194E-2</v>
      </c>
      <c r="N74" s="98">
        <v>0.44224858468100597</v>
      </c>
      <c r="O74">
        <v>1.7220144052938</v>
      </c>
      <c r="P74">
        <v>1.3816704393397099</v>
      </c>
      <c r="Q74">
        <v>0.15190490056111799</v>
      </c>
      <c r="R74">
        <v>0.42443386812536399</v>
      </c>
      <c r="S74">
        <v>2.0277813745014899</v>
      </c>
      <c r="T74">
        <v>1.3160258359077199</v>
      </c>
      <c r="U74">
        <v>0.761636158170372</v>
      </c>
      <c r="V74">
        <v>1.40638212643095</v>
      </c>
      <c r="W74">
        <v>2.4354264910072501</v>
      </c>
      <c r="AH74">
        <v>1.7017418541120699</v>
      </c>
    </row>
    <row r="75" spans="11:38">
      <c r="K75" s="98">
        <v>1.3240107627943201</v>
      </c>
      <c r="L75" s="98">
        <v>2.5574166366646001</v>
      </c>
      <c r="M75">
        <v>7.6081367342881498E-2</v>
      </c>
      <c r="N75" s="98">
        <v>0.44214562781791</v>
      </c>
      <c r="O75">
        <v>1.7261697819467701</v>
      </c>
      <c r="P75">
        <v>1.42309174093659</v>
      </c>
      <c r="Q75">
        <v>0.14102126501301199</v>
      </c>
      <c r="R75">
        <v>0.36075585574386698</v>
      </c>
      <c r="S75">
        <v>2.04543327804357</v>
      </c>
      <c r="T75">
        <v>1.3569709889986099</v>
      </c>
      <c r="U75">
        <v>0.78437329630901598</v>
      </c>
      <c r="V75">
        <v>1.4572644401685499</v>
      </c>
      <c r="W75">
        <v>2.49485122577939</v>
      </c>
      <c r="AH75">
        <v>1.7144442867658201</v>
      </c>
    </row>
    <row r="76" spans="11:38">
      <c r="K76" s="98">
        <v>1.33566265591554</v>
      </c>
      <c r="L76" s="98">
        <v>2.5849319860742299</v>
      </c>
      <c r="M76">
        <v>8.4901064509990104E-2</v>
      </c>
      <c r="N76" s="98">
        <v>0.46668423125828301</v>
      </c>
      <c r="O76">
        <v>1.7321274242706399</v>
      </c>
      <c r="P76">
        <v>1.43165836119695</v>
      </c>
      <c r="Q76">
        <v>0.15968612277011099</v>
      </c>
      <c r="R76">
        <v>0.300479017096828</v>
      </c>
      <c r="S76">
        <v>2.1027753091144099</v>
      </c>
      <c r="T76">
        <v>1.3339493756681799</v>
      </c>
      <c r="U76">
        <v>0.72250947471189997</v>
      </c>
      <c r="V76">
        <v>1.40675857251646</v>
      </c>
      <c r="W76">
        <v>2.5114793734477598</v>
      </c>
      <c r="AH76">
        <v>1.7358551790155401</v>
      </c>
    </row>
    <row r="77" spans="11:38">
      <c r="K77" s="98">
        <v>1.3574995137082799</v>
      </c>
      <c r="L77" s="98">
        <v>2.6881717361382802</v>
      </c>
      <c r="M77">
        <v>5.8338898813224002E-2</v>
      </c>
      <c r="N77" s="98">
        <v>0.30027170026024103</v>
      </c>
      <c r="O77">
        <v>1.8713509412453899</v>
      </c>
      <c r="P77">
        <v>1.1699215016048701</v>
      </c>
      <c r="Q77">
        <v>2.8001073107827901E-2</v>
      </c>
      <c r="R77">
        <v>0.75173220155971399</v>
      </c>
      <c r="S77">
        <v>2.1543039733476399</v>
      </c>
      <c r="T77">
        <v>1.6276160179154</v>
      </c>
      <c r="U77">
        <v>1.2572776737593101</v>
      </c>
      <c r="V77">
        <v>1.65803512504451</v>
      </c>
      <c r="W77">
        <v>1.9460683961046401</v>
      </c>
      <c r="AH77">
        <v>1.7461583171158701</v>
      </c>
    </row>
    <row r="78" spans="11:38">
      <c r="K78" s="98">
        <v>1.36489971040088</v>
      </c>
      <c r="L78" s="98">
        <v>2.6404557571864502</v>
      </c>
      <c r="M78">
        <v>5.2702098267368498E-2</v>
      </c>
      <c r="N78" s="98">
        <v>0.36738423883711802</v>
      </c>
      <c r="O78">
        <v>1.9022324861233899</v>
      </c>
      <c r="P78">
        <v>1.3070245623883501</v>
      </c>
      <c r="Q78">
        <v>6.8594242596510596E-3</v>
      </c>
      <c r="R78">
        <v>0.68054560684351795</v>
      </c>
      <c r="S78">
        <v>2.11747572870288</v>
      </c>
      <c r="T78">
        <v>1.6270171554897701</v>
      </c>
      <c r="U78">
        <v>1.00097384408418</v>
      </c>
      <c r="V78">
        <v>1.63554465522218</v>
      </c>
      <c r="W78">
        <v>2.2529833690890899</v>
      </c>
      <c r="AH78">
        <v>1.7618486369287201</v>
      </c>
    </row>
    <row r="79" spans="11:38">
      <c r="K79" s="98">
        <v>1.3856100205594599</v>
      </c>
      <c r="L79" s="98">
        <v>2.6872783733788701</v>
      </c>
      <c r="M79">
        <v>6.8884673286775194E-2</v>
      </c>
      <c r="N79" s="98">
        <v>0.34328091936970301</v>
      </c>
      <c r="O79">
        <v>1.90083336900403</v>
      </c>
      <c r="P79">
        <v>1.3558791361600899</v>
      </c>
      <c r="Q79">
        <v>2.3365162470371601E-2</v>
      </c>
      <c r="R79">
        <v>0.71634576596907495</v>
      </c>
      <c r="S79">
        <v>2.1664164450497498</v>
      </c>
      <c r="T79">
        <v>1.7092341945048399</v>
      </c>
      <c r="U79">
        <v>0.92864934592961601</v>
      </c>
      <c r="V79">
        <v>1.68840273818001</v>
      </c>
      <c r="W79">
        <v>2.3318326618896101</v>
      </c>
      <c r="AC79">
        <v>1.34367652610123</v>
      </c>
      <c r="AD79">
        <v>1.34367652610123</v>
      </c>
      <c r="AE79">
        <v>1.34367652610123</v>
      </c>
      <c r="AF79">
        <v>1.34367652610123</v>
      </c>
      <c r="AG79">
        <v>1.34367652610123</v>
      </c>
      <c r="AH79">
        <v>1.7659579836542401</v>
      </c>
      <c r="AI79">
        <v>1.34367652610123</v>
      </c>
      <c r="AJ79">
        <v>1.34367652610123</v>
      </c>
      <c r="AK79">
        <v>1.34367652610123</v>
      </c>
      <c r="AL79">
        <v>1.34367652610123</v>
      </c>
    </row>
    <row r="80" spans="11:38">
      <c r="K80" s="98">
        <v>1.38500352257379</v>
      </c>
      <c r="L80" s="98">
        <v>2.6812458561350199</v>
      </c>
      <c r="M80">
        <v>5.8693260318040799E-2</v>
      </c>
      <c r="N80" s="98">
        <v>0.34569236481621601</v>
      </c>
      <c r="O80">
        <v>1.9370615451904001</v>
      </c>
      <c r="P80">
        <v>1.3579101303735299</v>
      </c>
      <c r="Q80">
        <v>7.0088346743056695E-2</v>
      </c>
      <c r="R80">
        <v>0.73984175912377603</v>
      </c>
      <c r="S80">
        <v>2.1672611617974198</v>
      </c>
      <c r="T80">
        <v>1.6858467793585701</v>
      </c>
      <c r="U80">
        <v>0.94858360952902498</v>
      </c>
      <c r="V80">
        <v>1.66558416391742</v>
      </c>
      <c r="W80">
        <v>2.3506921417291302</v>
      </c>
      <c r="AC80">
        <v>1.4122176952728001</v>
      </c>
      <c r="AD80">
        <v>1.52006800744179</v>
      </c>
      <c r="AE80">
        <v>1.6330067523980301</v>
      </c>
      <c r="AF80">
        <v>0.373452387006668</v>
      </c>
      <c r="AG80">
        <v>1.6807934372565601</v>
      </c>
      <c r="AH80">
        <v>1.75530964608077</v>
      </c>
      <c r="AI80">
        <v>1.4134588447835601</v>
      </c>
      <c r="AJ80">
        <v>1.15975667886662</v>
      </c>
      <c r="AK80">
        <v>1.5520164391962501</v>
      </c>
      <c r="AL80">
        <v>1.2523782115948401</v>
      </c>
    </row>
    <row r="81" spans="10:38">
      <c r="K81" s="98">
        <v>1.37326735174002</v>
      </c>
      <c r="L81" s="98">
        <v>2.6607571557569298</v>
      </c>
      <c r="M81">
        <v>6.5446838892839101E-2</v>
      </c>
      <c r="N81" s="98">
        <v>0.32398632551848999</v>
      </c>
      <c r="O81">
        <v>1.91701283631617</v>
      </c>
      <c r="P81">
        <v>1.34156678332146</v>
      </c>
      <c r="Q81">
        <v>6.0836983364859496E-3</v>
      </c>
      <c r="R81">
        <v>0.697084122598159</v>
      </c>
      <c r="S81">
        <v>2.1351681956071298</v>
      </c>
      <c r="T81">
        <v>1.6575840914816</v>
      </c>
      <c r="U81">
        <v>1.0073597458596399</v>
      </c>
      <c r="V81">
        <v>1.6315743028515499</v>
      </c>
      <c r="W81">
        <v>2.2916136075089399</v>
      </c>
      <c r="AC81">
        <v>0.93898259699301301</v>
      </c>
      <c r="AD81">
        <v>1.7978887392684699</v>
      </c>
      <c r="AE81">
        <v>1.05428920605412</v>
      </c>
      <c r="AF81">
        <v>1.0399870762367101</v>
      </c>
      <c r="AG81">
        <v>0.94397003035383398</v>
      </c>
      <c r="AH81">
        <v>1.9277125563059501</v>
      </c>
      <c r="AI81">
        <v>1.1929164753519801</v>
      </c>
      <c r="AJ81">
        <v>1.93686751359687</v>
      </c>
      <c r="AK81">
        <v>1.51769634401142</v>
      </c>
      <c r="AL81">
        <v>2.2392862965688098</v>
      </c>
    </row>
    <row r="82" spans="10:38">
      <c r="J82">
        <v>8</v>
      </c>
      <c r="K82" s="98">
        <v>1.2793920055695001</v>
      </c>
      <c r="L82" s="98">
        <v>3.0154100436754998</v>
      </c>
      <c r="M82">
        <v>0</v>
      </c>
      <c r="N82" s="98">
        <v>0</v>
      </c>
      <c r="O82">
        <v>2.3668415573021</v>
      </c>
      <c r="P82">
        <v>0</v>
      </c>
      <c r="Q82">
        <v>0</v>
      </c>
      <c r="R82">
        <v>0</v>
      </c>
      <c r="S82">
        <v>2.0071644496525201</v>
      </c>
      <c r="T82">
        <v>2.2092200470777899</v>
      </c>
      <c r="U82">
        <v>2.4808794972551298</v>
      </c>
      <c r="V82">
        <v>2.4351493133639899</v>
      </c>
      <c r="W82">
        <v>2.33571568265651</v>
      </c>
      <c r="AC82">
        <v>1.1919820223030599</v>
      </c>
      <c r="AD82">
        <v>1.9072312439255701</v>
      </c>
      <c r="AE82">
        <v>0.35266853657768699</v>
      </c>
      <c r="AF82">
        <v>1.2781832001437901</v>
      </c>
      <c r="AG82">
        <v>0.953227475641097</v>
      </c>
      <c r="AH82">
        <v>1.9708671109010201</v>
      </c>
      <c r="AI82">
        <v>1.4518724217610699</v>
      </c>
      <c r="AJ82">
        <v>1.7123305730398199</v>
      </c>
      <c r="AK82">
        <v>1.7320147044197201</v>
      </c>
      <c r="AL82">
        <v>2.17986613422043</v>
      </c>
    </row>
    <row r="83" spans="10:38">
      <c r="K83" s="98">
        <v>1.26812881049684</v>
      </c>
      <c r="L83" s="98">
        <v>2.5472876181861199</v>
      </c>
      <c r="M83">
        <v>0</v>
      </c>
      <c r="N83" s="98">
        <v>0</v>
      </c>
      <c r="O83">
        <v>2.3156945042985302</v>
      </c>
      <c r="P83">
        <v>0</v>
      </c>
      <c r="Q83">
        <v>0</v>
      </c>
      <c r="R83">
        <v>0</v>
      </c>
      <c r="S83">
        <v>2.0983915106289599</v>
      </c>
      <c r="T83">
        <v>2.2342970652992298</v>
      </c>
      <c r="U83">
        <v>2.4381736841530599</v>
      </c>
      <c r="V83">
        <v>2.37611142017753</v>
      </c>
      <c r="W83">
        <v>2.23613534584684</v>
      </c>
      <c r="AC83">
        <v>0.69996913420505902</v>
      </c>
      <c r="AD83">
        <v>2.54135525785561</v>
      </c>
      <c r="AE83">
        <v>0.94144817716460905</v>
      </c>
      <c r="AF83">
        <v>1.1949428902860499</v>
      </c>
      <c r="AG83">
        <v>1.30045598124864</v>
      </c>
      <c r="AH83">
        <v>1.9843548444750201</v>
      </c>
      <c r="AI83">
        <v>1.78207728327694</v>
      </c>
      <c r="AJ83">
        <v>1.8652609118177801</v>
      </c>
      <c r="AK83">
        <v>1.20272629472961</v>
      </c>
      <c r="AL83">
        <v>1.67785370446296</v>
      </c>
    </row>
    <row r="84" spans="10:38">
      <c r="K84" s="98">
        <v>1.2802906489669399</v>
      </c>
      <c r="L84" s="98">
        <v>2.5509625026171698</v>
      </c>
      <c r="M84">
        <v>0</v>
      </c>
      <c r="N84" s="98">
        <v>0</v>
      </c>
      <c r="O84">
        <v>2.3195884984190198</v>
      </c>
      <c r="P84">
        <v>0</v>
      </c>
      <c r="Q84">
        <v>0</v>
      </c>
      <c r="R84">
        <v>0</v>
      </c>
      <c r="S84">
        <v>2.0969901880067399</v>
      </c>
      <c r="T84">
        <v>2.2256761373875902</v>
      </c>
      <c r="U84">
        <v>2.4510786344532498</v>
      </c>
      <c r="V84">
        <v>2.3852103838943899</v>
      </c>
      <c r="W84">
        <v>2.2042719642164599</v>
      </c>
      <c r="AC84">
        <v>9.4255676767923194E-2</v>
      </c>
      <c r="AD84">
        <v>2.5329794560342398</v>
      </c>
      <c r="AE84">
        <v>0.77433383191469796</v>
      </c>
      <c r="AF84">
        <v>1.49720094624082</v>
      </c>
      <c r="AG84">
        <v>1.72490678332447</v>
      </c>
      <c r="AH84">
        <v>1.9516880723166701</v>
      </c>
      <c r="AI84">
        <v>1.58881233294123</v>
      </c>
      <c r="AJ84">
        <v>1.6782908967344301</v>
      </c>
      <c r="AK84">
        <v>1.81500775637059</v>
      </c>
      <c r="AL84">
        <v>1.4187353220057799</v>
      </c>
    </row>
    <row r="85" spans="10:38">
      <c r="K85" s="98">
        <v>1.23909795455035</v>
      </c>
      <c r="L85" s="98">
        <v>2.50473152598203</v>
      </c>
      <c r="M85">
        <v>0</v>
      </c>
      <c r="N85" s="98">
        <v>0</v>
      </c>
      <c r="O85">
        <v>2.2827277588469199</v>
      </c>
      <c r="P85">
        <v>0</v>
      </c>
      <c r="Q85">
        <v>0</v>
      </c>
      <c r="R85">
        <v>0</v>
      </c>
      <c r="S85">
        <v>2.07001000193622</v>
      </c>
      <c r="T85">
        <v>2.2175878990909501</v>
      </c>
      <c r="U85">
        <v>2.4060884588403599</v>
      </c>
      <c r="V85">
        <v>2.3471672426381098</v>
      </c>
      <c r="W85">
        <v>2.1492917642925198</v>
      </c>
      <c r="AC85">
        <v>0.430077321224695</v>
      </c>
      <c r="AD85">
        <v>1.50984253669206</v>
      </c>
      <c r="AE85">
        <v>1.16483423067651</v>
      </c>
      <c r="AF85">
        <v>0.772413749652335</v>
      </c>
      <c r="AG85">
        <v>1.9327095775954499</v>
      </c>
      <c r="AH85">
        <v>1.92429226557767</v>
      </c>
      <c r="AI85">
        <v>1.72247113668427</v>
      </c>
      <c r="AJ85">
        <v>2.1791234474941299</v>
      </c>
      <c r="AK85">
        <v>2.3087298976652599</v>
      </c>
      <c r="AL85">
        <v>2.0685785536712902</v>
      </c>
    </row>
    <row r="86" spans="10:38">
      <c r="K86" s="98">
        <v>1.19052050465119</v>
      </c>
      <c r="L86" s="98">
        <v>2.4444947128479799</v>
      </c>
      <c r="M86">
        <v>0</v>
      </c>
      <c r="N86" s="98">
        <v>0</v>
      </c>
      <c r="O86">
        <v>2.2282188859511298</v>
      </c>
      <c r="P86">
        <v>0</v>
      </c>
      <c r="Q86">
        <v>0</v>
      </c>
      <c r="R86">
        <v>0</v>
      </c>
      <c r="S86">
        <v>2.0524545165903998</v>
      </c>
      <c r="T86">
        <v>2.16235679196028</v>
      </c>
      <c r="U86">
        <v>2.3645857408468198</v>
      </c>
      <c r="V86">
        <v>2.2891908232573401</v>
      </c>
      <c r="W86">
        <v>2.1193627648286202</v>
      </c>
      <c r="AC86">
        <v>0.86267845810189903</v>
      </c>
      <c r="AD86">
        <v>1.2920685818362601</v>
      </c>
      <c r="AE86">
        <v>1.31115360654724</v>
      </c>
      <c r="AF86">
        <v>1.2439457152258699</v>
      </c>
      <c r="AG86">
        <v>1.46222998189025</v>
      </c>
      <c r="AH86">
        <v>1.8834083699378099</v>
      </c>
      <c r="AI86">
        <v>1.3856550713068601</v>
      </c>
      <c r="AJ86">
        <v>2.4255465360212698</v>
      </c>
      <c r="AK86">
        <v>1.5215621204844501</v>
      </c>
      <c r="AL86">
        <v>2.2641517828392899</v>
      </c>
    </row>
    <row r="87" spans="10:38">
      <c r="K87" s="98">
        <v>1.1518467682425799</v>
      </c>
      <c r="L87" s="98">
        <v>2.4854479871578099</v>
      </c>
      <c r="M87">
        <v>0</v>
      </c>
      <c r="N87" s="98">
        <v>0</v>
      </c>
      <c r="O87">
        <v>2.21862271381841</v>
      </c>
      <c r="P87">
        <v>0</v>
      </c>
      <c r="Q87">
        <v>0</v>
      </c>
      <c r="R87">
        <v>0</v>
      </c>
      <c r="S87">
        <v>1.9414437565400799</v>
      </c>
      <c r="T87">
        <v>2.1351098920005098</v>
      </c>
      <c r="U87">
        <v>2.0463563257572002</v>
      </c>
      <c r="V87">
        <v>2.2649610890141401</v>
      </c>
      <c r="W87">
        <v>2.1131107168471202</v>
      </c>
      <c r="AC87">
        <v>1.3002841251266499</v>
      </c>
      <c r="AD87">
        <v>1.9797965248926399</v>
      </c>
      <c r="AE87">
        <v>0.39489645814094498</v>
      </c>
      <c r="AF87">
        <v>1.47276477626172</v>
      </c>
      <c r="AG87">
        <v>1.1247968625146101</v>
      </c>
      <c r="AH87">
        <v>1.9372349547935901</v>
      </c>
      <c r="AI87">
        <v>1.2084113048079801</v>
      </c>
      <c r="AJ87">
        <v>2.0714538479687401</v>
      </c>
      <c r="AK87">
        <v>1.66434646743494</v>
      </c>
      <c r="AL87">
        <v>2.0089848437642099</v>
      </c>
    </row>
    <row r="88" spans="10:38">
      <c r="K88" s="98">
        <v>1.15264669595964</v>
      </c>
      <c r="L88" s="98">
        <v>2.4657421015280598</v>
      </c>
      <c r="M88">
        <v>0</v>
      </c>
      <c r="N88" s="98">
        <v>0</v>
      </c>
      <c r="O88">
        <v>2.21584158678706</v>
      </c>
      <c r="P88">
        <v>0</v>
      </c>
      <c r="Q88">
        <v>0</v>
      </c>
      <c r="R88">
        <v>0</v>
      </c>
      <c r="S88">
        <v>1.9731862689347499</v>
      </c>
      <c r="T88">
        <v>2.1423379019831201</v>
      </c>
      <c r="U88">
        <v>2.1329557636841798</v>
      </c>
      <c r="V88">
        <v>2.28788132373335</v>
      </c>
      <c r="W88">
        <v>2.0329848118632898</v>
      </c>
      <c r="AC88">
        <v>1.3342838735118101</v>
      </c>
      <c r="AD88">
        <v>1.19907789747452</v>
      </c>
      <c r="AE88">
        <v>1.0801909897123201</v>
      </c>
      <c r="AF88">
        <v>1.5720977795247499</v>
      </c>
      <c r="AG88">
        <v>1.3989394801006101</v>
      </c>
      <c r="AH88">
        <v>1.93179947096992</v>
      </c>
      <c r="AI88">
        <v>1.3256607468255699</v>
      </c>
      <c r="AJ88">
        <v>2.0647157021256501</v>
      </c>
      <c r="AK88">
        <v>1.30602489642759</v>
      </c>
      <c r="AL88">
        <v>1.74394845680924</v>
      </c>
    </row>
    <row r="89" spans="10:38">
      <c r="K89" s="98">
        <v>1.14799826431634</v>
      </c>
      <c r="L89" s="98">
        <v>2.4445016407391602</v>
      </c>
      <c r="M89">
        <v>0</v>
      </c>
      <c r="N89" s="98">
        <v>0</v>
      </c>
      <c r="O89">
        <v>2.2146131959110402</v>
      </c>
      <c r="P89">
        <v>0</v>
      </c>
      <c r="Q89">
        <v>0</v>
      </c>
      <c r="R89">
        <v>0</v>
      </c>
      <c r="S89">
        <v>1.9892698483463001</v>
      </c>
      <c r="T89">
        <v>2.1483093935178799</v>
      </c>
      <c r="U89">
        <v>2.14353540346697</v>
      </c>
      <c r="V89">
        <v>2.28334468262933</v>
      </c>
      <c r="W89">
        <v>2.01251976436681</v>
      </c>
      <c r="AC89">
        <v>1.20421083766279</v>
      </c>
      <c r="AD89">
        <v>1.9281721443226001</v>
      </c>
      <c r="AE89">
        <v>0.24941733184979301</v>
      </c>
      <c r="AF89">
        <v>1.5279075145832399</v>
      </c>
      <c r="AG89">
        <v>1.2363953341771701</v>
      </c>
      <c r="AH89">
        <v>1.91266542077806</v>
      </c>
      <c r="AI89">
        <v>1.3009876071231701</v>
      </c>
      <c r="AJ89">
        <v>2.3401714101194799</v>
      </c>
      <c r="AK89">
        <v>1.5836523249663601</v>
      </c>
      <c r="AL89">
        <v>2.0594737987199299</v>
      </c>
    </row>
    <row r="90" spans="10:38">
      <c r="K90" s="98">
        <v>1.14261393217805</v>
      </c>
      <c r="L90" s="98">
        <v>2.4274319534725302</v>
      </c>
      <c r="M90">
        <v>0</v>
      </c>
      <c r="N90" s="98">
        <v>0</v>
      </c>
      <c r="O90">
        <v>2.20785806987627</v>
      </c>
      <c r="P90">
        <v>0</v>
      </c>
      <c r="Q90">
        <v>0</v>
      </c>
      <c r="R90">
        <v>0</v>
      </c>
      <c r="S90">
        <v>1.9766732141480099</v>
      </c>
      <c r="T90">
        <v>2.1352556881177902</v>
      </c>
      <c r="U90">
        <v>2.1392845640185798</v>
      </c>
      <c r="V90">
        <v>2.2644629194405801</v>
      </c>
      <c r="W90">
        <v>1.98512101343295</v>
      </c>
      <c r="AC90">
        <v>1.27662538867154</v>
      </c>
      <c r="AD90">
        <v>1.83952584862466</v>
      </c>
      <c r="AE90">
        <v>0.15950322366522601</v>
      </c>
      <c r="AF90">
        <v>1.6933003116782199</v>
      </c>
      <c r="AG90">
        <v>1.5060692821277299</v>
      </c>
      <c r="AH90">
        <v>1.87138312728374</v>
      </c>
      <c r="AI90">
        <v>1.34912344897293</v>
      </c>
      <c r="AJ90">
        <v>2.17468005699339</v>
      </c>
      <c r="AK90">
        <v>1.55002588540775</v>
      </c>
      <c r="AL90">
        <v>2.26150109113602</v>
      </c>
    </row>
    <row r="91" spans="10:38">
      <c r="K91" s="98">
        <v>1.11011780868814</v>
      </c>
      <c r="L91" s="98">
        <v>2.3612345041241301</v>
      </c>
      <c r="M91">
        <v>0</v>
      </c>
      <c r="N91" s="98">
        <v>0</v>
      </c>
      <c r="O91">
        <v>2.12738117667024</v>
      </c>
      <c r="P91">
        <v>0</v>
      </c>
      <c r="Q91">
        <v>0</v>
      </c>
      <c r="R91">
        <v>0</v>
      </c>
      <c r="S91">
        <v>1.91961959043973</v>
      </c>
      <c r="T91">
        <v>2.0643223171375502</v>
      </c>
      <c r="U91">
        <v>2.0731887786818399</v>
      </c>
      <c r="V91">
        <v>2.1844414470517699</v>
      </c>
      <c r="W91">
        <v>1.9398250398894701</v>
      </c>
      <c r="AC91">
        <v>1.2964694619541901</v>
      </c>
      <c r="AD91">
        <v>2.0977372497741</v>
      </c>
      <c r="AE91">
        <v>0.26225328099349199</v>
      </c>
      <c r="AF91">
        <v>1.43482155697581</v>
      </c>
      <c r="AG91">
        <v>1.4760669777278199</v>
      </c>
      <c r="AH91">
        <v>1.82476721188397</v>
      </c>
      <c r="AI91">
        <v>1.9505174198809601</v>
      </c>
      <c r="AJ91">
        <v>1.62055092332608</v>
      </c>
      <c r="AK91">
        <v>1.6905303944419301</v>
      </c>
      <c r="AL91">
        <v>2.1356967247284202</v>
      </c>
    </row>
    <row r="92" spans="10:38">
      <c r="K92" s="98">
        <v>1.0734396100747601</v>
      </c>
      <c r="L92" s="98">
        <v>2.3149169094409201</v>
      </c>
      <c r="M92">
        <v>0</v>
      </c>
      <c r="N92" s="98">
        <v>0</v>
      </c>
      <c r="O92">
        <v>2.1167239389324699</v>
      </c>
      <c r="P92">
        <v>0</v>
      </c>
      <c r="Q92">
        <v>0</v>
      </c>
      <c r="R92">
        <v>0</v>
      </c>
      <c r="S92">
        <v>1.84512575954268</v>
      </c>
      <c r="T92">
        <v>1.98174376429643</v>
      </c>
      <c r="U92">
        <v>1.82232725950577</v>
      </c>
      <c r="V92">
        <v>2.24496252992527</v>
      </c>
      <c r="W92">
        <v>1.9271259385056401</v>
      </c>
      <c r="AC92">
        <v>1.4261198041798899</v>
      </c>
      <c r="AD92">
        <v>1.5881920876014</v>
      </c>
      <c r="AE92">
        <v>1.2889806496401</v>
      </c>
      <c r="AF92">
        <v>1.5540488953445499</v>
      </c>
      <c r="AG92">
        <v>1.6589810920757799</v>
      </c>
      <c r="AH92">
        <v>1.88694604257854</v>
      </c>
      <c r="AI92">
        <v>1.7282475522591201</v>
      </c>
      <c r="AJ92">
        <v>1.56422923671378</v>
      </c>
      <c r="AK92">
        <v>1.37015842098832</v>
      </c>
      <c r="AL92">
        <v>1.00376056918583</v>
      </c>
    </row>
    <row r="93" spans="10:38">
      <c r="K93" s="98">
        <v>1.0733321175524799</v>
      </c>
      <c r="L93" s="98">
        <v>2.29768241953568</v>
      </c>
      <c r="M93">
        <v>0</v>
      </c>
      <c r="N93" s="98">
        <v>0</v>
      </c>
      <c r="O93">
        <v>2.1108707387797798</v>
      </c>
      <c r="P93">
        <v>0</v>
      </c>
      <c r="Q93">
        <v>0</v>
      </c>
      <c r="R93">
        <v>0</v>
      </c>
      <c r="S93">
        <v>1.87214934751575</v>
      </c>
      <c r="T93">
        <v>2.0084121392257002</v>
      </c>
      <c r="U93">
        <v>1.9144610507208599</v>
      </c>
      <c r="V93">
        <v>2.24203289389146</v>
      </c>
      <c r="W93">
        <v>1.85594975532795</v>
      </c>
      <c r="AC93">
        <v>1.5136360602510699</v>
      </c>
      <c r="AD93">
        <v>1.9024215047375701</v>
      </c>
      <c r="AE93">
        <v>0.47959162695301299</v>
      </c>
      <c r="AF93">
        <v>1.6886855302038799</v>
      </c>
      <c r="AG93">
        <v>1.51298300757412</v>
      </c>
      <c r="AH93">
        <v>1.8827809111104501</v>
      </c>
      <c r="AI93">
        <v>1.26563861742066</v>
      </c>
      <c r="AJ93">
        <v>1.39910898209857</v>
      </c>
      <c r="AK93">
        <v>1.69418592873396</v>
      </c>
      <c r="AL93">
        <v>1.97543265357053</v>
      </c>
    </row>
    <row r="94" spans="10:38">
      <c r="K94" s="98">
        <v>1.0692656079171401</v>
      </c>
      <c r="L94" s="98">
        <v>2.2764391345593502</v>
      </c>
      <c r="M94">
        <v>0</v>
      </c>
      <c r="N94" s="98">
        <v>0</v>
      </c>
      <c r="O94">
        <v>2.09138511265862</v>
      </c>
      <c r="P94">
        <v>0</v>
      </c>
      <c r="Q94">
        <v>0</v>
      </c>
      <c r="R94">
        <v>0</v>
      </c>
      <c r="S94">
        <v>1.85814312240145</v>
      </c>
      <c r="T94">
        <v>1.9773645852303601</v>
      </c>
      <c r="U94">
        <v>1.95392901736288</v>
      </c>
      <c r="V94">
        <v>2.2211037550082202</v>
      </c>
      <c r="W94">
        <v>1.8377121035513</v>
      </c>
      <c r="AC94">
        <v>0.50514600924609299</v>
      </c>
      <c r="AD94">
        <v>2.1329871328649999</v>
      </c>
      <c r="AE94">
        <v>0.15822633772412101</v>
      </c>
      <c r="AF94">
        <v>2.03589746974288</v>
      </c>
      <c r="AG94">
        <v>1.46747018746388</v>
      </c>
      <c r="AH94">
        <v>1.86578433991309</v>
      </c>
      <c r="AI94">
        <v>1.64964640335979</v>
      </c>
      <c r="AJ94">
        <v>2.0834269619164298</v>
      </c>
      <c r="AK94">
        <v>1.8797773190453899</v>
      </c>
      <c r="AL94">
        <v>2.1855908821605099</v>
      </c>
    </row>
    <row r="95" spans="10:38">
      <c r="K95" s="98">
        <v>1.03898754411453</v>
      </c>
      <c r="L95" s="98">
        <v>2.2184217090251401</v>
      </c>
      <c r="M95">
        <v>0</v>
      </c>
      <c r="N95" s="98">
        <v>0</v>
      </c>
      <c r="O95">
        <v>2.0343731984139799</v>
      </c>
      <c r="P95">
        <v>0</v>
      </c>
      <c r="Q95">
        <v>0</v>
      </c>
      <c r="R95">
        <v>0</v>
      </c>
      <c r="S95">
        <v>1.79996250290852</v>
      </c>
      <c r="T95">
        <v>1.9213242706745599</v>
      </c>
      <c r="U95">
        <v>1.90597042817697</v>
      </c>
      <c r="V95">
        <v>2.1644303975220001</v>
      </c>
      <c r="W95">
        <v>1.7827810920760701</v>
      </c>
      <c r="AC95">
        <v>0.28404689358609803</v>
      </c>
      <c r="AD95">
        <v>2.81653438347533</v>
      </c>
      <c r="AE95">
        <v>1.3725656146515901</v>
      </c>
      <c r="AF95">
        <v>1.5054713279424701</v>
      </c>
      <c r="AG95">
        <v>1.8715402645820001</v>
      </c>
      <c r="AH95">
        <v>1.8218172428878201</v>
      </c>
      <c r="AI95">
        <v>1.5209428391383299</v>
      </c>
      <c r="AJ95">
        <v>2.2057554399353201</v>
      </c>
      <c r="AK95">
        <v>1.7635420923354901</v>
      </c>
      <c r="AL95">
        <v>1.19588137692676</v>
      </c>
    </row>
    <row r="96" spans="10:38">
      <c r="K96" s="98">
        <v>1.00624236353275</v>
      </c>
      <c r="L96" s="98">
        <v>2.1496235385997999</v>
      </c>
      <c r="M96">
        <v>0</v>
      </c>
      <c r="N96" s="98">
        <v>0</v>
      </c>
      <c r="O96">
        <v>1.97050608668236</v>
      </c>
      <c r="P96">
        <v>0</v>
      </c>
      <c r="Q96">
        <v>0</v>
      </c>
      <c r="R96">
        <v>0</v>
      </c>
      <c r="S96">
        <v>1.76226344474339</v>
      </c>
      <c r="T96">
        <v>1.8757723196509499</v>
      </c>
      <c r="U96">
        <v>1.8188233860771199</v>
      </c>
      <c r="V96">
        <v>2.0860417025451201</v>
      </c>
      <c r="W96">
        <v>1.72911567205734</v>
      </c>
      <c r="AC96">
        <v>0.46725108795279002</v>
      </c>
      <c r="AD96">
        <v>2.4845037889296102</v>
      </c>
      <c r="AE96">
        <v>0.27733601436669503</v>
      </c>
      <c r="AF96">
        <v>1.5380930176548899</v>
      </c>
      <c r="AG96">
        <v>1.9930115290625801</v>
      </c>
      <c r="AH96">
        <v>1.7879207339427201</v>
      </c>
      <c r="AI96">
        <v>1.68333895468659</v>
      </c>
      <c r="AJ96">
        <v>1.50014354103742</v>
      </c>
      <c r="AK96">
        <v>2.14984706078969</v>
      </c>
      <c r="AL96">
        <v>2.3975676506308998</v>
      </c>
    </row>
    <row r="97" spans="10:38">
      <c r="K97" s="98">
        <v>0.969699357761035</v>
      </c>
      <c r="L97" s="98">
        <v>2.07906469623157</v>
      </c>
      <c r="M97">
        <v>0</v>
      </c>
      <c r="N97" s="98">
        <v>0</v>
      </c>
      <c r="O97">
        <v>1.8957061836279101</v>
      </c>
      <c r="P97">
        <v>0</v>
      </c>
      <c r="Q97">
        <v>0</v>
      </c>
      <c r="R97">
        <v>0</v>
      </c>
      <c r="S97">
        <v>1.56379147369614</v>
      </c>
      <c r="T97">
        <v>1.68701645881452</v>
      </c>
      <c r="U97">
        <v>1.64340877613061</v>
      </c>
      <c r="V97">
        <v>2.0673405406587202</v>
      </c>
      <c r="W97">
        <v>1.6665232802413099</v>
      </c>
      <c r="AC97">
        <v>1.3143379064787699</v>
      </c>
      <c r="AD97">
        <v>1.66095723512239</v>
      </c>
      <c r="AE97">
        <v>1.2538076946721799</v>
      </c>
      <c r="AF97">
        <v>1.38013104234823</v>
      </c>
      <c r="AG97">
        <v>1.6625563444775699</v>
      </c>
      <c r="AH97">
        <v>1.86728066254647</v>
      </c>
      <c r="AI97">
        <v>1.10868673049174</v>
      </c>
      <c r="AJ97">
        <v>1.3044648294752701</v>
      </c>
      <c r="AK97">
        <v>2.4921606894316501</v>
      </c>
      <c r="AL97">
        <v>1.48711884458375</v>
      </c>
    </row>
    <row r="98" spans="10:38">
      <c r="K98" s="98">
        <v>0.96521520227695901</v>
      </c>
      <c r="L98" s="98">
        <v>2.0539053233478</v>
      </c>
      <c r="M98">
        <v>0</v>
      </c>
      <c r="N98" s="98">
        <v>0</v>
      </c>
      <c r="O98">
        <v>1.8763461952223699</v>
      </c>
      <c r="P98">
        <v>0</v>
      </c>
      <c r="Q98">
        <v>0</v>
      </c>
      <c r="R98">
        <v>0</v>
      </c>
      <c r="S98">
        <v>1.5835017496667101</v>
      </c>
      <c r="T98">
        <v>1.6821262819142699</v>
      </c>
      <c r="U98">
        <v>1.7178183124355699</v>
      </c>
      <c r="V98">
        <v>2.0490855115273598</v>
      </c>
      <c r="W98">
        <v>1.6112775316580801</v>
      </c>
      <c r="AC98">
        <v>1.3093177381557199</v>
      </c>
      <c r="AD98">
        <v>2.0002347791575299</v>
      </c>
      <c r="AE98">
        <v>0.86106817505378896</v>
      </c>
      <c r="AF98">
        <v>1.8007501149337699</v>
      </c>
      <c r="AG98">
        <v>1.3950114154875</v>
      </c>
      <c r="AH98">
        <v>1.86502154630598</v>
      </c>
      <c r="AI98">
        <v>1.28053984143215</v>
      </c>
      <c r="AJ98">
        <v>1.48755630312151</v>
      </c>
      <c r="AK98">
        <v>1.9038393146783299</v>
      </c>
      <c r="AL98">
        <v>1.70999693793215</v>
      </c>
    </row>
    <row r="99" spans="10:38">
      <c r="K99" s="98">
        <v>0.95506958284020504</v>
      </c>
      <c r="L99" s="98">
        <v>2.02063610737213</v>
      </c>
      <c r="M99">
        <v>0</v>
      </c>
      <c r="N99" s="98">
        <v>0</v>
      </c>
      <c r="O99">
        <v>1.84187057047675</v>
      </c>
      <c r="P99">
        <v>0</v>
      </c>
      <c r="Q99">
        <v>0</v>
      </c>
      <c r="R99">
        <v>0</v>
      </c>
      <c r="S99">
        <v>1.5692631400240999</v>
      </c>
      <c r="T99">
        <v>1.66518588422896</v>
      </c>
      <c r="U99">
        <v>1.7132335247738499</v>
      </c>
      <c r="V99">
        <v>2.02063610737213</v>
      </c>
      <c r="W99">
        <v>1.5832620276232301</v>
      </c>
      <c r="AC99">
        <v>1.68466646437467</v>
      </c>
      <c r="AD99">
        <v>1.6094875220110501</v>
      </c>
      <c r="AE99">
        <v>0.59267275105286499</v>
      </c>
      <c r="AF99">
        <v>1.76526121066509</v>
      </c>
      <c r="AG99">
        <v>1.7777460601028801</v>
      </c>
      <c r="AH99">
        <v>1.8446632763074</v>
      </c>
      <c r="AI99">
        <v>1.4918055655546201</v>
      </c>
      <c r="AJ99">
        <v>1.8107283755026899</v>
      </c>
      <c r="AK99">
        <v>1.2608349007889501</v>
      </c>
      <c r="AL99">
        <v>2.1634654552998298</v>
      </c>
    </row>
    <row r="100" spans="10:38">
      <c r="K100" s="98">
        <v>0.94027175787073802</v>
      </c>
      <c r="L100" s="98">
        <v>1.98580543216252</v>
      </c>
      <c r="M100">
        <v>0</v>
      </c>
      <c r="N100" s="98">
        <v>0</v>
      </c>
      <c r="O100">
        <v>1.81155668139103</v>
      </c>
      <c r="P100">
        <v>0</v>
      </c>
      <c r="Q100">
        <v>0</v>
      </c>
      <c r="R100">
        <v>0</v>
      </c>
      <c r="S100">
        <v>1.5528629888046499</v>
      </c>
      <c r="T100">
        <v>1.6286437261323801</v>
      </c>
      <c r="U100">
        <v>1.69876219603989</v>
      </c>
      <c r="V100">
        <v>1.9831408591177599</v>
      </c>
      <c r="W100">
        <v>1.55725688222546</v>
      </c>
      <c r="AC100">
        <v>0.80201549609147904</v>
      </c>
      <c r="AD100">
        <v>1.62303273784834</v>
      </c>
      <c r="AE100">
        <v>0.10649271524852499</v>
      </c>
      <c r="AF100">
        <v>1.77145990821667</v>
      </c>
      <c r="AG100">
        <v>1.56048802388845</v>
      </c>
      <c r="AH100">
        <v>1.80844011632743</v>
      </c>
      <c r="AI100">
        <v>2.2187967313555301</v>
      </c>
      <c r="AJ100">
        <v>2.28510237376975</v>
      </c>
      <c r="AK100">
        <v>1.2480190314062201</v>
      </c>
      <c r="AL100">
        <v>2.2530521861611099</v>
      </c>
    </row>
    <row r="101" spans="10:38">
      <c r="K101" s="98">
        <v>0.90749304520319496</v>
      </c>
      <c r="L101" s="98">
        <v>1.9184458200287899</v>
      </c>
      <c r="M101">
        <v>0</v>
      </c>
      <c r="N101" s="98">
        <v>0</v>
      </c>
      <c r="O101">
        <v>1.7604532630310199</v>
      </c>
      <c r="P101">
        <v>0</v>
      </c>
      <c r="Q101">
        <v>0</v>
      </c>
      <c r="R101">
        <v>0</v>
      </c>
      <c r="S101">
        <v>1.4977956408826001</v>
      </c>
      <c r="T101">
        <v>1.5816169597267</v>
      </c>
      <c r="U101">
        <v>1.6265684002571299</v>
      </c>
      <c r="V101">
        <v>1.9155257715724501</v>
      </c>
      <c r="W101">
        <v>1.5195130515414801</v>
      </c>
      <c r="AC101">
        <v>1.85318785498702</v>
      </c>
      <c r="AD101">
        <v>2.0587638078534898</v>
      </c>
      <c r="AE101">
        <v>0.67736448418849604</v>
      </c>
      <c r="AF101">
        <v>1.5397364650001201E-2</v>
      </c>
      <c r="AG101">
        <v>2.1580057654885598</v>
      </c>
      <c r="AH101">
        <v>1.7656284091905601</v>
      </c>
      <c r="AI101">
        <v>1.75098207575708</v>
      </c>
      <c r="AJ101">
        <v>2.3832576919944501</v>
      </c>
      <c r="AK101">
        <v>1.77332201296275</v>
      </c>
      <c r="AL101">
        <v>2.20286342036986</v>
      </c>
    </row>
    <row r="102" spans="10:38">
      <c r="J102">
        <v>10</v>
      </c>
      <c r="K102" s="98">
        <v>0.87061053542742395</v>
      </c>
      <c r="L102" s="98">
        <v>1.8667425566423099</v>
      </c>
      <c r="M102">
        <v>0</v>
      </c>
      <c r="N102" s="98">
        <v>0</v>
      </c>
      <c r="O102">
        <v>1.6369795856743401</v>
      </c>
      <c r="P102">
        <v>0</v>
      </c>
      <c r="Q102">
        <v>0</v>
      </c>
      <c r="R102">
        <v>0</v>
      </c>
      <c r="S102">
        <v>1.48657364029457</v>
      </c>
      <c r="T102">
        <v>1.50718263068787</v>
      </c>
      <c r="U102">
        <v>1.4677376079089399</v>
      </c>
      <c r="V102">
        <v>1.7856082129742901</v>
      </c>
      <c r="W102">
        <v>1.4923931109536701</v>
      </c>
      <c r="AC102">
        <v>1.28302810237228</v>
      </c>
      <c r="AD102">
        <v>1.9205528862366099</v>
      </c>
      <c r="AE102">
        <v>1.25426941469222</v>
      </c>
      <c r="AF102">
        <v>1.69164972921289</v>
      </c>
      <c r="AG102">
        <v>1.6282792400325501</v>
      </c>
      <c r="AH102">
        <v>1.7821670936724301</v>
      </c>
      <c r="AI102">
        <v>2.0127957778335301</v>
      </c>
      <c r="AJ102">
        <v>1.8490342772611501</v>
      </c>
      <c r="AK102">
        <v>1.4546657795748199</v>
      </c>
      <c r="AL102">
        <v>2.2264724828880298</v>
      </c>
    </row>
    <row r="103" spans="10:38">
      <c r="K103" s="98">
        <v>0.86943797005772705</v>
      </c>
      <c r="L103" s="98">
        <v>1.8536533315499</v>
      </c>
      <c r="M103">
        <v>0</v>
      </c>
      <c r="N103" s="98">
        <v>0</v>
      </c>
      <c r="O103">
        <v>1.6351473700951</v>
      </c>
      <c r="P103">
        <v>0</v>
      </c>
      <c r="Q103">
        <v>0</v>
      </c>
      <c r="R103">
        <v>0</v>
      </c>
      <c r="S103">
        <v>1.4891517002490799</v>
      </c>
      <c r="T103">
        <v>1.50018437546886</v>
      </c>
      <c r="U103">
        <v>1.49289427332844</v>
      </c>
      <c r="V103">
        <v>1.77962542862913</v>
      </c>
      <c r="W103">
        <v>1.45563592357475</v>
      </c>
      <c r="AC103">
        <v>1.3455504002060701</v>
      </c>
      <c r="AD103">
        <v>1.8262312858684</v>
      </c>
      <c r="AE103">
        <v>0.61986392728545103</v>
      </c>
      <c r="AF103">
        <v>0.97556747605817995</v>
      </c>
      <c r="AG103">
        <v>1.0739604637120601</v>
      </c>
      <c r="AH103">
        <v>1.7922796066858899</v>
      </c>
      <c r="AI103">
        <v>1.2628418814461599</v>
      </c>
      <c r="AJ103">
        <v>1.67375236551829</v>
      </c>
      <c r="AK103">
        <v>2.5730139084173902</v>
      </c>
      <c r="AL103">
        <v>2.2805244588176401</v>
      </c>
    </row>
    <row r="104" spans="10:38">
      <c r="K104" s="98">
        <v>0.86797539877354601</v>
      </c>
      <c r="L104" s="98">
        <v>1.84002330997341</v>
      </c>
      <c r="M104">
        <v>0</v>
      </c>
      <c r="N104" s="98">
        <v>0</v>
      </c>
      <c r="O104">
        <v>1.6277860856359001</v>
      </c>
      <c r="P104">
        <v>0</v>
      </c>
      <c r="Q104">
        <v>0</v>
      </c>
      <c r="R104">
        <v>0</v>
      </c>
      <c r="S104">
        <v>1.48475376853479</v>
      </c>
      <c r="T104">
        <v>1.49846026438313</v>
      </c>
      <c r="U104">
        <v>1.5007052863302</v>
      </c>
      <c r="V104">
        <v>1.76573223003362</v>
      </c>
      <c r="W104">
        <v>1.4728076235230001</v>
      </c>
      <c r="AC104">
        <v>1.4004733987551199</v>
      </c>
      <c r="AD104">
        <v>1.9184384537263199</v>
      </c>
      <c r="AE104">
        <v>0.57354813095290702</v>
      </c>
      <c r="AF104">
        <v>1.0026592696871699</v>
      </c>
      <c r="AG104">
        <v>1.1383743308607699</v>
      </c>
      <c r="AH104">
        <v>1.7947654008099301</v>
      </c>
      <c r="AI104">
        <v>1.31361394406926</v>
      </c>
      <c r="AJ104">
        <v>1.40280697561435</v>
      </c>
      <c r="AK104">
        <v>2.50840201628057</v>
      </c>
      <c r="AL104">
        <v>2.2381611834473598</v>
      </c>
    </row>
    <row r="105" spans="10:38">
      <c r="K105" s="98">
        <v>0.84750217932546901</v>
      </c>
      <c r="L105" s="98">
        <v>1.79028689556304</v>
      </c>
      <c r="M105">
        <v>0</v>
      </c>
      <c r="N105" s="98">
        <v>0</v>
      </c>
      <c r="O105">
        <v>1.59305069472287</v>
      </c>
      <c r="P105">
        <v>0</v>
      </c>
      <c r="Q105">
        <v>0</v>
      </c>
      <c r="R105">
        <v>0</v>
      </c>
      <c r="S105">
        <v>1.4511995940257301</v>
      </c>
      <c r="T105">
        <v>1.4650410478710501</v>
      </c>
      <c r="U105">
        <v>1.4658575478346101</v>
      </c>
      <c r="V105">
        <v>1.7200977141786</v>
      </c>
      <c r="W105">
        <v>1.4379676270944799</v>
      </c>
      <c r="AC105">
        <v>0.70099733134180198</v>
      </c>
      <c r="AD105">
        <v>2.1011016994525198</v>
      </c>
      <c r="AE105">
        <v>0.174182767970367</v>
      </c>
      <c r="AF105">
        <v>0.94510183668240699</v>
      </c>
      <c r="AG105">
        <v>0.92040405347848397</v>
      </c>
      <c r="AH105">
        <v>1.78271021992223</v>
      </c>
      <c r="AI105">
        <v>1.7857892902298</v>
      </c>
      <c r="AJ105">
        <v>2.6840836868232998</v>
      </c>
      <c r="AK105">
        <v>2.1561845413366401</v>
      </c>
      <c r="AL105">
        <v>2.2279456467243901</v>
      </c>
    </row>
    <row r="106" spans="10:38">
      <c r="K106" s="98">
        <v>0.81217908415143403</v>
      </c>
      <c r="L106" s="98">
        <v>1.71819900830256</v>
      </c>
      <c r="M106">
        <v>0</v>
      </c>
      <c r="N106" s="98">
        <v>0</v>
      </c>
      <c r="O106">
        <v>1.52852087769679</v>
      </c>
      <c r="P106">
        <v>0</v>
      </c>
      <c r="Q106">
        <v>0</v>
      </c>
      <c r="R106">
        <v>0</v>
      </c>
      <c r="S106">
        <v>1.3891212006842</v>
      </c>
      <c r="T106">
        <v>1.4026398414801999</v>
      </c>
      <c r="U106">
        <v>1.40022909462081</v>
      </c>
      <c r="V106">
        <v>1.6425980673833001</v>
      </c>
      <c r="W106">
        <v>1.3896276550534099</v>
      </c>
      <c r="AC106">
        <v>0.53805837542596202</v>
      </c>
      <c r="AD106">
        <v>1.67639919072779</v>
      </c>
      <c r="AE106">
        <v>0.25640413345712998</v>
      </c>
      <c r="AF106">
        <v>0.878033072454246</v>
      </c>
      <c r="AG106">
        <v>1.0664547457812601</v>
      </c>
      <c r="AH106">
        <v>1.86649904363054</v>
      </c>
      <c r="AI106">
        <v>2.1965891755140001</v>
      </c>
      <c r="AJ106">
        <v>2.7956922759905898</v>
      </c>
      <c r="AK106">
        <v>2.63465362483536</v>
      </c>
      <c r="AL106">
        <v>2.3627129165649001</v>
      </c>
    </row>
    <row r="107" spans="10:38">
      <c r="K107" s="98">
        <v>0.77390877944124403</v>
      </c>
      <c r="L107" s="98">
        <v>1.6359225180950201</v>
      </c>
      <c r="M107">
        <v>0</v>
      </c>
      <c r="N107" s="98">
        <v>0</v>
      </c>
      <c r="O107">
        <v>1.4455744206762799</v>
      </c>
      <c r="P107">
        <v>0</v>
      </c>
      <c r="Q107">
        <v>0</v>
      </c>
      <c r="R107">
        <v>0</v>
      </c>
      <c r="S107">
        <v>1.3220998510334001</v>
      </c>
      <c r="T107">
        <v>1.3611030999973901</v>
      </c>
      <c r="U107">
        <v>1.30439326584403</v>
      </c>
      <c r="V107">
        <v>1.6289719795064801</v>
      </c>
      <c r="W107">
        <v>1.3127248187501801</v>
      </c>
      <c r="AC107">
        <v>0.88004664679870204</v>
      </c>
      <c r="AD107">
        <v>1.57474766261037</v>
      </c>
      <c r="AE107">
        <v>0.51863984947687902</v>
      </c>
      <c r="AF107">
        <v>5.8561250029893701E-2</v>
      </c>
      <c r="AG107">
        <v>1.642057400363</v>
      </c>
      <c r="AH107">
        <v>1.8702212792259201</v>
      </c>
      <c r="AI107">
        <v>1.693639087639</v>
      </c>
      <c r="AJ107">
        <v>3.0275427906335799</v>
      </c>
      <c r="AK107">
        <v>2.1851651705173798</v>
      </c>
      <c r="AL107">
        <v>2.2568381331990599</v>
      </c>
    </row>
    <row r="108" spans="10:38">
      <c r="K108" s="98">
        <v>0.77472067183738003</v>
      </c>
      <c r="L108" s="98">
        <v>1.62953066835021</v>
      </c>
      <c r="M108">
        <v>0</v>
      </c>
      <c r="N108" s="98">
        <v>0</v>
      </c>
      <c r="O108">
        <v>1.4524026073460401</v>
      </c>
      <c r="P108">
        <v>0</v>
      </c>
      <c r="Q108">
        <v>0</v>
      </c>
      <c r="R108">
        <v>0</v>
      </c>
      <c r="S108">
        <v>1.32436551602123</v>
      </c>
      <c r="T108">
        <v>1.37003227262204</v>
      </c>
      <c r="U108">
        <v>1.30422273772302</v>
      </c>
      <c r="V108">
        <v>1.62720607157346</v>
      </c>
      <c r="W108">
        <v>1.3183140207652499</v>
      </c>
      <c r="AC108">
        <v>1.0447305412625401</v>
      </c>
      <c r="AD108">
        <v>2.1001381319531398</v>
      </c>
      <c r="AE108">
        <v>1.7906802433550699</v>
      </c>
      <c r="AF108">
        <v>0.82223567981138901</v>
      </c>
      <c r="AG108">
        <v>1.35591053823121</v>
      </c>
      <c r="AH108">
        <v>1.8721775611309299</v>
      </c>
      <c r="AI108">
        <v>1.7162238176226901</v>
      </c>
      <c r="AJ108">
        <v>1.01386979403925</v>
      </c>
      <c r="AK108">
        <v>1.7928060354736</v>
      </c>
      <c r="AL108">
        <v>2.1337911569383099</v>
      </c>
    </row>
    <row r="109" spans="10:38">
      <c r="K109" s="98">
        <v>0.77077175768596895</v>
      </c>
      <c r="L109" s="98">
        <v>1.6176335536000599</v>
      </c>
      <c r="M109">
        <v>0</v>
      </c>
      <c r="N109" s="98">
        <v>0</v>
      </c>
      <c r="O109">
        <v>1.4415354856762901</v>
      </c>
      <c r="P109">
        <v>0</v>
      </c>
      <c r="Q109">
        <v>0</v>
      </c>
      <c r="R109">
        <v>0</v>
      </c>
      <c r="S109">
        <v>1.31890866273937</v>
      </c>
      <c r="T109">
        <v>1.36521422265988</v>
      </c>
      <c r="U109">
        <v>1.30395795523174</v>
      </c>
      <c r="V109">
        <v>1.60969519151435</v>
      </c>
      <c r="W109">
        <v>1.3124202836752099</v>
      </c>
      <c r="AC109">
        <v>0.56879903846296997</v>
      </c>
      <c r="AD109">
        <v>2.0072438296450401</v>
      </c>
      <c r="AE109">
        <v>0.61708071055271996</v>
      </c>
      <c r="AF109">
        <v>0.28586812559513403</v>
      </c>
      <c r="AG109">
        <v>1.9456340140302</v>
      </c>
      <c r="AH109">
        <v>1.8646826691642</v>
      </c>
      <c r="AI109">
        <v>1.8141316472859601</v>
      </c>
      <c r="AJ109">
        <v>2.9609760357892698</v>
      </c>
      <c r="AK109">
        <v>1.99126579664918</v>
      </c>
      <c r="AL109">
        <v>2.2668923099064502</v>
      </c>
    </row>
    <row r="110" spans="10:38">
      <c r="K110" s="98">
        <v>0.75239479393745601</v>
      </c>
      <c r="L110" s="98">
        <v>1.5741586618810399</v>
      </c>
      <c r="M110">
        <v>0</v>
      </c>
      <c r="N110" s="98">
        <v>0</v>
      </c>
      <c r="O110">
        <v>1.4037621328699901</v>
      </c>
      <c r="P110">
        <v>0</v>
      </c>
      <c r="Q110">
        <v>0</v>
      </c>
      <c r="R110">
        <v>0</v>
      </c>
      <c r="S110">
        <v>1.28989515059953</v>
      </c>
      <c r="T110">
        <v>1.3309691589292401</v>
      </c>
      <c r="U110">
        <v>1.2748517829961299</v>
      </c>
      <c r="V110">
        <v>1.5696306340624</v>
      </c>
      <c r="W110">
        <v>1.28673478942033</v>
      </c>
      <c r="AC110">
        <v>0.65648141457324904</v>
      </c>
      <c r="AD110">
        <v>2.24054748164333</v>
      </c>
      <c r="AE110">
        <v>1.7019594286442099</v>
      </c>
      <c r="AF110">
        <v>0.17290451115585001</v>
      </c>
      <c r="AG110">
        <v>1.5043347721733999</v>
      </c>
      <c r="AH110">
        <v>1.84044338185735</v>
      </c>
      <c r="AI110">
        <v>1.8027752299023401</v>
      </c>
      <c r="AJ110">
        <v>2.7019936040605099</v>
      </c>
      <c r="AK110">
        <v>1.88109796669513</v>
      </c>
      <c r="AL110">
        <v>2.6216321112522598</v>
      </c>
    </row>
    <row r="111" spans="10:38">
      <c r="K111" s="98">
        <v>0.71774115477605804</v>
      </c>
      <c r="L111" s="98">
        <v>1.4958975836249</v>
      </c>
      <c r="M111">
        <v>0</v>
      </c>
      <c r="N111" s="98">
        <v>0</v>
      </c>
      <c r="O111">
        <v>1.3391031901900301</v>
      </c>
      <c r="P111">
        <v>0</v>
      </c>
      <c r="Q111">
        <v>0</v>
      </c>
      <c r="R111">
        <v>0</v>
      </c>
      <c r="S111">
        <v>1.23121199741252</v>
      </c>
      <c r="T111">
        <v>1.2695537558175101</v>
      </c>
      <c r="U111">
        <v>1.2160863650032101</v>
      </c>
      <c r="V111">
        <v>1.4956445688527</v>
      </c>
      <c r="W111">
        <v>1.23340065842268</v>
      </c>
      <c r="AC111">
        <v>0</v>
      </c>
      <c r="AD111">
        <v>2.3317929574639802</v>
      </c>
      <c r="AE111">
        <v>0</v>
      </c>
      <c r="AF111">
        <v>0</v>
      </c>
      <c r="AG111">
        <v>2.38794594713992</v>
      </c>
      <c r="AH111">
        <v>1.8789177188688899</v>
      </c>
      <c r="AI111">
        <v>2.1371197676999398</v>
      </c>
      <c r="AJ111">
        <v>1.96850951304986</v>
      </c>
      <c r="AK111">
        <v>2.36341748256898</v>
      </c>
      <c r="AL111">
        <v>1.9887265825726801</v>
      </c>
    </row>
    <row r="112" spans="10:38">
      <c r="K112" s="98">
        <v>0.67865754956027002</v>
      </c>
      <c r="L112" s="98">
        <v>1.41739271112913</v>
      </c>
      <c r="M112">
        <v>0</v>
      </c>
      <c r="N112" s="98">
        <v>0</v>
      </c>
      <c r="O112">
        <v>1.2556652288733201</v>
      </c>
      <c r="P112">
        <v>0</v>
      </c>
      <c r="Q112">
        <v>0</v>
      </c>
      <c r="R112">
        <v>0</v>
      </c>
      <c r="S112">
        <v>1.11804528341622</v>
      </c>
      <c r="T112">
        <v>1.180619072691</v>
      </c>
      <c r="U112">
        <v>1.1715541727458101</v>
      </c>
      <c r="V112">
        <v>1.403005882967</v>
      </c>
      <c r="W112">
        <v>1.16644052541907</v>
      </c>
      <c r="AC112">
        <v>0</v>
      </c>
      <c r="AD112">
        <v>2.3013157481822302</v>
      </c>
      <c r="AE112">
        <v>0.94139433337119105</v>
      </c>
      <c r="AF112">
        <v>0</v>
      </c>
      <c r="AG112">
        <v>2.3323055895364702</v>
      </c>
      <c r="AH112">
        <v>1.8556797001177201</v>
      </c>
      <c r="AI112">
        <v>2.1217655460225702</v>
      </c>
      <c r="AJ112">
        <v>1.9957148074501501</v>
      </c>
      <c r="AK112">
        <v>2.2797950311777102</v>
      </c>
      <c r="AL112">
        <v>1.95330573919573</v>
      </c>
    </row>
    <row r="113" spans="10:38">
      <c r="K113" s="98">
        <v>0.68034641118295802</v>
      </c>
      <c r="L113" s="98">
        <v>1.4173814946132799</v>
      </c>
      <c r="M113">
        <v>0</v>
      </c>
      <c r="N113" s="98">
        <v>0</v>
      </c>
      <c r="O113">
        <v>1.255083089447</v>
      </c>
      <c r="P113">
        <v>0</v>
      </c>
      <c r="Q113">
        <v>0</v>
      </c>
      <c r="R113">
        <v>0</v>
      </c>
      <c r="S113">
        <v>1.12073337067638</v>
      </c>
      <c r="T113">
        <v>1.18766651757709</v>
      </c>
      <c r="U113">
        <v>1.1756740685681499</v>
      </c>
      <c r="V113">
        <v>1.40431608961084</v>
      </c>
      <c r="W113">
        <v>1.1821189925650599</v>
      </c>
      <c r="AC113">
        <v>0</v>
      </c>
      <c r="AD113">
        <v>2.06688933647757</v>
      </c>
      <c r="AE113">
        <v>0</v>
      </c>
      <c r="AF113">
        <v>0</v>
      </c>
      <c r="AG113">
        <v>2.21469368428646</v>
      </c>
      <c r="AH113">
        <v>1.8354143122364901</v>
      </c>
      <c r="AI113">
        <v>1.89126062759378</v>
      </c>
      <c r="AJ113">
        <v>1.8396053755894599</v>
      </c>
      <c r="AK113">
        <v>2.3925222307959699</v>
      </c>
      <c r="AL113">
        <v>1.91915417058684</v>
      </c>
    </row>
    <row r="114" spans="10:38">
      <c r="K114" s="98">
        <v>0.67956196364811605</v>
      </c>
      <c r="L114" s="98">
        <v>1.4111564191317101</v>
      </c>
      <c r="M114">
        <v>0</v>
      </c>
      <c r="N114" s="98">
        <v>0</v>
      </c>
      <c r="O114">
        <v>1.2496423167616</v>
      </c>
      <c r="P114">
        <v>0</v>
      </c>
      <c r="Q114">
        <v>0</v>
      </c>
      <c r="R114">
        <v>0</v>
      </c>
      <c r="S114">
        <v>1.12468497668745</v>
      </c>
      <c r="T114">
        <v>1.18719431802725</v>
      </c>
      <c r="U114">
        <v>1.1755594268193501</v>
      </c>
      <c r="V114">
        <v>1.39810254406457</v>
      </c>
      <c r="W114">
        <v>1.18165576302713</v>
      </c>
      <c r="AC114">
        <v>0</v>
      </c>
      <c r="AD114">
        <v>2.0901602641458501</v>
      </c>
      <c r="AE114">
        <v>0</v>
      </c>
      <c r="AF114">
        <v>0</v>
      </c>
      <c r="AG114">
        <v>2.2036770605239102</v>
      </c>
      <c r="AH114">
        <v>1.80475027996606</v>
      </c>
      <c r="AI114">
        <v>1.87914748148671</v>
      </c>
      <c r="AJ114">
        <v>1.86113427828223</v>
      </c>
      <c r="AK114">
        <v>2.39012201919989</v>
      </c>
      <c r="AL114">
        <v>1.9281224622394799</v>
      </c>
    </row>
    <row r="115" spans="10:38">
      <c r="K115" s="98">
        <v>0.66476678999709304</v>
      </c>
      <c r="L115" s="98">
        <v>1.37617407306256</v>
      </c>
      <c r="M115">
        <v>0</v>
      </c>
      <c r="N115" s="98">
        <v>0</v>
      </c>
      <c r="O115">
        <v>1.21317533053653</v>
      </c>
      <c r="P115">
        <v>0</v>
      </c>
      <c r="Q115">
        <v>0</v>
      </c>
      <c r="R115">
        <v>0</v>
      </c>
      <c r="S115">
        <v>1.1038542009821299</v>
      </c>
      <c r="T115">
        <v>1.16401578471903</v>
      </c>
      <c r="U115">
        <v>1.15080550177925</v>
      </c>
      <c r="V115">
        <v>1.36968348135788</v>
      </c>
      <c r="W115">
        <v>1.1561083547643001</v>
      </c>
      <c r="AC115">
        <v>0</v>
      </c>
      <c r="AD115">
        <v>2.0411444650074499</v>
      </c>
      <c r="AE115">
        <v>0</v>
      </c>
      <c r="AF115">
        <v>0</v>
      </c>
      <c r="AG115">
        <v>2.0614461475732102</v>
      </c>
      <c r="AH115">
        <v>1.7699072142653001</v>
      </c>
      <c r="AI115">
        <v>1.7439459723853601</v>
      </c>
      <c r="AJ115">
        <v>1.6336755165842101</v>
      </c>
      <c r="AK115">
        <v>2.1388902903617701</v>
      </c>
      <c r="AL115">
        <v>1.76299313409867</v>
      </c>
    </row>
    <row r="116" spans="10:38">
      <c r="K116" s="98">
        <v>0.62362954558461603</v>
      </c>
      <c r="L116" s="98">
        <v>1.2858274389761</v>
      </c>
      <c r="M116">
        <v>0</v>
      </c>
      <c r="N116" s="98">
        <v>0</v>
      </c>
      <c r="O116">
        <v>1.14204371537865</v>
      </c>
      <c r="P116">
        <v>0</v>
      </c>
      <c r="Q116">
        <v>0</v>
      </c>
      <c r="R116">
        <v>0</v>
      </c>
      <c r="S116">
        <v>1.03802245930204</v>
      </c>
      <c r="T116">
        <v>1.0933319046760099</v>
      </c>
      <c r="U116">
        <v>1.0787688922849701</v>
      </c>
      <c r="V116">
        <v>1.28686579322568</v>
      </c>
      <c r="W116">
        <v>1.08347503538279</v>
      </c>
      <c r="AC116">
        <v>0</v>
      </c>
      <c r="AD116">
        <v>1.9617403419703301</v>
      </c>
      <c r="AE116">
        <v>0</v>
      </c>
      <c r="AF116">
        <v>0</v>
      </c>
      <c r="AG116">
        <v>2.0149009743984698</v>
      </c>
      <c r="AH116">
        <v>1.7918158811771201</v>
      </c>
      <c r="AI116">
        <v>1.7063157186989399</v>
      </c>
      <c r="AJ116">
        <v>1.69629963154095</v>
      </c>
      <c r="AK116">
        <v>2.1435650160344202</v>
      </c>
      <c r="AL116">
        <v>1.70051054574727</v>
      </c>
    </row>
    <row r="117" spans="10:38">
      <c r="K117" s="98">
        <v>0.58310536535476698</v>
      </c>
      <c r="L117" s="98">
        <v>1.2091773428605099</v>
      </c>
      <c r="M117">
        <v>0</v>
      </c>
      <c r="N117" s="98">
        <v>0</v>
      </c>
      <c r="O117">
        <v>1.05843458598803</v>
      </c>
      <c r="P117">
        <v>0</v>
      </c>
      <c r="Q117">
        <v>0</v>
      </c>
      <c r="R117">
        <v>0</v>
      </c>
      <c r="S117">
        <v>0.96922837437308296</v>
      </c>
      <c r="T117">
        <v>0.996646908704791</v>
      </c>
      <c r="U117">
        <v>1.0015655203099501</v>
      </c>
      <c r="V117">
        <v>1.21646336697109</v>
      </c>
      <c r="W117">
        <v>1.01877871740061</v>
      </c>
      <c r="AC117">
        <v>0</v>
      </c>
      <c r="AD117">
        <v>1.7915936696908801</v>
      </c>
      <c r="AE117">
        <v>0</v>
      </c>
      <c r="AF117">
        <v>0</v>
      </c>
      <c r="AG117">
        <v>1.7994463497498301</v>
      </c>
      <c r="AH117">
        <v>1.7745060376750299</v>
      </c>
      <c r="AI117">
        <v>1.5912788065628201</v>
      </c>
      <c r="AJ117">
        <v>1.54006334815371</v>
      </c>
      <c r="AK117">
        <v>1.9937805356859399</v>
      </c>
      <c r="AL117">
        <v>1.5944434339347899</v>
      </c>
    </row>
    <row r="118" spans="10:38">
      <c r="K118" s="98">
        <v>0.58722164848900005</v>
      </c>
      <c r="L118" s="98">
        <v>1.20668515110397</v>
      </c>
      <c r="M118">
        <v>0</v>
      </c>
      <c r="N118" s="98">
        <v>0</v>
      </c>
      <c r="O118">
        <v>1.06472009847644</v>
      </c>
      <c r="P118">
        <v>0</v>
      </c>
      <c r="Q118">
        <v>0</v>
      </c>
      <c r="R118">
        <v>0</v>
      </c>
      <c r="S118">
        <v>0.97671927227909106</v>
      </c>
      <c r="T118">
        <v>1.00686858818962</v>
      </c>
      <c r="U118">
        <v>1.0140067908442401</v>
      </c>
      <c r="V118">
        <v>1.2168363343223201</v>
      </c>
      <c r="W118">
        <v>1.0264576359461699</v>
      </c>
      <c r="AC118">
        <v>0</v>
      </c>
      <c r="AD118">
        <v>1.7769455605854501</v>
      </c>
      <c r="AE118">
        <v>0</v>
      </c>
      <c r="AF118">
        <v>0</v>
      </c>
      <c r="AG118">
        <v>1.8218305266291901</v>
      </c>
      <c r="AH118">
        <v>1.7711322188160401</v>
      </c>
      <c r="AI118">
        <v>1.57361771661841</v>
      </c>
      <c r="AJ118">
        <v>1.54966365933904</v>
      </c>
      <c r="AK118">
        <v>1.93201372628739</v>
      </c>
      <c r="AL118">
        <v>1.58546607490809</v>
      </c>
    </row>
    <row r="119" spans="10:38">
      <c r="K119" s="98">
        <v>0.59265643574508098</v>
      </c>
      <c r="L119" s="98">
        <v>1.21151304370075</v>
      </c>
      <c r="M119">
        <v>0</v>
      </c>
      <c r="N119" s="98">
        <v>0</v>
      </c>
      <c r="O119">
        <v>1.0756271543421601</v>
      </c>
      <c r="P119">
        <v>0</v>
      </c>
      <c r="Q119">
        <v>0</v>
      </c>
      <c r="R119">
        <v>0</v>
      </c>
      <c r="S119">
        <v>0.98826866239825895</v>
      </c>
      <c r="T119">
        <v>1.0186023642369899</v>
      </c>
      <c r="U119">
        <v>1.0245432992735399</v>
      </c>
      <c r="V119">
        <v>1.21868665431541</v>
      </c>
      <c r="W119">
        <v>1.0397195972794999</v>
      </c>
      <c r="AC119">
        <v>0</v>
      </c>
      <c r="AD119">
        <v>1.53984435018368</v>
      </c>
      <c r="AE119">
        <v>0</v>
      </c>
      <c r="AF119">
        <v>0</v>
      </c>
      <c r="AG119">
        <v>1.6701669592552899</v>
      </c>
      <c r="AH119">
        <v>1.75187455819745</v>
      </c>
      <c r="AI119">
        <v>1.4335306021904799</v>
      </c>
      <c r="AJ119">
        <v>1.3855004729340501</v>
      </c>
      <c r="AK119">
        <v>1.7393594994777499</v>
      </c>
      <c r="AL119">
        <v>1.4260923541011601</v>
      </c>
    </row>
    <row r="120" spans="10:38">
      <c r="K120" s="98">
        <v>0.56835049859387099</v>
      </c>
      <c r="L120" s="98">
        <v>1.1578025714256399</v>
      </c>
      <c r="M120">
        <v>0</v>
      </c>
      <c r="N120" s="98">
        <v>0</v>
      </c>
      <c r="O120">
        <v>1.0319335620529699</v>
      </c>
      <c r="P120">
        <v>0</v>
      </c>
      <c r="Q120">
        <v>0</v>
      </c>
      <c r="R120">
        <v>0</v>
      </c>
      <c r="S120">
        <v>0.949138090360928</v>
      </c>
      <c r="T120">
        <v>0.97733231428707301</v>
      </c>
      <c r="U120">
        <v>0.98157837972056805</v>
      </c>
      <c r="V120">
        <v>1.16638796401933</v>
      </c>
      <c r="W120">
        <v>0.99833956883651698</v>
      </c>
      <c r="AC120">
        <v>0</v>
      </c>
      <c r="AD120">
        <v>1.53928409605535</v>
      </c>
      <c r="AE120">
        <v>0</v>
      </c>
      <c r="AF120">
        <v>0</v>
      </c>
      <c r="AG120">
        <v>1.6604759794505499</v>
      </c>
      <c r="AH120">
        <v>1.71227051053394</v>
      </c>
      <c r="AI120">
        <v>1.44496053887858</v>
      </c>
      <c r="AJ120">
        <v>1.39643325441838</v>
      </c>
      <c r="AK120">
        <v>1.7231551018560101</v>
      </c>
      <c r="AL120">
        <v>1.4387670054204</v>
      </c>
    </row>
    <row r="121" spans="10:38">
      <c r="K121" s="98">
        <v>0.52924535005103202</v>
      </c>
      <c r="L121" s="98">
        <v>1.07578971698438</v>
      </c>
      <c r="M121">
        <v>0</v>
      </c>
      <c r="N121" s="98">
        <v>0</v>
      </c>
      <c r="O121">
        <v>0.96183023076375596</v>
      </c>
      <c r="P121">
        <v>0</v>
      </c>
      <c r="Q121">
        <v>0</v>
      </c>
      <c r="R121">
        <v>0</v>
      </c>
      <c r="S121">
        <v>0.88466900297841899</v>
      </c>
      <c r="T121">
        <v>0.90996488974038803</v>
      </c>
      <c r="U121">
        <v>0.91642208741278297</v>
      </c>
      <c r="V121">
        <v>1.08349369579264</v>
      </c>
      <c r="W121">
        <v>0.93194220656071902</v>
      </c>
      <c r="AC121">
        <v>0</v>
      </c>
      <c r="AD121">
        <v>1.387864877026</v>
      </c>
      <c r="AE121">
        <v>0</v>
      </c>
      <c r="AF121">
        <v>0</v>
      </c>
      <c r="AG121">
        <v>1.4267906264555901</v>
      </c>
      <c r="AH121">
        <v>1.7065150750185201</v>
      </c>
      <c r="AI121">
        <v>1.2967659396087701</v>
      </c>
      <c r="AJ121">
        <v>1.2437787426375799</v>
      </c>
      <c r="AK121">
        <v>1.5725290012000701</v>
      </c>
      <c r="AL121">
        <v>1.32576537139411</v>
      </c>
    </row>
    <row r="122" spans="10:38">
      <c r="J122">
        <v>12</v>
      </c>
      <c r="K122" s="98">
        <v>0.487314686372812</v>
      </c>
      <c r="L122" s="98">
        <v>0.98872303057407995</v>
      </c>
      <c r="M122">
        <v>0</v>
      </c>
      <c r="N122" s="98">
        <v>0</v>
      </c>
      <c r="O122">
        <v>0.89167858006870604</v>
      </c>
      <c r="P122">
        <v>0</v>
      </c>
      <c r="Q122">
        <v>0</v>
      </c>
      <c r="R122">
        <v>0</v>
      </c>
      <c r="S122">
        <v>0.80285923981183405</v>
      </c>
      <c r="T122">
        <v>0.85199351154879299</v>
      </c>
      <c r="U122">
        <v>0.85993283197464299</v>
      </c>
      <c r="V122">
        <v>0.97564452421799697</v>
      </c>
      <c r="W122">
        <v>0.85308893054266999</v>
      </c>
      <c r="AC122">
        <v>0</v>
      </c>
      <c r="AD122">
        <v>1.4071075410545899</v>
      </c>
      <c r="AE122">
        <v>0</v>
      </c>
      <c r="AF122">
        <v>0</v>
      </c>
      <c r="AG122">
        <v>1.4490439357309399</v>
      </c>
      <c r="AH122">
        <v>1.6834209430086799</v>
      </c>
      <c r="AI122">
        <v>1.31746461737525</v>
      </c>
      <c r="AJ122">
        <v>1.2821609093261099</v>
      </c>
      <c r="AK122">
        <v>1.5832341672686101</v>
      </c>
      <c r="AL122">
        <v>1.3527532882698701</v>
      </c>
    </row>
    <row r="123" spans="10:38">
      <c r="K123" s="98">
        <v>0.49186671543703703</v>
      </c>
      <c r="L123" s="98">
        <v>0.99187649065290595</v>
      </c>
      <c r="M123">
        <v>0</v>
      </c>
      <c r="N123" s="98">
        <v>0</v>
      </c>
      <c r="O123">
        <v>0.90149653658423301</v>
      </c>
      <c r="P123">
        <v>0</v>
      </c>
      <c r="Q123">
        <v>0</v>
      </c>
      <c r="R123">
        <v>0</v>
      </c>
      <c r="S123">
        <v>0.80599630489219498</v>
      </c>
      <c r="T123">
        <v>0.86134394226623601</v>
      </c>
      <c r="U123">
        <v>0.86764692796952303</v>
      </c>
      <c r="V123">
        <v>0.97628365685143803</v>
      </c>
      <c r="W123">
        <v>0.86409624090890402</v>
      </c>
      <c r="AC123">
        <v>0</v>
      </c>
      <c r="AD123">
        <v>1.23628324396531</v>
      </c>
      <c r="AE123">
        <v>0</v>
      </c>
      <c r="AF123">
        <v>0</v>
      </c>
      <c r="AG123">
        <v>1.2389697892975799</v>
      </c>
      <c r="AH123">
        <v>1.67440265824887</v>
      </c>
      <c r="AI123">
        <v>1.1521598377523501</v>
      </c>
      <c r="AJ123">
        <v>1.1296186286123899</v>
      </c>
      <c r="AK123">
        <v>1.3589012860897101</v>
      </c>
      <c r="AL123">
        <v>1.1582443073182001</v>
      </c>
    </row>
    <row r="124" spans="10:38">
      <c r="K124" s="98">
        <v>0.49462881999881497</v>
      </c>
      <c r="L124" s="98">
        <v>0.992152477098871</v>
      </c>
      <c r="M124">
        <v>0</v>
      </c>
      <c r="N124" s="98">
        <v>0</v>
      </c>
      <c r="O124">
        <v>0.90770785186400904</v>
      </c>
      <c r="P124">
        <v>0</v>
      </c>
      <c r="Q124">
        <v>0</v>
      </c>
      <c r="R124">
        <v>0</v>
      </c>
      <c r="S124">
        <v>0.82192864513451802</v>
      </c>
      <c r="T124">
        <v>0.86742649973506603</v>
      </c>
      <c r="U124">
        <v>0.87277186686213404</v>
      </c>
      <c r="V124">
        <v>0.97659525516151002</v>
      </c>
      <c r="W124">
        <v>0.87284965023077998</v>
      </c>
      <c r="AC124">
        <v>0</v>
      </c>
      <c r="AD124">
        <v>1.2381359766739899</v>
      </c>
      <c r="AE124">
        <v>0</v>
      </c>
      <c r="AF124">
        <v>0</v>
      </c>
      <c r="AG124">
        <v>1.25867080545802</v>
      </c>
      <c r="AH124">
        <v>1.6423685378186901</v>
      </c>
      <c r="AI124">
        <v>1.1727684167935299</v>
      </c>
      <c r="AJ124">
        <v>1.1501817167539901</v>
      </c>
      <c r="AK124">
        <v>1.36334819270302</v>
      </c>
      <c r="AL124">
        <v>1.17129799152825</v>
      </c>
    </row>
    <row r="125" spans="10:38">
      <c r="K125" s="98">
        <v>0.49223748881983598</v>
      </c>
      <c r="L125" s="98">
        <v>0.98187687496084797</v>
      </c>
      <c r="M125">
        <v>0</v>
      </c>
      <c r="N125" s="98">
        <v>0</v>
      </c>
      <c r="O125">
        <v>0.90593703658860103</v>
      </c>
      <c r="P125">
        <v>0</v>
      </c>
      <c r="Q125">
        <v>0</v>
      </c>
      <c r="R125">
        <v>0</v>
      </c>
      <c r="S125">
        <v>0.82254977076583702</v>
      </c>
      <c r="T125">
        <v>0.86415270781790499</v>
      </c>
      <c r="U125">
        <v>0.86898427617249097</v>
      </c>
      <c r="V125">
        <v>0.96725012527765997</v>
      </c>
      <c r="W125">
        <v>0.87255349180502595</v>
      </c>
      <c r="AC125">
        <v>0</v>
      </c>
      <c r="AD125">
        <v>1.0479460098286499</v>
      </c>
      <c r="AE125">
        <v>0</v>
      </c>
      <c r="AF125">
        <v>0</v>
      </c>
      <c r="AG125">
        <v>1.07240626802662</v>
      </c>
      <c r="AH125">
        <v>1.62137352966676</v>
      </c>
      <c r="AI125">
        <v>0.98687734281338702</v>
      </c>
      <c r="AJ125">
        <v>0.979514315890603</v>
      </c>
      <c r="AK125">
        <v>1.1579604962625201</v>
      </c>
      <c r="AL125">
        <v>1.0100478360001399</v>
      </c>
    </row>
    <row r="126" spans="10:38">
      <c r="K126" s="98">
        <v>0.44128157704608301</v>
      </c>
      <c r="L126" s="98">
        <v>0.88081216002234597</v>
      </c>
      <c r="M126">
        <v>0</v>
      </c>
      <c r="N126" s="98">
        <v>0</v>
      </c>
      <c r="O126">
        <v>0.81412368583157402</v>
      </c>
      <c r="P126">
        <v>0</v>
      </c>
      <c r="Q126">
        <v>0</v>
      </c>
      <c r="R126">
        <v>0</v>
      </c>
      <c r="S126">
        <v>0.73674888213163203</v>
      </c>
      <c r="T126">
        <v>0.77274951909779199</v>
      </c>
      <c r="U126">
        <v>0.77929590275135496</v>
      </c>
      <c r="V126">
        <v>0.86613378393196405</v>
      </c>
      <c r="W126">
        <v>0.78455765768724794</v>
      </c>
      <c r="AC126">
        <v>0</v>
      </c>
      <c r="AD126">
        <v>1.12793401321325</v>
      </c>
      <c r="AE126">
        <v>0</v>
      </c>
      <c r="AF126">
        <v>0</v>
      </c>
      <c r="AG126">
        <v>1.1469423170361699</v>
      </c>
      <c r="AH126">
        <v>1.61999269167119</v>
      </c>
      <c r="AI126">
        <v>1.0773699325547801</v>
      </c>
      <c r="AJ126">
        <v>1.0652518036568499</v>
      </c>
      <c r="AK126">
        <v>1.2208232447126499</v>
      </c>
      <c r="AL126">
        <v>1.0981543963554401</v>
      </c>
    </row>
    <row r="127" spans="10:38">
      <c r="K127" s="98">
        <v>0.397546103107423</v>
      </c>
      <c r="L127" s="98">
        <v>0.79238835115731798</v>
      </c>
      <c r="M127">
        <v>0</v>
      </c>
      <c r="N127" s="98">
        <v>0</v>
      </c>
      <c r="O127">
        <v>0.72475611074679502</v>
      </c>
      <c r="P127">
        <v>0</v>
      </c>
      <c r="Q127">
        <v>0</v>
      </c>
      <c r="R127">
        <v>0</v>
      </c>
      <c r="S127">
        <v>0.664382075744264</v>
      </c>
      <c r="T127">
        <v>0.69701885594437896</v>
      </c>
      <c r="U127">
        <v>0.70657331199541895</v>
      </c>
      <c r="V127">
        <v>0.769904647413031</v>
      </c>
      <c r="W127">
        <v>0.706808859489787</v>
      </c>
      <c r="AC127">
        <v>0</v>
      </c>
      <c r="AD127">
        <v>0.88261792627914804</v>
      </c>
      <c r="AE127">
        <v>0</v>
      </c>
      <c r="AF127">
        <v>0</v>
      </c>
      <c r="AG127">
        <v>0.89359334052925599</v>
      </c>
      <c r="AH127">
        <v>1.6106644494092901</v>
      </c>
      <c r="AI127">
        <v>0.83823059451937398</v>
      </c>
      <c r="AJ127">
        <v>0.83472246628685698</v>
      </c>
      <c r="AK127">
        <v>0.94543888063210402</v>
      </c>
      <c r="AL127">
        <v>0.85174614713978503</v>
      </c>
    </row>
    <row r="128" spans="10:38">
      <c r="K128" s="98">
        <v>0.410072498689319</v>
      </c>
      <c r="L128" s="98">
        <v>0.81380666298934501</v>
      </c>
      <c r="M128">
        <v>0</v>
      </c>
      <c r="N128" s="98">
        <v>0</v>
      </c>
      <c r="O128">
        <v>0.74815267051892798</v>
      </c>
      <c r="P128">
        <v>0</v>
      </c>
      <c r="Q128">
        <v>0</v>
      </c>
      <c r="R128">
        <v>0</v>
      </c>
      <c r="S128">
        <v>0.69412747528673102</v>
      </c>
      <c r="T128">
        <v>0.72391168290477803</v>
      </c>
      <c r="U128">
        <v>0.73013373580882801</v>
      </c>
      <c r="V128">
        <v>0.78809612333647705</v>
      </c>
      <c r="W128">
        <v>0.73118350388873798</v>
      </c>
      <c r="AC128">
        <v>0</v>
      </c>
      <c r="AD128">
        <v>0.92633265543138299</v>
      </c>
      <c r="AE128">
        <v>0</v>
      </c>
      <c r="AF128">
        <v>0</v>
      </c>
      <c r="AG128">
        <v>0.933951932327028</v>
      </c>
      <c r="AH128">
        <v>1.6223163891835499</v>
      </c>
      <c r="AI128">
        <v>0.88579919875964297</v>
      </c>
      <c r="AJ128">
        <v>0.88452026095484604</v>
      </c>
      <c r="AK128">
        <v>0.97976047917363496</v>
      </c>
      <c r="AL128">
        <v>0.89839909548548103</v>
      </c>
    </row>
    <row r="129" spans="10:38">
      <c r="K129" s="98">
        <v>0.43524629917353502</v>
      </c>
      <c r="L129" s="98">
        <v>0.85736098419429996</v>
      </c>
      <c r="M129">
        <v>0</v>
      </c>
      <c r="N129" s="98">
        <v>0</v>
      </c>
      <c r="O129">
        <v>0.793747340056284</v>
      </c>
      <c r="P129">
        <v>0</v>
      </c>
      <c r="Q129">
        <v>0</v>
      </c>
      <c r="R129">
        <v>0</v>
      </c>
      <c r="S129">
        <v>0.74192466132170998</v>
      </c>
      <c r="T129">
        <v>0.77150384231430502</v>
      </c>
      <c r="U129">
        <v>0.77535514224671997</v>
      </c>
      <c r="V129">
        <v>0.83186018263293604</v>
      </c>
      <c r="W129">
        <v>0.779793602806929</v>
      </c>
      <c r="AC129">
        <v>0</v>
      </c>
      <c r="AD129">
        <v>0.71961802512029405</v>
      </c>
      <c r="AE129">
        <v>0</v>
      </c>
      <c r="AF129">
        <v>0</v>
      </c>
      <c r="AG129">
        <v>0.72356725699043201</v>
      </c>
      <c r="AH129">
        <v>1.6281658969506101</v>
      </c>
      <c r="AI129">
        <v>0.68952366999972603</v>
      </c>
      <c r="AJ129">
        <v>0.69618195486315604</v>
      </c>
      <c r="AK129">
        <v>0.75674980666725999</v>
      </c>
      <c r="AL129">
        <v>0.70211333486604099</v>
      </c>
    </row>
    <row r="130" spans="10:38">
      <c r="K130" s="98">
        <v>0.40291162448302198</v>
      </c>
      <c r="L130" s="98">
        <v>0.79321972579482003</v>
      </c>
      <c r="M130">
        <v>0</v>
      </c>
      <c r="N130" s="98">
        <v>0</v>
      </c>
      <c r="O130">
        <v>0.73423372246808305</v>
      </c>
      <c r="P130">
        <v>0</v>
      </c>
      <c r="Q130">
        <v>0</v>
      </c>
      <c r="R130">
        <v>0</v>
      </c>
      <c r="S130">
        <v>0.68848902417130997</v>
      </c>
      <c r="T130">
        <v>0.713778645952861</v>
      </c>
      <c r="U130">
        <v>0.71949805611029705</v>
      </c>
      <c r="V130">
        <v>0.76861243094647502</v>
      </c>
      <c r="W130">
        <v>0.72387909006272599</v>
      </c>
      <c r="AC130">
        <v>0</v>
      </c>
      <c r="AD130">
        <v>0.910134152579264</v>
      </c>
      <c r="AE130">
        <v>0</v>
      </c>
      <c r="AF130">
        <v>0</v>
      </c>
      <c r="AG130">
        <v>0.92086665987951799</v>
      </c>
      <c r="AH130">
        <v>1.5992175261155299</v>
      </c>
      <c r="AI130">
        <v>0.88656915675909498</v>
      </c>
      <c r="AJ130">
        <v>0.88636776057421496</v>
      </c>
      <c r="AK130">
        <v>0.94034872312053996</v>
      </c>
      <c r="AL130">
        <v>0.89311774880745798</v>
      </c>
    </row>
    <row r="131" spans="10:38">
      <c r="K131" s="98">
        <v>0.355752317111661</v>
      </c>
      <c r="L131" s="98">
        <v>0.70011119865953297</v>
      </c>
      <c r="M131">
        <v>0</v>
      </c>
      <c r="N131" s="98">
        <v>0</v>
      </c>
      <c r="O131">
        <v>0.64854725827983095</v>
      </c>
      <c r="P131">
        <v>0</v>
      </c>
      <c r="Q131">
        <v>0</v>
      </c>
      <c r="R131">
        <v>0</v>
      </c>
      <c r="S131">
        <v>0.60883564122567102</v>
      </c>
      <c r="T131">
        <v>0.63111676454253895</v>
      </c>
      <c r="U131">
        <v>0.63664198599357802</v>
      </c>
      <c r="V131">
        <v>0.67858139007115204</v>
      </c>
      <c r="W131">
        <v>0.63934513699776097</v>
      </c>
      <c r="AC131">
        <v>0</v>
      </c>
      <c r="AD131">
        <v>0.53815222512196703</v>
      </c>
      <c r="AE131">
        <v>0</v>
      </c>
      <c r="AF131">
        <v>0</v>
      </c>
      <c r="AG131">
        <v>0.54880397345139698</v>
      </c>
      <c r="AH131">
        <v>1.59642142553581</v>
      </c>
      <c r="AI131">
        <v>0.53010488893164798</v>
      </c>
      <c r="AJ131">
        <v>0.52641519271896897</v>
      </c>
      <c r="AK131">
        <v>0.56262862206433095</v>
      </c>
      <c r="AL131">
        <v>0.52809842901677795</v>
      </c>
    </row>
    <row r="132" spans="10:38">
      <c r="K132" s="98">
        <v>0.29905341258875701</v>
      </c>
      <c r="L132" s="98">
        <v>0.58535737638639196</v>
      </c>
      <c r="M132">
        <v>0</v>
      </c>
      <c r="N132" s="98">
        <v>0</v>
      </c>
      <c r="O132">
        <v>0.54458095566132803</v>
      </c>
      <c r="P132">
        <v>0</v>
      </c>
      <c r="Q132">
        <v>0</v>
      </c>
      <c r="R132">
        <v>0</v>
      </c>
      <c r="S132">
        <v>0.51066111942257697</v>
      </c>
      <c r="T132">
        <v>0.53413540170057605</v>
      </c>
      <c r="U132">
        <v>0.53124747642675296</v>
      </c>
      <c r="V132">
        <v>0.57037084410815397</v>
      </c>
      <c r="W132">
        <v>0.53103010949181895</v>
      </c>
      <c r="AC132">
        <v>0</v>
      </c>
      <c r="AD132">
        <v>0.60336420678645697</v>
      </c>
      <c r="AE132">
        <v>0</v>
      </c>
      <c r="AF132">
        <v>0</v>
      </c>
      <c r="AG132">
        <v>0.61191413352830903</v>
      </c>
      <c r="AH132">
        <v>1.5789205244861499</v>
      </c>
      <c r="AI132">
        <v>0.59836457735086601</v>
      </c>
      <c r="AJ132">
        <v>0.59140865541596899</v>
      </c>
      <c r="AK132">
        <v>0.623311137655013</v>
      </c>
      <c r="AL132">
        <v>0.59451526278983702</v>
      </c>
    </row>
    <row r="133" spans="10:38">
      <c r="K133" s="98">
        <v>0.30670782930501</v>
      </c>
      <c r="L133" s="98">
        <v>0.59697826867458603</v>
      </c>
      <c r="M133">
        <v>0</v>
      </c>
      <c r="N133" s="98">
        <v>0</v>
      </c>
      <c r="O133">
        <v>0.55758071549814003</v>
      </c>
      <c r="P133">
        <v>0</v>
      </c>
      <c r="Q133">
        <v>0</v>
      </c>
      <c r="R133">
        <v>0</v>
      </c>
      <c r="S133">
        <v>0.52668549149295196</v>
      </c>
      <c r="T133">
        <v>0.55055090072194501</v>
      </c>
      <c r="U133">
        <v>0.54513351819075995</v>
      </c>
      <c r="V133">
        <v>0.58145041826395205</v>
      </c>
      <c r="W133">
        <v>0.54611626931772705</v>
      </c>
      <c r="AC133">
        <v>0</v>
      </c>
      <c r="AD133">
        <v>0.30332621390606102</v>
      </c>
      <c r="AE133">
        <v>0</v>
      </c>
      <c r="AF133">
        <v>0</v>
      </c>
      <c r="AG133">
        <v>0.30547540133515899</v>
      </c>
      <c r="AH133">
        <v>1.58144851617622</v>
      </c>
      <c r="AI133">
        <v>0.30104567105475</v>
      </c>
      <c r="AJ133">
        <v>0.29763858831423601</v>
      </c>
      <c r="AK133">
        <v>0.31109577912408598</v>
      </c>
      <c r="AL133">
        <v>0.29820945147031502</v>
      </c>
    </row>
    <row r="134" spans="10:38">
      <c r="K134" s="98">
        <v>0.30986966192955301</v>
      </c>
      <c r="L134" s="98">
        <v>0.60148146019842597</v>
      </c>
      <c r="M134">
        <v>0</v>
      </c>
      <c r="N134" s="98">
        <v>0</v>
      </c>
      <c r="O134">
        <v>0.56317075312605303</v>
      </c>
      <c r="P134">
        <v>0</v>
      </c>
      <c r="Q134">
        <v>0</v>
      </c>
      <c r="R134">
        <v>0</v>
      </c>
      <c r="S134">
        <v>0.53456214283620196</v>
      </c>
      <c r="T134">
        <v>0.55759373321800498</v>
      </c>
      <c r="U134">
        <v>0.55114927781402301</v>
      </c>
      <c r="V134">
        <v>0.58466959400211005</v>
      </c>
      <c r="W134">
        <v>0.55283982564214096</v>
      </c>
      <c r="AC134">
        <v>0</v>
      </c>
      <c r="AD134">
        <v>0.72254885475228203</v>
      </c>
      <c r="AE134">
        <v>0</v>
      </c>
      <c r="AF134">
        <v>0</v>
      </c>
      <c r="AG134">
        <v>0.72403642573403704</v>
      </c>
      <c r="AH134">
        <v>1.54723183947196</v>
      </c>
      <c r="AI134">
        <v>0.72137471901728001</v>
      </c>
      <c r="AJ134">
        <v>0.71927863782962198</v>
      </c>
      <c r="AK134">
        <v>0.72707117834591195</v>
      </c>
      <c r="AL134">
        <v>0.71800621962600497</v>
      </c>
    </row>
    <row r="135" spans="10:38">
      <c r="K135" s="98">
        <v>0.33243049573265798</v>
      </c>
      <c r="L135" s="98">
        <v>0.63815880268006298</v>
      </c>
      <c r="M135">
        <v>0</v>
      </c>
      <c r="N135" s="98">
        <v>0</v>
      </c>
      <c r="O135">
        <v>0.60386582171413905</v>
      </c>
      <c r="P135">
        <v>0</v>
      </c>
      <c r="Q135">
        <v>0</v>
      </c>
      <c r="R135">
        <v>0</v>
      </c>
      <c r="S135">
        <v>0.57828233938150397</v>
      </c>
      <c r="T135">
        <v>0.59920344877880605</v>
      </c>
      <c r="U135">
        <v>0.59378471507122998</v>
      </c>
      <c r="V135">
        <v>0.62318607217718203</v>
      </c>
      <c r="W135">
        <v>0.59515510173824104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1.51514255837608</v>
      </c>
      <c r="AI135">
        <v>0</v>
      </c>
      <c r="AJ135">
        <v>0</v>
      </c>
      <c r="AK135">
        <v>0</v>
      </c>
      <c r="AL135">
        <v>0</v>
      </c>
    </row>
    <row r="136" spans="10:38">
      <c r="K136" s="98">
        <v>0.24392302321284401</v>
      </c>
      <c r="L136" s="98">
        <v>0.46950543295997998</v>
      </c>
      <c r="M136">
        <v>0</v>
      </c>
      <c r="N136" s="98">
        <v>0</v>
      </c>
      <c r="O136">
        <v>0.44277449587367301</v>
      </c>
      <c r="P136">
        <v>0</v>
      </c>
      <c r="Q136">
        <v>0</v>
      </c>
      <c r="R136">
        <v>0</v>
      </c>
      <c r="S136">
        <v>0.42288800259109599</v>
      </c>
      <c r="T136">
        <v>0.439848339217289</v>
      </c>
      <c r="U136">
        <v>0.43522901523185098</v>
      </c>
      <c r="V136">
        <v>0.45827677313750897</v>
      </c>
      <c r="W136">
        <v>0.43574881654332998</v>
      </c>
      <c r="AH136">
        <v>1.4799753443144099</v>
      </c>
    </row>
    <row r="137" spans="10:38">
      <c r="K137" s="98">
        <v>0.167783223483292</v>
      </c>
      <c r="L137" s="98">
        <v>0.32084441334951602</v>
      </c>
      <c r="M137">
        <v>0</v>
      </c>
      <c r="N137" s="98">
        <v>0</v>
      </c>
      <c r="O137">
        <v>0.30547805559019398</v>
      </c>
      <c r="P137">
        <v>0</v>
      </c>
      <c r="Q137">
        <v>0</v>
      </c>
      <c r="R137">
        <v>0</v>
      </c>
      <c r="S137">
        <v>0.294037529808926</v>
      </c>
      <c r="T137">
        <v>0.30370539630872001</v>
      </c>
      <c r="U137">
        <v>0.29978398622330099</v>
      </c>
      <c r="V137">
        <v>0.31301434280324097</v>
      </c>
      <c r="W137">
        <v>0.29974211132749301</v>
      </c>
      <c r="AH137">
        <v>1.4431076137449199</v>
      </c>
    </row>
    <row r="138" spans="10:38">
      <c r="K138" s="98">
        <v>0.19502281807080901</v>
      </c>
      <c r="L138" s="98">
        <v>0.368670743740867</v>
      </c>
      <c r="M138">
        <v>0</v>
      </c>
      <c r="N138" s="98">
        <v>0</v>
      </c>
      <c r="O138">
        <v>0.35514378043265299</v>
      </c>
      <c r="P138">
        <v>0</v>
      </c>
      <c r="Q138">
        <v>0</v>
      </c>
      <c r="R138">
        <v>0</v>
      </c>
      <c r="S138">
        <v>0.34481270927781998</v>
      </c>
      <c r="T138">
        <v>0.35311758359970902</v>
      </c>
      <c r="U138">
        <v>0.34977832739730302</v>
      </c>
      <c r="V138">
        <v>0.36199208913416903</v>
      </c>
      <c r="W138">
        <v>0.34960860058321003</v>
      </c>
      <c r="AH138">
        <v>1.42087819948247</v>
      </c>
    </row>
    <row r="139" spans="10:38">
      <c r="K139" s="98">
        <v>0.28098555735300801</v>
      </c>
      <c r="L139" s="98">
        <v>0.52386332721193396</v>
      </c>
      <c r="M139">
        <v>0</v>
      </c>
      <c r="N139" s="98">
        <v>0</v>
      </c>
      <c r="O139">
        <v>0.51157738841991995</v>
      </c>
      <c r="P139">
        <v>0</v>
      </c>
      <c r="Q139">
        <v>0</v>
      </c>
      <c r="R139">
        <v>0</v>
      </c>
      <c r="S139">
        <v>0.502173150809063</v>
      </c>
      <c r="T139">
        <v>0.50966714036142102</v>
      </c>
      <c r="U139">
        <v>0.50600242001087004</v>
      </c>
      <c r="V139">
        <v>0.51780200606235205</v>
      </c>
      <c r="W139">
        <v>0.50593382553149402</v>
      </c>
      <c r="AH139">
        <v>1.38872148799038</v>
      </c>
    </row>
    <row r="140" spans="10:38">
      <c r="K140" s="98">
        <v>0.18718852446574399</v>
      </c>
      <c r="L140" s="98">
        <v>0.34931051386737</v>
      </c>
      <c r="M140">
        <v>0</v>
      </c>
      <c r="N140" s="98">
        <v>0</v>
      </c>
      <c r="O140">
        <v>0.340417399612572</v>
      </c>
      <c r="P140">
        <v>0</v>
      </c>
      <c r="Q140">
        <v>0</v>
      </c>
      <c r="R140">
        <v>0</v>
      </c>
      <c r="S140">
        <v>0.33447492841766602</v>
      </c>
      <c r="T140">
        <v>0.34014070706107602</v>
      </c>
      <c r="U140">
        <v>0.33809836577227098</v>
      </c>
      <c r="V140">
        <v>0.34473583007901398</v>
      </c>
      <c r="W140">
        <v>0.33685051100230701</v>
      </c>
      <c r="AH140">
        <v>1.33369269339712</v>
      </c>
    </row>
    <row r="141" spans="10:38">
      <c r="K141" s="98">
        <v>4.7904468340982997E-2</v>
      </c>
      <c r="L141" s="98">
        <v>9.3158848905945099E-2</v>
      </c>
      <c r="M141">
        <v>0</v>
      </c>
      <c r="N141" s="98">
        <v>0</v>
      </c>
      <c r="O141">
        <v>8.7465243678419902E-2</v>
      </c>
      <c r="P141">
        <v>0</v>
      </c>
      <c r="Q141">
        <v>0</v>
      </c>
      <c r="R141">
        <v>0</v>
      </c>
      <c r="S141">
        <v>8.3219475795224901E-2</v>
      </c>
      <c r="T141">
        <v>8.6462762146875705E-2</v>
      </c>
      <c r="U141">
        <v>8.5262858261742194E-2</v>
      </c>
      <c r="V141">
        <v>9.0322072685501395E-2</v>
      </c>
      <c r="W141">
        <v>8.4718011485185901E-2</v>
      </c>
      <c r="AH141">
        <v>1.30715605340667</v>
      </c>
    </row>
    <row r="142" spans="10:38">
      <c r="J142">
        <v>14</v>
      </c>
      <c r="K142" s="98">
        <v>0</v>
      </c>
      <c r="L142" s="98">
        <v>0</v>
      </c>
      <c r="M142">
        <v>0</v>
      </c>
      <c r="N142" s="98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AH142">
        <v>1.2752234154539801</v>
      </c>
    </row>
    <row r="143" spans="10:38">
      <c r="M143" s="95">
        <v>0</v>
      </c>
      <c r="AH143">
        <v>1.27044613071715</v>
      </c>
    </row>
    <row r="144" spans="10:38">
      <c r="M144" s="95">
        <v>0</v>
      </c>
      <c r="AH144">
        <v>1.23253695811064</v>
      </c>
    </row>
    <row r="145" spans="13:34">
      <c r="M145" s="95">
        <v>0</v>
      </c>
      <c r="AH145">
        <v>1.1816763178790299</v>
      </c>
    </row>
    <row r="146" spans="13:34">
      <c r="M146" s="95">
        <v>0</v>
      </c>
      <c r="AH146">
        <v>1.12770118235846</v>
      </c>
    </row>
    <row r="147" spans="13:34">
      <c r="M147" s="95">
        <v>0</v>
      </c>
      <c r="AH147">
        <v>1.1139638297641401</v>
      </c>
    </row>
    <row r="148" spans="13:34">
      <c r="M148" s="95">
        <v>0</v>
      </c>
      <c r="AH148">
        <v>1.12646092569664</v>
      </c>
    </row>
    <row r="149" spans="13:34">
      <c r="M149" s="95">
        <v>0</v>
      </c>
      <c r="AH149">
        <v>1.1189501480361801</v>
      </c>
    </row>
    <row r="150" spans="13:34">
      <c r="M150" s="95">
        <v>0</v>
      </c>
      <c r="AH150">
        <v>1.0886632656717199</v>
      </c>
    </row>
    <row r="151" spans="13:34">
      <c r="M151" s="95">
        <v>0</v>
      </c>
      <c r="AH151">
        <v>1.0526383128769701</v>
      </c>
    </row>
    <row r="152" spans="13:34">
      <c r="M152" s="95">
        <v>0</v>
      </c>
      <c r="AH152">
        <v>1.0366411498527</v>
      </c>
    </row>
    <row r="153" spans="13:34">
      <c r="AH153">
        <v>1.04825802077765</v>
      </c>
    </row>
    <row r="154" spans="13:34">
      <c r="AH154">
        <v>1.0210782995069601</v>
      </c>
    </row>
    <row r="155" spans="13:34">
      <c r="AH155">
        <v>0.95425172890747301</v>
      </c>
    </row>
    <row r="156" spans="13:34">
      <c r="AH156">
        <v>0.89034481827030498</v>
      </c>
    </row>
    <row r="157" spans="13:34">
      <c r="AH157">
        <v>0.87788094701808606</v>
      </c>
    </row>
    <row r="158" spans="13:34">
      <c r="AH158">
        <v>0.89906602484161302</v>
      </c>
    </row>
    <row r="159" spans="13:34">
      <c r="AH159">
        <v>0.87482391333452703</v>
      </c>
    </row>
    <row r="160" spans="13:34">
      <c r="AH160">
        <v>0.82432791029600105</v>
      </c>
    </row>
    <row r="161" spans="34:34">
      <c r="AH161">
        <v>0.77049332102338697</v>
      </c>
    </row>
    <row r="162" spans="34:34">
      <c r="AH162">
        <v>0.74086811994977597</v>
      </c>
    </row>
    <row r="163" spans="34:34">
      <c r="AH163">
        <v>0.74396702141678805</v>
      </c>
    </row>
    <row r="164" spans="34:34">
      <c r="AH164">
        <v>0.72504540578259502</v>
      </c>
    </row>
    <row r="165" spans="34:34">
      <c r="AH165">
        <v>0.65565158160164505</v>
      </c>
    </row>
    <row r="166" spans="34:34">
      <c r="AH166">
        <v>0.59498075876426004</v>
      </c>
    </row>
    <row r="167" spans="34:34">
      <c r="AH167">
        <v>0.58435548815987404</v>
      </c>
    </row>
    <row r="168" spans="34:34">
      <c r="AH168">
        <v>0.62582515933991101</v>
      </c>
    </row>
    <row r="169" spans="34:34">
      <c r="AH169">
        <v>0.58719806907234195</v>
      </c>
    </row>
    <row r="170" spans="34:34">
      <c r="AH170">
        <v>0.52123047437764802</v>
      </c>
    </row>
    <row r="171" spans="34:34">
      <c r="AH171">
        <v>0.37472266937939902</v>
      </c>
    </row>
    <row r="172" spans="34:34">
      <c r="AH172">
        <v>0.38402162296505399</v>
      </c>
    </row>
    <row r="173" spans="34:34">
      <c r="AH173">
        <v>0.38842115324301402</v>
      </c>
    </row>
    <row r="174" spans="34:34">
      <c r="AH174">
        <v>0.41556393155959598</v>
      </c>
    </row>
    <row r="175" spans="34:34">
      <c r="AH175">
        <v>0.30439106000912503</v>
      </c>
    </row>
    <row r="176" spans="34:34">
      <c r="AH176">
        <v>0.20895540963444501</v>
      </c>
    </row>
    <row r="177" spans="34:34">
      <c r="AH177">
        <v>0.24225045114542301</v>
      </c>
    </row>
    <row r="178" spans="34:34">
      <c r="AH178">
        <v>0.34771139423158998</v>
      </c>
    </row>
    <row r="179" spans="34:34">
      <c r="AH179">
        <v>0.232736798438682</v>
      </c>
    </row>
    <row r="180" spans="34:34">
      <c r="AH180">
        <v>6.0425811208197198E-2</v>
      </c>
    </row>
    <row r="181" spans="34:34">
      <c r="AH181">
        <v>0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E550"/>
  <sheetViews>
    <sheetView zoomScaleNormal="100" workbookViewId="0">
      <selection activeCell="G26" sqref="G26"/>
    </sheetView>
  </sheetViews>
  <sheetFormatPr baseColWidth="10" defaultRowHeight="14.4"/>
  <cols>
    <col min="12" max="12" width="11.5546875" style="96"/>
    <col min="13" max="13" width="11.5546875" style="95"/>
  </cols>
  <sheetData>
    <row r="1" spans="10:41">
      <c r="J1" t="s">
        <v>21</v>
      </c>
      <c r="K1" t="s">
        <v>37</v>
      </c>
      <c r="L1" s="96" t="s">
        <v>258</v>
      </c>
      <c r="N1" t="s">
        <v>99</v>
      </c>
      <c r="AH1">
        <v>1.43837404922544</v>
      </c>
      <c r="AL1" t="s">
        <v>264</v>
      </c>
    </row>
    <row r="2" spans="10:41">
      <c r="J2">
        <v>0</v>
      </c>
      <c r="K2">
        <v>1.4438449987955499</v>
      </c>
      <c r="L2">
        <v>1.4438449987955499</v>
      </c>
      <c r="M2">
        <v>1.4438449987955499</v>
      </c>
      <c r="N2">
        <v>1.4438449987955499</v>
      </c>
      <c r="O2">
        <v>1.4438449987955499</v>
      </c>
      <c r="P2">
        <v>1.4438449987955499</v>
      </c>
      <c r="Q2">
        <v>1.4438449987955499</v>
      </c>
      <c r="R2">
        <v>1.4438449987955499</v>
      </c>
      <c r="S2">
        <v>1.4438449987955499</v>
      </c>
      <c r="T2">
        <v>1.4438449987955499</v>
      </c>
      <c r="U2">
        <v>1.4438449987955499</v>
      </c>
      <c r="V2">
        <v>1.4438449987955499</v>
      </c>
      <c r="W2">
        <v>1.4438449987955499</v>
      </c>
      <c r="X2">
        <v>1.4438449987955499</v>
      </c>
      <c r="Y2">
        <v>1.4438449987955499</v>
      </c>
      <c r="Z2">
        <v>1.4438449987955499</v>
      </c>
      <c r="AA2">
        <v>1.4438449987955499</v>
      </c>
      <c r="AB2">
        <v>1.4438449987955499</v>
      </c>
      <c r="AC2">
        <v>1.4438449987955499</v>
      </c>
      <c r="AD2">
        <v>1.4438449987955499</v>
      </c>
      <c r="AE2">
        <v>1.4438449987955499</v>
      </c>
      <c r="AF2">
        <v>1.4438449987955499</v>
      </c>
      <c r="AG2">
        <v>1.4438449987955499</v>
      </c>
      <c r="AL2" t="s">
        <v>265</v>
      </c>
    </row>
    <row r="3" spans="10:41">
      <c r="K3">
        <v>1.4807289835894399</v>
      </c>
      <c r="L3">
        <v>1.9160586543246201</v>
      </c>
      <c r="M3">
        <v>1.37278413267814</v>
      </c>
      <c r="N3">
        <v>1.41956306281524</v>
      </c>
      <c r="O3">
        <v>1.3758556069649901</v>
      </c>
      <c r="P3">
        <v>1.96897272984108</v>
      </c>
      <c r="Q3">
        <v>1.38804178449136</v>
      </c>
      <c r="R3">
        <v>1.52140901803635</v>
      </c>
      <c r="S3">
        <v>1.53504617829917</v>
      </c>
      <c r="T3">
        <v>1.5680282921005999</v>
      </c>
      <c r="U3">
        <v>1.37423442719689</v>
      </c>
      <c r="V3">
        <v>1.43102829626507</v>
      </c>
      <c r="W3">
        <v>1.3793468248312799</v>
      </c>
      <c r="X3">
        <v>1.3809713055397601</v>
      </c>
      <c r="Y3">
        <v>1.50140242979598</v>
      </c>
      <c r="Z3">
        <v>1.37632440507539</v>
      </c>
      <c r="AA3">
        <v>1.37551664968888</v>
      </c>
      <c r="AB3">
        <v>1.50341895517265</v>
      </c>
      <c r="AC3">
        <v>1.3899506601621101</v>
      </c>
      <c r="AD3">
        <v>1.51574100488801</v>
      </c>
      <c r="AE3">
        <v>1.41225967593576</v>
      </c>
      <c r="AF3">
        <v>1.3762804486108</v>
      </c>
      <c r="AG3">
        <v>1.37325230910495</v>
      </c>
      <c r="AL3" t="s">
        <v>266</v>
      </c>
    </row>
    <row r="4" spans="10:41">
      <c r="K4">
        <v>1.46200640412837</v>
      </c>
      <c r="L4">
        <v>1.80613138895207</v>
      </c>
      <c r="M4">
        <v>1.30630102323821</v>
      </c>
      <c r="N4">
        <v>1.451094671748</v>
      </c>
      <c r="O4">
        <v>1.50788374175268</v>
      </c>
      <c r="P4">
        <v>1.6391081453813801</v>
      </c>
      <c r="Q4">
        <v>1.3025292718385799</v>
      </c>
      <c r="R4">
        <v>1.78916966546057</v>
      </c>
      <c r="S4">
        <v>1.6077113736620201</v>
      </c>
      <c r="T4">
        <v>1.4510613091615601</v>
      </c>
      <c r="U4">
        <v>1.3731683144298099</v>
      </c>
      <c r="V4">
        <v>1.50495911431205</v>
      </c>
      <c r="W4">
        <v>1.3934852240784401</v>
      </c>
      <c r="X4">
        <v>1.32459591193108</v>
      </c>
      <c r="Y4">
        <v>1.30508965616058</v>
      </c>
      <c r="Z4">
        <v>1.3413632432381</v>
      </c>
      <c r="AA4">
        <v>1.33811455921881</v>
      </c>
      <c r="AB4">
        <v>1.30630102323821</v>
      </c>
      <c r="AC4">
        <v>1.34487229962058</v>
      </c>
      <c r="AD4">
        <v>1.47881292881222</v>
      </c>
      <c r="AE4">
        <v>1.4857924630270101</v>
      </c>
      <c r="AF4">
        <v>1.43185313284349</v>
      </c>
      <c r="AG4">
        <v>1.40858877698642</v>
      </c>
      <c r="AL4" t="s">
        <v>37</v>
      </c>
      <c r="AM4" t="s">
        <v>83</v>
      </c>
      <c r="AN4" t="s">
        <v>27</v>
      </c>
      <c r="AO4" t="s">
        <v>252</v>
      </c>
    </row>
    <row r="5" spans="10:41">
      <c r="K5">
        <v>1.4658202719836999</v>
      </c>
      <c r="L5">
        <v>1.78222912166882</v>
      </c>
      <c r="M5">
        <v>1.2433134505810199</v>
      </c>
      <c r="N5">
        <v>1.40709071935047</v>
      </c>
      <c r="O5">
        <v>1.7514211458881099</v>
      </c>
      <c r="P5">
        <v>1.55541066249329</v>
      </c>
      <c r="Q5">
        <v>1.24373756021148</v>
      </c>
      <c r="R5">
        <v>1.63669162442835</v>
      </c>
      <c r="S5">
        <v>1.5409294565003</v>
      </c>
      <c r="T5">
        <v>1.44753928028755</v>
      </c>
      <c r="U5">
        <v>1.3081106486388601</v>
      </c>
      <c r="V5">
        <v>1.6089495556945701</v>
      </c>
      <c r="W5">
        <v>1.46103636860649</v>
      </c>
      <c r="X5">
        <v>1.3703288288406701</v>
      </c>
      <c r="Y5">
        <v>1.35119050647872</v>
      </c>
      <c r="Z5">
        <v>1.39845346693826</v>
      </c>
      <c r="AA5">
        <v>1.2870835289172</v>
      </c>
      <c r="AB5">
        <v>1.3160402972010601</v>
      </c>
      <c r="AC5">
        <v>1.3572837774406199</v>
      </c>
      <c r="AD5">
        <v>1.4413513357946399</v>
      </c>
      <c r="AE5">
        <v>1.4765012439722101</v>
      </c>
      <c r="AF5">
        <v>1.4729474747292699</v>
      </c>
      <c r="AG5">
        <v>1.3413762215557401</v>
      </c>
      <c r="AL5">
        <v>1.56387833279261</v>
      </c>
    </row>
    <row r="6" spans="10:41">
      <c r="K6">
        <v>1.46405543513574</v>
      </c>
      <c r="L6">
        <v>1.8012717960007001</v>
      </c>
      <c r="M6">
        <v>1.28795513009947</v>
      </c>
      <c r="N6">
        <v>1.4478772589664599</v>
      </c>
      <c r="O6">
        <v>1.5766301085101699</v>
      </c>
      <c r="P6">
        <v>1.5096109726493101</v>
      </c>
      <c r="Q6">
        <v>1.29061336158072</v>
      </c>
      <c r="R6">
        <v>1.4109997300067501</v>
      </c>
      <c r="S6">
        <v>1.4332252065418301</v>
      </c>
      <c r="T6">
        <v>1.42047936410833</v>
      </c>
      <c r="U6">
        <v>1.33761734797306</v>
      </c>
      <c r="V6">
        <v>1.4877158910996999</v>
      </c>
      <c r="W6">
        <v>1.54830367583519</v>
      </c>
      <c r="X6">
        <v>1.3756538472837001</v>
      </c>
      <c r="Y6">
        <v>1.3463461460283299</v>
      </c>
      <c r="Z6">
        <v>1.4380498065768701</v>
      </c>
      <c r="AA6">
        <v>1.3588795021345901</v>
      </c>
      <c r="AB6">
        <v>1.34339065407196</v>
      </c>
      <c r="AC6">
        <v>1.36329307465338</v>
      </c>
      <c r="AD6">
        <v>1.3903319078685299</v>
      </c>
      <c r="AE6">
        <v>1.4771271876630101</v>
      </c>
      <c r="AF6">
        <v>1.34818174459385</v>
      </c>
      <c r="AG6">
        <v>1.3522532444211099</v>
      </c>
      <c r="AL6">
        <v>1.6036528403402399</v>
      </c>
    </row>
    <row r="7" spans="10:41">
      <c r="K7">
        <v>1.4659000783481899</v>
      </c>
      <c r="L7">
        <v>1.72467761692999</v>
      </c>
      <c r="M7">
        <v>1.11501035513681</v>
      </c>
      <c r="N7">
        <v>1.42304000449811</v>
      </c>
      <c r="O7">
        <v>1.60203501025063</v>
      </c>
      <c r="P7">
        <v>1.52404342144947</v>
      </c>
      <c r="Q7">
        <v>1.3593762677296199</v>
      </c>
      <c r="R7">
        <v>1.43845293094806</v>
      </c>
      <c r="S7">
        <v>1.3930643814697199</v>
      </c>
      <c r="T7">
        <v>1.5036222987735399</v>
      </c>
      <c r="U7">
        <v>1.29835902763565</v>
      </c>
      <c r="V7">
        <v>1.5048283099294699</v>
      </c>
      <c r="W7">
        <v>1.5522362612906899</v>
      </c>
      <c r="X7">
        <v>1.2753416029571001</v>
      </c>
      <c r="Y7">
        <v>1.3332193227149101</v>
      </c>
      <c r="Z7">
        <v>1.5264308422064601</v>
      </c>
      <c r="AA7">
        <v>1.39193717109689</v>
      </c>
      <c r="AB7">
        <v>1.4086232165424999</v>
      </c>
      <c r="AC7">
        <v>1.4002213197142801</v>
      </c>
      <c r="AD7">
        <v>1.41249179198301</v>
      </c>
      <c r="AE7">
        <v>1.29372733270261</v>
      </c>
      <c r="AF7">
        <v>1.3360083183809199</v>
      </c>
      <c r="AG7">
        <v>1.4727796288105299</v>
      </c>
      <c r="AL7">
        <v>1.5826828254215599</v>
      </c>
    </row>
    <row r="8" spans="10:41">
      <c r="K8">
        <v>1.4661191323131699</v>
      </c>
      <c r="L8">
        <v>1.7299097834756201</v>
      </c>
      <c r="M8">
        <v>1.11867306404197</v>
      </c>
      <c r="N8">
        <v>1.4648262706185899</v>
      </c>
      <c r="O8">
        <v>1.63119042928124</v>
      </c>
      <c r="P8">
        <v>1.42513195240234</v>
      </c>
      <c r="Q8">
        <v>1.3654761212662401</v>
      </c>
      <c r="R8">
        <v>1.3934391177549601</v>
      </c>
      <c r="S8">
        <v>1.37943677703169</v>
      </c>
      <c r="T8">
        <v>1.45720978171701</v>
      </c>
      <c r="U8">
        <v>1.2631968224458301</v>
      </c>
      <c r="V8">
        <v>1.5769306805201599</v>
      </c>
      <c r="W8">
        <v>1.6025475813782799</v>
      </c>
      <c r="X8">
        <v>1.23370233239059</v>
      </c>
      <c r="Y8">
        <v>1.3844454091989999</v>
      </c>
      <c r="Z8">
        <v>1.6228516989597199</v>
      </c>
      <c r="AA8">
        <v>1.3541394893785901</v>
      </c>
      <c r="AB8">
        <v>1.52062241234844</v>
      </c>
      <c r="AC8">
        <v>1.41798659403169</v>
      </c>
      <c r="AD8">
        <v>1.3862773097269401</v>
      </c>
      <c r="AE8">
        <v>1.3193193433922801</v>
      </c>
      <c r="AF8">
        <v>1.3420195155786201</v>
      </c>
      <c r="AG8">
        <v>1.4490982241868999</v>
      </c>
      <c r="AL8">
        <v>1.58563638227986</v>
      </c>
    </row>
    <row r="9" spans="10:41">
      <c r="K9">
        <v>1.4700333161097801</v>
      </c>
      <c r="L9">
        <v>1.74785597112768</v>
      </c>
      <c r="M9">
        <v>1.12996277968034</v>
      </c>
      <c r="N9">
        <v>1.44684734106451</v>
      </c>
      <c r="O9">
        <v>1.6476318545508</v>
      </c>
      <c r="P9">
        <v>1.4653822954132201</v>
      </c>
      <c r="Q9">
        <v>1.35955941830023</v>
      </c>
      <c r="R9">
        <v>1.43398959201708</v>
      </c>
      <c r="S9">
        <v>1.3638769010139999</v>
      </c>
      <c r="T9">
        <v>1.50711173154192</v>
      </c>
      <c r="U9">
        <v>1.30376953618129</v>
      </c>
      <c r="V9">
        <v>1.53334902287911</v>
      </c>
      <c r="W9">
        <v>1.6030677163801901</v>
      </c>
      <c r="X9">
        <v>1.2500130236760101</v>
      </c>
      <c r="Y9">
        <v>1.3721152969480599</v>
      </c>
      <c r="Z9">
        <v>1.5904173954408101</v>
      </c>
      <c r="AA9">
        <v>1.3823610312347501</v>
      </c>
      <c r="AB9">
        <v>1.5523027433051899</v>
      </c>
      <c r="AC9">
        <v>1.43546913571219</v>
      </c>
      <c r="AD9">
        <v>1.32897921238855</v>
      </c>
      <c r="AE9">
        <v>1.31734233795054</v>
      </c>
      <c r="AF9">
        <v>1.2984742243610301</v>
      </c>
      <c r="AG9">
        <v>1.52944310029469</v>
      </c>
      <c r="AL9">
        <v>1.58288821693811</v>
      </c>
    </row>
    <row r="10" spans="10:41">
      <c r="K10">
        <v>1.4681091711215499</v>
      </c>
      <c r="L10">
        <v>1.74442146392273</v>
      </c>
      <c r="M10">
        <v>1.0932958307022</v>
      </c>
      <c r="N10">
        <v>1.45242748784708</v>
      </c>
      <c r="O10">
        <v>1.69517526689388</v>
      </c>
      <c r="P10">
        <v>1.4504949135889</v>
      </c>
      <c r="Q10">
        <v>1.3991463595497899</v>
      </c>
      <c r="R10">
        <v>1.40409185212349</v>
      </c>
      <c r="S10">
        <v>1.3660635044659499</v>
      </c>
      <c r="T10">
        <v>1.54769092314079</v>
      </c>
      <c r="U10">
        <v>1.2116916221398</v>
      </c>
      <c r="V10">
        <v>1.55819194790015</v>
      </c>
      <c r="W10">
        <v>1.6497990456606899</v>
      </c>
      <c r="X10">
        <v>1.29102092884062</v>
      </c>
      <c r="Y10">
        <v>1.4392778040326299</v>
      </c>
      <c r="Z10">
        <v>1.7072681530148099</v>
      </c>
      <c r="AA10">
        <v>1.3816401808341201</v>
      </c>
      <c r="AB10">
        <v>1.57175470362717</v>
      </c>
      <c r="AC10">
        <v>1.4788581742718101</v>
      </c>
      <c r="AD10">
        <v>1.2682783064662499</v>
      </c>
      <c r="AE10">
        <v>1.32476618145226</v>
      </c>
      <c r="AF10">
        <v>1.1931449627547901</v>
      </c>
      <c r="AG10">
        <v>1.4834041030406</v>
      </c>
      <c r="AL10">
        <v>1.5843922609366701</v>
      </c>
    </row>
    <row r="11" spans="10:41">
      <c r="K11">
        <v>1.47042123799325</v>
      </c>
      <c r="L11">
        <v>1.7597574526589499</v>
      </c>
      <c r="M11">
        <v>1.08299189837693</v>
      </c>
      <c r="N11">
        <v>1.4281888599350701</v>
      </c>
      <c r="O11">
        <v>1.68640517799198</v>
      </c>
      <c r="P11">
        <v>1.4481881072778999</v>
      </c>
      <c r="Q11">
        <v>1.3887743890828299</v>
      </c>
      <c r="R11">
        <v>1.32085165757834</v>
      </c>
      <c r="S11">
        <v>1.34685037094184</v>
      </c>
      <c r="T11">
        <v>1.5654178739181399</v>
      </c>
      <c r="U11">
        <v>1.2008641155355499</v>
      </c>
      <c r="V11">
        <v>1.58883107398858</v>
      </c>
      <c r="W11">
        <v>1.6312890954758601</v>
      </c>
      <c r="X11">
        <v>1.3107331141387799</v>
      </c>
      <c r="Y11">
        <v>1.4066720112972599</v>
      </c>
      <c r="Z11">
        <v>1.8013137031933499</v>
      </c>
      <c r="AA11">
        <v>1.4539987755047601</v>
      </c>
      <c r="AB11">
        <v>1.5491981972245601</v>
      </c>
      <c r="AC11">
        <v>1.5209782756637</v>
      </c>
      <c r="AD11">
        <v>1.2539945824121801</v>
      </c>
      <c r="AE11">
        <v>1.3697616548823901</v>
      </c>
      <c r="AF11">
        <v>1.18451223782662</v>
      </c>
      <c r="AG11">
        <v>1.51411029137831</v>
      </c>
      <c r="AL11">
        <v>1.58417076951581</v>
      </c>
    </row>
    <row r="12" spans="10:41">
      <c r="K12">
        <v>1.4725959204227299</v>
      </c>
      <c r="L12">
        <v>1.7682691563292501</v>
      </c>
      <c r="M12">
        <v>1.09625940030015</v>
      </c>
      <c r="N12">
        <v>1.44887073220619</v>
      </c>
      <c r="O12">
        <v>1.67564589544278</v>
      </c>
      <c r="P12">
        <v>1.6642869463741099</v>
      </c>
      <c r="Q12">
        <v>1.3647066357219</v>
      </c>
      <c r="R12">
        <v>1.41368354673159</v>
      </c>
      <c r="S12">
        <v>1.64008350229004</v>
      </c>
      <c r="T12">
        <v>1.70895394469968</v>
      </c>
      <c r="U12">
        <v>1.2882292951863199</v>
      </c>
      <c r="V12">
        <v>1.64854716826383</v>
      </c>
      <c r="W12">
        <v>1.6542534336286101</v>
      </c>
      <c r="X12">
        <v>1.35188549145643</v>
      </c>
      <c r="Y12">
        <v>1.31205536054674</v>
      </c>
      <c r="Z12">
        <v>1.7029154375751401</v>
      </c>
      <c r="AA12">
        <v>1.44622830520474</v>
      </c>
      <c r="AB12">
        <v>1.47702481253653</v>
      </c>
      <c r="AC12">
        <v>1.6051558518187701</v>
      </c>
      <c r="AD12">
        <v>1.28391443125796</v>
      </c>
      <c r="AE12">
        <v>1.3449615754277</v>
      </c>
      <c r="AF12">
        <v>1.1750123705536399</v>
      </c>
      <c r="AG12">
        <v>1.5719298713451499</v>
      </c>
      <c r="AL12">
        <v>1.58724172623361</v>
      </c>
    </row>
    <row r="13" spans="10:41">
      <c r="K13">
        <v>1.4732227270034499</v>
      </c>
      <c r="L13">
        <v>1.74975109582528</v>
      </c>
      <c r="M13">
        <v>1.06724535620661</v>
      </c>
      <c r="N13">
        <v>1.49151136916438</v>
      </c>
      <c r="O13">
        <v>1.69089647609234</v>
      </c>
      <c r="P13">
        <v>1.48296375641281</v>
      </c>
      <c r="Q13">
        <v>1.3651408787328401</v>
      </c>
      <c r="R13">
        <v>1.39266258891848</v>
      </c>
      <c r="S13">
        <v>1.60635503451517</v>
      </c>
      <c r="T13">
        <v>1.6610458063958999</v>
      </c>
      <c r="U13">
        <v>1.3019042777413301</v>
      </c>
      <c r="V13">
        <v>1.6385198434266399</v>
      </c>
      <c r="W13">
        <v>1.6730053074787099</v>
      </c>
      <c r="X13">
        <v>1.3803749394388201</v>
      </c>
      <c r="Y13">
        <v>1.3600691105693501</v>
      </c>
      <c r="Z13">
        <v>1.7029450592234801</v>
      </c>
      <c r="AA13">
        <v>1.4886631119856399</v>
      </c>
      <c r="AB13">
        <v>1.5537855386894599</v>
      </c>
      <c r="AC13">
        <v>1.6387237405378701</v>
      </c>
      <c r="AD13">
        <v>1.25924949490378</v>
      </c>
      <c r="AE13">
        <v>1.37664307989083</v>
      </c>
      <c r="AF13">
        <v>1.1866766798597499</v>
      </c>
      <c r="AG13">
        <v>1.5870251639533699</v>
      </c>
      <c r="AL13">
        <v>1.58514245324279</v>
      </c>
    </row>
    <row r="14" spans="10:41">
      <c r="K14">
        <v>1.4754808719450401</v>
      </c>
      <c r="L14">
        <v>1.76787081747047</v>
      </c>
      <c r="M14">
        <v>1.0278333098149599</v>
      </c>
      <c r="N14">
        <v>1.5674638771054901</v>
      </c>
      <c r="O14">
        <v>1.7041051231215301</v>
      </c>
      <c r="P14">
        <v>1.58466506408189</v>
      </c>
      <c r="Q14">
        <v>1.2756337106003</v>
      </c>
      <c r="R14">
        <v>1.26153957545537</v>
      </c>
      <c r="S14">
        <v>1.6144557887214901</v>
      </c>
      <c r="T14">
        <v>1.6901528654820099</v>
      </c>
      <c r="U14">
        <v>1.23556330158873</v>
      </c>
      <c r="V14">
        <v>1.6445435311843</v>
      </c>
      <c r="W14">
        <v>1.7255715891488199</v>
      </c>
      <c r="X14">
        <v>1.43485007162148</v>
      </c>
      <c r="Y14">
        <v>1.2817038216216099</v>
      </c>
      <c r="Z14">
        <v>1.7862714987239801</v>
      </c>
      <c r="AA14">
        <v>1.4448962487510799</v>
      </c>
      <c r="AB14">
        <v>1.66631919494643</v>
      </c>
      <c r="AC14">
        <v>1.63193359990279</v>
      </c>
      <c r="AD14">
        <v>1.11961092668474</v>
      </c>
      <c r="AE14">
        <v>1.2377682457691801</v>
      </c>
      <c r="AF14">
        <v>1.36337624944265</v>
      </c>
      <c r="AG14">
        <v>1.5934570073113301</v>
      </c>
      <c r="AL14">
        <v>1.58604995065091</v>
      </c>
    </row>
    <row r="15" spans="10:41">
      <c r="K15">
        <v>1.4797026957180699</v>
      </c>
      <c r="L15">
        <v>1.7647676569426201</v>
      </c>
      <c r="M15">
        <v>1.0807422870552099</v>
      </c>
      <c r="N15">
        <v>1.51226778095343</v>
      </c>
      <c r="O15">
        <v>1.69750288566373</v>
      </c>
      <c r="P15">
        <v>1.5897852108786299</v>
      </c>
      <c r="Q15">
        <v>1.33382317185245</v>
      </c>
      <c r="R15">
        <v>1.36567031490619</v>
      </c>
      <c r="S15">
        <v>1.60018626561289</v>
      </c>
      <c r="T15">
        <v>1.71000172185341</v>
      </c>
      <c r="U15">
        <v>1.27156798962753</v>
      </c>
      <c r="V15">
        <v>1.6080746612919199</v>
      </c>
      <c r="W15">
        <v>1.7049438976061</v>
      </c>
      <c r="X15">
        <v>1.4692627011051</v>
      </c>
      <c r="Y15">
        <v>1.32202764490094</v>
      </c>
      <c r="Z15">
        <v>1.76085309102279</v>
      </c>
      <c r="AA15">
        <v>1.48160588216221</v>
      </c>
      <c r="AB15">
        <v>1.6383919332947601</v>
      </c>
      <c r="AC15">
        <v>1.6342293874568301</v>
      </c>
      <c r="AD15">
        <v>1.2067617718230901</v>
      </c>
      <c r="AE15">
        <v>1.3273564131967499</v>
      </c>
      <c r="AF15">
        <v>1.22093271922992</v>
      </c>
      <c r="AG15">
        <v>1.57909065630281</v>
      </c>
      <c r="AL15">
        <v>1.58868927607056</v>
      </c>
    </row>
    <row r="16" spans="10:41">
      <c r="K16">
        <v>1.4765211340419799</v>
      </c>
      <c r="L16">
        <v>1.76973075788738</v>
      </c>
      <c r="M16">
        <v>1.0738626633403401</v>
      </c>
      <c r="N16">
        <v>1.50080681650763</v>
      </c>
      <c r="O16">
        <v>1.72747063808534</v>
      </c>
      <c r="P16">
        <v>1.60671315022174</v>
      </c>
      <c r="Q16">
        <v>1.3521642326654499</v>
      </c>
      <c r="R16">
        <v>1.31807951674381</v>
      </c>
      <c r="S16">
        <v>1.6227077314148799</v>
      </c>
      <c r="T16">
        <v>1.7255623377645</v>
      </c>
      <c r="U16">
        <v>1.1515712379757299</v>
      </c>
      <c r="V16">
        <v>1.6407219375631901</v>
      </c>
      <c r="W16">
        <v>1.7488258623867401</v>
      </c>
      <c r="X16">
        <v>1.4362983929528499</v>
      </c>
      <c r="Y16">
        <v>1.23698378199172</v>
      </c>
      <c r="Z16">
        <v>1.75844316509821</v>
      </c>
      <c r="AA16">
        <v>1.5046462074048399</v>
      </c>
      <c r="AB16">
        <v>1.6224691046919899</v>
      </c>
      <c r="AC16">
        <v>1.65806836824268</v>
      </c>
      <c r="AD16">
        <v>1.1638767318965899</v>
      </c>
      <c r="AE16">
        <v>1.2800655101834799</v>
      </c>
      <c r="AF16">
        <v>1.22531246225918</v>
      </c>
      <c r="AG16">
        <v>1.61988805362994</v>
      </c>
      <c r="AL16">
        <v>1.58980535104404</v>
      </c>
    </row>
    <row r="17" spans="2:38">
      <c r="K17">
        <v>1.47806161541297</v>
      </c>
      <c r="L17">
        <v>1.7705360334811799</v>
      </c>
      <c r="M17">
        <v>1.03752374539272</v>
      </c>
      <c r="N17">
        <v>1.5472723865620699</v>
      </c>
      <c r="O17">
        <v>1.7000477713120701</v>
      </c>
      <c r="P17">
        <v>1.59843113628097</v>
      </c>
      <c r="Q17">
        <v>1.44348241827577</v>
      </c>
      <c r="R17">
        <v>1.37421973345969</v>
      </c>
      <c r="S17">
        <v>1.63960986299947</v>
      </c>
      <c r="T17">
        <v>1.7326787218570701</v>
      </c>
      <c r="U17">
        <v>1.0981280779632501</v>
      </c>
      <c r="V17">
        <v>1.4585514271628599</v>
      </c>
      <c r="W17">
        <v>1.7491926980717201</v>
      </c>
      <c r="X17">
        <v>1.44666977436401</v>
      </c>
      <c r="Y17">
        <v>1.1761428708041699</v>
      </c>
      <c r="Z17">
        <v>1.7778468546219599</v>
      </c>
      <c r="AA17">
        <v>1.5508641805109999</v>
      </c>
      <c r="AB17">
        <v>1.6850595537375801</v>
      </c>
      <c r="AC17">
        <v>1.67983449006462</v>
      </c>
      <c r="AD17">
        <v>1.2322254464885301</v>
      </c>
      <c r="AE17">
        <v>1.2108040263943101</v>
      </c>
      <c r="AF17">
        <v>1.2592325151489601</v>
      </c>
      <c r="AG17">
        <v>1.65688334593199</v>
      </c>
      <c r="AL17">
        <v>1.5915541131962001</v>
      </c>
    </row>
    <row r="18" spans="2:38">
      <c r="K18">
        <v>1.4804110567573701</v>
      </c>
      <c r="L18">
        <v>1.7815383637904001</v>
      </c>
      <c r="M18">
        <v>1.0068594951944501</v>
      </c>
      <c r="N18">
        <v>1.50060898886843</v>
      </c>
      <c r="O18">
        <v>1.6901669293554999</v>
      </c>
      <c r="P18">
        <v>1.6433053688260799</v>
      </c>
      <c r="Q18">
        <v>1.3767505203582999</v>
      </c>
      <c r="R18">
        <v>1.3610772841883401</v>
      </c>
      <c r="S18">
        <v>1.6164137095682001</v>
      </c>
      <c r="T18">
        <v>1.7326567496854499</v>
      </c>
      <c r="U18">
        <v>1.1579533150042201</v>
      </c>
      <c r="V18">
        <v>1.4524433807966599</v>
      </c>
      <c r="W18">
        <v>1.8177611132957601</v>
      </c>
      <c r="X18">
        <v>1.4117615331000799</v>
      </c>
      <c r="Y18">
        <v>1.3641458765463399</v>
      </c>
      <c r="Z18">
        <v>1.77079133205469</v>
      </c>
      <c r="AA18">
        <v>1.61208342549422</v>
      </c>
      <c r="AB18">
        <v>1.7227871774699799</v>
      </c>
      <c r="AC18">
        <v>1.66992806537609</v>
      </c>
      <c r="AD18">
        <v>1.16577369354452</v>
      </c>
      <c r="AE18">
        <v>1.2148518435115101</v>
      </c>
      <c r="AF18">
        <v>1.2324121113001401</v>
      </c>
      <c r="AG18">
        <v>1.6661824198602</v>
      </c>
      <c r="AL18">
        <v>1.5971741366647201</v>
      </c>
    </row>
    <row r="19" spans="2:38">
      <c r="K19">
        <v>1.4833148393517599</v>
      </c>
      <c r="L19">
        <v>1.8059490994646601</v>
      </c>
      <c r="M19">
        <v>0.99185617445537999</v>
      </c>
      <c r="N19">
        <v>1.4722741044366301</v>
      </c>
      <c r="O19">
        <v>1.6929873091260199</v>
      </c>
      <c r="P19">
        <v>1.64629136712159</v>
      </c>
      <c r="Q19">
        <v>1.3325094804625599</v>
      </c>
      <c r="R19">
        <v>1.1958726471715699</v>
      </c>
      <c r="S19">
        <v>1.58862028537442</v>
      </c>
      <c r="T19">
        <v>1.75339961047223</v>
      </c>
      <c r="U19">
        <v>0.98724216814235199</v>
      </c>
      <c r="V19">
        <v>1.4568831110825899</v>
      </c>
      <c r="W19">
        <v>1.79501440649195</v>
      </c>
      <c r="X19">
        <v>1.3601401739949499</v>
      </c>
      <c r="Y19">
        <v>1.70666106250222</v>
      </c>
      <c r="Z19">
        <v>1.77934621023323</v>
      </c>
      <c r="AA19">
        <v>1.5299760748835001</v>
      </c>
      <c r="AB19">
        <v>1.76677678680998</v>
      </c>
      <c r="AC19">
        <v>1.70346431220691</v>
      </c>
      <c r="AD19">
        <v>1.0934279909514799</v>
      </c>
      <c r="AE19">
        <v>1.3532033142323601</v>
      </c>
      <c r="AF19">
        <v>1.16625135934771</v>
      </c>
      <c r="AG19">
        <v>1.6580396277529399</v>
      </c>
      <c r="AL19">
        <v>1.5923190249274699</v>
      </c>
    </row>
    <row r="20" spans="2:38">
      <c r="K20">
        <v>1.47910195209995</v>
      </c>
      <c r="L20">
        <v>1.8042591921844799</v>
      </c>
      <c r="M20">
        <v>1.00192874725559</v>
      </c>
      <c r="N20">
        <v>1.4538131151095299</v>
      </c>
      <c r="O20">
        <v>1.6953522516455</v>
      </c>
      <c r="P20">
        <v>1.64391214888663</v>
      </c>
      <c r="Q20">
        <v>1.3931681981939701</v>
      </c>
      <c r="R20">
        <v>1.22323255228149</v>
      </c>
      <c r="S20">
        <v>1.58651951557344</v>
      </c>
      <c r="T20">
        <v>1.7548434474365699</v>
      </c>
      <c r="U20">
        <v>1.07053144399635</v>
      </c>
      <c r="V20">
        <v>1.4509891481219299</v>
      </c>
      <c r="W20">
        <v>1.7879232546641799</v>
      </c>
      <c r="X20">
        <v>1.4009637624186599</v>
      </c>
      <c r="Y20">
        <v>1.7285017959547699</v>
      </c>
      <c r="Z20">
        <v>1.7902613904635001</v>
      </c>
      <c r="AA20">
        <v>1.55940734701838</v>
      </c>
      <c r="AB20">
        <v>1.73430759349812</v>
      </c>
      <c r="AC20">
        <v>1.70336274959041</v>
      </c>
      <c r="AD20">
        <v>1.03064598301102</v>
      </c>
      <c r="AE20">
        <v>1.3663407507865</v>
      </c>
      <c r="AF20">
        <v>1.20333662049472</v>
      </c>
      <c r="AG20">
        <v>1.6631463505978299</v>
      </c>
      <c r="AL20">
        <v>1.5928209466663601</v>
      </c>
    </row>
    <row r="21" spans="2:38">
      <c r="K21">
        <v>1.48383839509835</v>
      </c>
      <c r="L21">
        <v>1.81814755465013</v>
      </c>
      <c r="M21">
        <v>1.0390013999527099</v>
      </c>
      <c r="N21">
        <v>1.4844871395133901</v>
      </c>
      <c r="O21">
        <v>1.6868707448618201</v>
      </c>
      <c r="P21">
        <v>1.5446502035074201</v>
      </c>
      <c r="Q21">
        <v>1.4443137620378801</v>
      </c>
      <c r="R21">
        <v>1.24670652915606</v>
      </c>
      <c r="S21">
        <v>1.5543860663640201</v>
      </c>
      <c r="T21">
        <v>1.7590958084248201</v>
      </c>
      <c r="U21">
        <v>1.0810534296260901</v>
      </c>
      <c r="V21">
        <v>1.4938782708712399</v>
      </c>
      <c r="W21">
        <v>1.80511693426547</v>
      </c>
      <c r="X21">
        <v>1.43230961667696</v>
      </c>
      <c r="Y21">
        <v>1.51312914948068</v>
      </c>
      <c r="Z21">
        <v>1.7986863692858299</v>
      </c>
      <c r="AA21">
        <v>1.59656163134492</v>
      </c>
      <c r="AB21">
        <v>1.7711836465744499</v>
      </c>
      <c r="AC21">
        <v>1.7130543715314901</v>
      </c>
      <c r="AD21">
        <v>1.1017726001984101</v>
      </c>
      <c r="AE21">
        <v>1.35165564033889</v>
      </c>
      <c r="AF21">
        <v>1.25106446293837</v>
      </c>
      <c r="AG21">
        <v>1.6652286849847</v>
      </c>
      <c r="AL21">
        <v>1.59532854417113</v>
      </c>
    </row>
    <row r="22" spans="2:38">
      <c r="J22">
        <v>2</v>
      </c>
      <c r="K22">
        <v>1.48619972525295</v>
      </c>
      <c r="L22">
        <v>1.80268902277153</v>
      </c>
      <c r="M22">
        <v>0.71452075062817899</v>
      </c>
      <c r="N22">
        <v>1.4030497467466501</v>
      </c>
      <c r="O22">
        <v>1.5920918045093599</v>
      </c>
      <c r="P22">
        <v>1.7955208654094801</v>
      </c>
      <c r="Q22">
        <v>1.4400681212916999</v>
      </c>
      <c r="R22">
        <v>1.41941559563339</v>
      </c>
      <c r="S22">
        <v>1.52161308135686</v>
      </c>
      <c r="T22">
        <v>1.7020363271873</v>
      </c>
      <c r="U22">
        <v>0.66402432838375303</v>
      </c>
      <c r="V22">
        <v>1.53142513750926</v>
      </c>
      <c r="W22">
        <v>1.7882162828575201</v>
      </c>
      <c r="X22">
        <v>1.21798259160028</v>
      </c>
      <c r="Y22">
        <v>1.3466482968090601</v>
      </c>
      <c r="Z22">
        <v>1.6353754318426901</v>
      </c>
      <c r="AA22">
        <v>1.7184455433802901</v>
      </c>
      <c r="AB22">
        <v>1.74709154893309</v>
      </c>
      <c r="AC22">
        <v>1.72428756149993</v>
      </c>
      <c r="AD22">
        <v>1.2218720329495201</v>
      </c>
      <c r="AE22">
        <v>1.20939494874132</v>
      </c>
      <c r="AF22">
        <v>1.26082245836201</v>
      </c>
      <c r="AG22">
        <v>1.7181569144644</v>
      </c>
      <c r="AL22">
        <v>1.5973521440001699</v>
      </c>
    </row>
    <row r="23" spans="2:38">
      <c r="K23">
        <v>1.4882500286607001</v>
      </c>
      <c r="L23">
        <v>1.8144937777610199</v>
      </c>
      <c r="M23">
        <v>0.733244613488234</v>
      </c>
      <c r="N23">
        <v>1.4474106830565101</v>
      </c>
      <c r="O23">
        <v>1.6077406884208401</v>
      </c>
      <c r="P23">
        <v>1.7906948913765199</v>
      </c>
      <c r="Q23">
        <v>1.4392641618130499</v>
      </c>
      <c r="R23">
        <v>1.41587736747094</v>
      </c>
      <c r="S23">
        <v>1.47956569208613</v>
      </c>
      <c r="T23">
        <v>1.75378931179178</v>
      </c>
      <c r="U23">
        <v>0.63474080454730797</v>
      </c>
      <c r="V23">
        <v>1.53714971389958</v>
      </c>
      <c r="W23">
        <v>1.8144937777610199</v>
      </c>
      <c r="X23">
        <v>1.2308974575337801</v>
      </c>
      <c r="Y23">
        <v>1.3739744954042401</v>
      </c>
      <c r="Z23">
        <v>1.6555555256288601</v>
      </c>
      <c r="AA23">
        <v>1.7233896167134299</v>
      </c>
      <c r="AB23">
        <v>1.76036157208236</v>
      </c>
      <c r="AC23">
        <v>1.72976636725682</v>
      </c>
      <c r="AD23">
        <v>1.193087457509</v>
      </c>
      <c r="AE23">
        <v>1.2739929402938299</v>
      </c>
      <c r="AF23">
        <v>1.2790045737015701</v>
      </c>
      <c r="AG23">
        <v>1.71515512908449</v>
      </c>
      <c r="AL23">
        <v>1.5899622675703</v>
      </c>
    </row>
    <row r="24" spans="2:38">
      <c r="K24">
        <v>1.4902782767461999</v>
      </c>
      <c r="L24">
        <v>1.82062862689143</v>
      </c>
      <c r="M24">
        <v>0.727963827525829</v>
      </c>
      <c r="N24">
        <v>1.444297673468</v>
      </c>
      <c r="O24">
        <v>1.63134295376468</v>
      </c>
      <c r="P24">
        <v>1.78636028907535</v>
      </c>
      <c r="Q24">
        <v>1.42261347099108</v>
      </c>
      <c r="R24">
        <v>1.4292846394949501</v>
      </c>
      <c r="S24">
        <v>1.4961852646944001</v>
      </c>
      <c r="T24">
        <v>1.7780501088396401</v>
      </c>
      <c r="U24">
        <v>0.61350293806053202</v>
      </c>
      <c r="V24">
        <v>1.55291651452849</v>
      </c>
      <c r="W24">
        <v>1.80462888107468</v>
      </c>
      <c r="X24">
        <v>1.1948239180810101</v>
      </c>
      <c r="Y24">
        <v>1.38013537147668</v>
      </c>
      <c r="Z24">
        <v>1.6782879967578499</v>
      </c>
      <c r="AA24">
        <v>1.7175650249038601</v>
      </c>
      <c r="AB24">
        <v>1.7772462454553499</v>
      </c>
      <c r="AC24">
        <v>1.73447211623457</v>
      </c>
      <c r="AD24">
        <v>1.1897719766027</v>
      </c>
      <c r="AE24">
        <v>1.2605532316963199</v>
      </c>
      <c r="AF24">
        <v>1.3105474871549501</v>
      </c>
      <c r="AG24">
        <v>1.7279730944360101</v>
      </c>
      <c r="AL24">
        <v>1.59649322147763</v>
      </c>
    </row>
    <row r="25" spans="2:38">
      <c r="K25">
        <v>1.4977098935742601</v>
      </c>
      <c r="L25">
        <v>1.8566644806192101</v>
      </c>
      <c r="M25">
        <v>0.75124250560838401</v>
      </c>
      <c r="N25">
        <v>1.4013088906613</v>
      </c>
      <c r="O25">
        <v>1.63991822463383</v>
      </c>
      <c r="P25">
        <v>1.84027872104163</v>
      </c>
      <c r="Q25">
        <v>1.44038172155927</v>
      </c>
      <c r="R25">
        <v>1.39389080690442</v>
      </c>
      <c r="S25">
        <v>1.4828565114632799</v>
      </c>
      <c r="T25">
        <v>1.7978851908717699</v>
      </c>
      <c r="U25">
        <v>0.69545002369596598</v>
      </c>
      <c r="V25">
        <v>1.4811871261228</v>
      </c>
      <c r="W25">
        <v>1.8150122196279601</v>
      </c>
      <c r="X25">
        <v>1.22986207284643</v>
      </c>
      <c r="Y25">
        <v>1.4165465927724099</v>
      </c>
      <c r="Z25">
        <v>1.7331336827072199</v>
      </c>
      <c r="AA25">
        <v>1.75711199992144</v>
      </c>
      <c r="AB25">
        <v>1.8252102844323299</v>
      </c>
      <c r="AC25">
        <v>1.7746941744978599</v>
      </c>
      <c r="AD25">
        <v>1.1758848874552901</v>
      </c>
      <c r="AE25">
        <v>1.27206365842617</v>
      </c>
      <c r="AF25">
        <v>1.2720153338482101</v>
      </c>
      <c r="AG25">
        <v>1.7844284936470001</v>
      </c>
      <c r="AL25">
        <v>1.6011360247975801</v>
      </c>
    </row>
    <row r="26" spans="2:38">
      <c r="B26" s="98" t="s">
        <v>637</v>
      </c>
      <c r="K26">
        <v>1.49173273541977</v>
      </c>
      <c r="L26">
        <v>1.8444153937057399</v>
      </c>
      <c r="M26">
        <v>0.74915149425338001</v>
      </c>
      <c r="N26">
        <v>1.39801549348806</v>
      </c>
      <c r="O26">
        <v>1.6358948735265999</v>
      </c>
      <c r="P26">
        <v>1.83491119107581</v>
      </c>
      <c r="Q26">
        <v>1.4265574769241101</v>
      </c>
      <c r="R26">
        <v>1.3744775678083301</v>
      </c>
      <c r="S26">
        <v>1.4625219224955299</v>
      </c>
      <c r="T26">
        <v>1.8047838503074001</v>
      </c>
      <c r="U26">
        <v>0.69317758894869197</v>
      </c>
      <c r="V26">
        <v>1.5468245940594501</v>
      </c>
      <c r="W26">
        <v>1.8026570174779399</v>
      </c>
      <c r="X26">
        <v>1.2240540552371399</v>
      </c>
      <c r="Y26">
        <v>1.41247930429771</v>
      </c>
      <c r="Z26">
        <v>1.7164097991929199</v>
      </c>
      <c r="AA26">
        <v>1.7522944938586</v>
      </c>
      <c r="AB26">
        <v>1.80041308637403</v>
      </c>
      <c r="AC26">
        <v>1.75616890734744</v>
      </c>
      <c r="AD26">
        <v>1.1558768960336601</v>
      </c>
      <c r="AE26">
        <v>1.24095176557916</v>
      </c>
      <c r="AF26">
        <v>1.2416016674108801</v>
      </c>
      <c r="AG26">
        <v>1.76755781876956</v>
      </c>
      <c r="AL26">
        <v>1.6015573645069401</v>
      </c>
    </row>
    <row r="27" spans="2:38">
      <c r="B27" s="98" t="s">
        <v>638</v>
      </c>
      <c r="K27">
        <v>1.49317471004714</v>
      </c>
      <c r="L27">
        <v>1.8765915251773799</v>
      </c>
      <c r="M27">
        <v>0.70998503083306397</v>
      </c>
      <c r="N27">
        <v>1.3744756721332201</v>
      </c>
      <c r="O27">
        <v>1.66362483620347</v>
      </c>
      <c r="P27">
        <v>1.8387551871631</v>
      </c>
      <c r="Q27">
        <v>1.44720441112805</v>
      </c>
      <c r="R27">
        <v>1.29308122461904</v>
      </c>
      <c r="S27">
        <v>1.33909438159401</v>
      </c>
      <c r="T27">
        <v>1.7946576286155</v>
      </c>
      <c r="U27">
        <v>1.05984923293608</v>
      </c>
      <c r="V27">
        <v>1.52654595928709</v>
      </c>
      <c r="W27">
        <v>1.8799825264171299</v>
      </c>
      <c r="X27">
        <v>1.1465973367071201</v>
      </c>
      <c r="Y27">
        <v>1.6623216964443299</v>
      </c>
      <c r="Z27">
        <v>1.7868918454058</v>
      </c>
      <c r="AA27">
        <v>1.7808695060548301</v>
      </c>
      <c r="AB27">
        <v>1.9089733032054801</v>
      </c>
      <c r="AC27">
        <v>1.42193226889808</v>
      </c>
      <c r="AD27">
        <v>0.94769143770597397</v>
      </c>
      <c r="AE27">
        <v>0.88447107898041</v>
      </c>
      <c r="AF27">
        <v>1.0244014910261501</v>
      </c>
      <c r="AG27">
        <v>1.83700693396272</v>
      </c>
      <c r="AL27">
        <v>1.6043757397029501</v>
      </c>
    </row>
    <row r="28" spans="2:38">
      <c r="K28">
        <v>1.4937720245591799</v>
      </c>
      <c r="L28">
        <v>1.8825614355967</v>
      </c>
      <c r="M28">
        <v>0.71646359524964198</v>
      </c>
      <c r="N28">
        <v>1.3546053212596201</v>
      </c>
      <c r="O28">
        <v>1.6481299591955501</v>
      </c>
      <c r="P28">
        <v>1.8863442285737899</v>
      </c>
      <c r="Q28">
        <v>1.46027371812677</v>
      </c>
      <c r="R28">
        <v>1.28992139815964</v>
      </c>
      <c r="S28">
        <v>1.3425582522239701</v>
      </c>
      <c r="T28">
        <v>1.8267086707282001</v>
      </c>
      <c r="U28">
        <v>1.1268893410633201</v>
      </c>
      <c r="V28">
        <v>1.5128322525998801</v>
      </c>
      <c r="W28">
        <v>1.842065920252</v>
      </c>
      <c r="X28">
        <v>1.1827018254647299</v>
      </c>
      <c r="Y28">
        <v>1.7089060239259399</v>
      </c>
      <c r="Z28">
        <v>1.8004175893159799</v>
      </c>
      <c r="AA28">
        <v>1.83938791114999</v>
      </c>
      <c r="AB28">
        <v>1.7897518957690699</v>
      </c>
      <c r="AC28">
        <v>1.41461713018904</v>
      </c>
      <c r="AD28">
        <v>0.92621933251933197</v>
      </c>
      <c r="AE28">
        <v>0.87811776288997401</v>
      </c>
      <c r="AF28">
        <v>0.98481194171063602</v>
      </c>
      <c r="AG28">
        <v>1.89262143857389</v>
      </c>
      <c r="AL28">
        <v>1.61361825400329</v>
      </c>
    </row>
    <row r="29" spans="2:38">
      <c r="K29">
        <v>1.4947217116720799</v>
      </c>
      <c r="L29">
        <v>1.9030383045533401</v>
      </c>
      <c r="M29">
        <v>0.72669256420905703</v>
      </c>
      <c r="N29">
        <v>1.32974973050379</v>
      </c>
      <c r="O29">
        <v>1.63525252163973</v>
      </c>
      <c r="P29">
        <v>1.9187894979748701</v>
      </c>
      <c r="Q29">
        <v>1.46410838919438</v>
      </c>
      <c r="R29">
        <v>1.29651702985408</v>
      </c>
      <c r="S29">
        <v>1.34624744525722</v>
      </c>
      <c r="T29">
        <v>1.8541665988981699</v>
      </c>
      <c r="U29">
        <v>1.18695820856932</v>
      </c>
      <c r="V29">
        <v>1.4766903269754399</v>
      </c>
      <c r="W29">
        <v>1.8168388176530399</v>
      </c>
      <c r="X29">
        <v>1.2196948865441699</v>
      </c>
      <c r="Y29">
        <v>1.7419418179261901</v>
      </c>
      <c r="Z29">
        <v>1.80207864767631</v>
      </c>
      <c r="AA29">
        <v>1.85395213607584</v>
      </c>
      <c r="AB29">
        <v>1.8715889909077601</v>
      </c>
      <c r="AC29">
        <v>1.37514753961184</v>
      </c>
      <c r="AD29">
        <v>0.901768723948284</v>
      </c>
      <c r="AE29">
        <v>0.88061794995336795</v>
      </c>
      <c r="AF29">
        <v>0.98747022528582096</v>
      </c>
      <c r="AG29">
        <v>1.9353200699996</v>
      </c>
      <c r="AL29">
        <v>1.60422112222552</v>
      </c>
    </row>
    <row r="30" spans="2:38">
      <c r="K30">
        <v>1.48308475155571</v>
      </c>
      <c r="L30">
        <v>1.9021672518722601</v>
      </c>
      <c r="M30">
        <v>0.73282401227660998</v>
      </c>
      <c r="N30">
        <v>1.32301999088365</v>
      </c>
      <c r="O30">
        <v>1.6016972992068601</v>
      </c>
      <c r="P30">
        <v>1.9238224967541699</v>
      </c>
      <c r="Q30">
        <v>1.4414045632216199</v>
      </c>
      <c r="R30">
        <v>1.27501540536169</v>
      </c>
      <c r="S30">
        <v>1.3170336495011601</v>
      </c>
      <c r="T30">
        <v>1.8356184381096501</v>
      </c>
      <c r="U30">
        <v>1.19754268875116</v>
      </c>
      <c r="V30">
        <v>1.43348967743236</v>
      </c>
      <c r="W30">
        <v>1.814811546646</v>
      </c>
      <c r="X30">
        <v>1.2289493615151199</v>
      </c>
      <c r="Y30">
        <v>1.7495857203840399</v>
      </c>
      <c r="Z30">
        <v>1.7783635376448099</v>
      </c>
      <c r="AA30">
        <v>1.8574903968957801</v>
      </c>
      <c r="AB30">
        <v>1.8745198083107799</v>
      </c>
      <c r="AC30">
        <v>1.3114061156117001</v>
      </c>
      <c r="AD30">
        <v>0.86005624620961196</v>
      </c>
      <c r="AE30">
        <v>0.89625857333057302</v>
      </c>
      <c r="AF30">
        <v>0.98507544945442704</v>
      </c>
      <c r="AG30">
        <v>1.9157056596200499</v>
      </c>
      <c r="AL30">
        <v>1.6056320104903701</v>
      </c>
    </row>
    <row r="31" spans="2:38">
      <c r="K31">
        <v>1.4876820985216499</v>
      </c>
      <c r="L31">
        <v>1.9114495573315</v>
      </c>
      <c r="M31">
        <v>0.72145749606859699</v>
      </c>
      <c r="N31">
        <v>1.3004198328379299</v>
      </c>
      <c r="O31">
        <v>1.6032186236870201</v>
      </c>
      <c r="P31">
        <v>1.92670320296472</v>
      </c>
      <c r="Q31">
        <v>1.4663528329184601</v>
      </c>
      <c r="R31">
        <v>1.26361821671236</v>
      </c>
      <c r="S31">
        <v>1.30514413119922</v>
      </c>
      <c r="T31">
        <v>1.84207367427131</v>
      </c>
      <c r="U31">
        <v>1.19300338860858</v>
      </c>
      <c r="V31">
        <v>1.43741045618703</v>
      </c>
      <c r="W31">
        <v>1.8759346831852</v>
      </c>
      <c r="X31">
        <v>1.2209200014021799</v>
      </c>
      <c r="Y31">
        <v>1.7750308535141199</v>
      </c>
      <c r="Z31">
        <v>1.7863671364069</v>
      </c>
      <c r="AA31">
        <v>1.8852747460724</v>
      </c>
      <c r="AB31">
        <v>1.8859246440086901</v>
      </c>
      <c r="AC31">
        <v>1.2867391289693899</v>
      </c>
      <c r="AD31">
        <v>0.84276990039385402</v>
      </c>
      <c r="AE31">
        <v>0.91791674744116902</v>
      </c>
      <c r="AF31">
        <v>0.99790283257350398</v>
      </c>
      <c r="AG31">
        <v>1.90349523198203</v>
      </c>
      <c r="AL31">
        <v>1.6038569858523299</v>
      </c>
    </row>
    <row r="32" spans="2:38">
      <c r="K32">
        <v>1.4965632403000799</v>
      </c>
      <c r="L32">
        <v>1.89311467371996</v>
      </c>
      <c r="M32">
        <v>0.68500635916832098</v>
      </c>
      <c r="N32">
        <v>1.14591567125919</v>
      </c>
      <c r="O32">
        <v>1.6987796665622601</v>
      </c>
      <c r="P32">
        <v>1.8949154503871</v>
      </c>
      <c r="Q32">
        <v>1.51968039615984</v>
      </c>
      <c r="R32">
        <v>1.3293942313598801</v>
      </c>
      <c r="S32">
        <v>1.5503954086111</v>
      </c>
      <c r="T32">
        <v>1.7969386212323899</v>
      </c>
      <c r="U32">
        <v>1.1527416672817301</v>
      </c>
      <c r="V32">
        <v>1.3934956007185599</v>
      </c>
      <c r="W32">
        <v>1.72604578666316</v>
      </c>
      <c r="X32">
        <v>1.21296709916213</v>
      </c>
      <c r="Y32">
        <v>1.57817857989731</v>
      </c>
      <c r="Z32">
        <v>1.7468004693797601</v>
      </c>
      <c r="AA32">
        <v>1.70254549881101</v>
      </c>
      <c r="AB32">
        <v>1.77049469770752</v>
      </c>
      <c r="AC32">
        <v>1.2803201757199001</v>
      </c>
      <c r="AD32">
        <v>0.78624574544412495</v>
      </c>
      <c r="AE32">
        <v>0.82683033887409896</v>
      </c>
      <c r="AF32">
        <v>1.292503813563</v>
      </c>
      <c r="AG32">
        <v>1.87267240270327</v>
      </c>
      <c r="AL32">
        <v>1.60632991687091</v>
      </c>
    </row>
    <row r="33" spans="10:38">
      <c r="K33">
        <v>1.4972111534744701</v>
      </c>
      <c r="L33">
        <v>1.91302107809686</v>
      </c>
      <c r="M33">
        <v>0.69498116120415998</v>
      </c>
      <c r="N33">
        <v>1.1319022153088201</v>
      </c>
      <c r="O33">
        <v>1.67518202747944</v>
      </c>
      <c r="P33">
        <v>1.8478851965123799</v>
      </c>
      <c r="Q33">
        <v>1.5350366902704899</v>
      </c>
      <c r="R33">
        <v>1.3314306884068401</v>
      </c>
      <c r="S33">
        <v>1.5464034454609701</v>
      </c>
      <c r="T33">
        <v>1.7840188112578399</v>
      </c>
      <c r="U33">
        <v>1.1664116401884099</v>
      </c>
      <c r="V33">
        <v>1.36663540902769</v>
      </c>
      <c r="W33">
        <v>1.9111242568445499</v>
      </c>
      <c r="X33">
        <v>1.2321936217616201</v>
      </c>
      <c r="Y33">
        <v>1.61703367774393</v>
      </c>
      <c r="Z33">
        <v>1.7323773483984699</v>
      </c>
      <c r="AA33">
        <v>1.7194285083507499</v>
      </c>
      <c r="AB33">
        <v>1.7702732612640799</v>
      </c>
      <c r="AC33">
        <v>1.2288492942190199</v>
      </c>
      <c r="AD33">
        <v>0.761352416948196</v>
      </c>
      <c r="AE33">
        <v>0.84094951184507905</v>
      </c>
      <c r="AF33">
        <v>1.32050550817293</v>
      </c>
      <c r="AG33">
        <v>1.77610023551444</v>
      </c>
      <c r="AL33">
        <v>1.59224628170918</v>
      </c>
    </row>
    <row r="34" spans="10:38">
      <c r="K34">
        <v>1.49762634335013</v>
      </c>
      <c r="L34">
        <v>1.91785067502859</v>
      </c>
      <c r="M34">
        <v>0.68681167354040695</v>
      </c>
      <c r="N34">
        <v>1.13009516665182</v>
      </c>
      <c r="O34">
        <v>1.6770614601316201</v>
      </c>
      <c r="P34">
        <v>1.91698065125452</v>
      </c>
      <c r="Q34">
        <v>1.5288011812704101</v>
      </c>
      <c r="R34">
        <v>1.33270654463658</v>
      </c>
      <c r="S34">
        <v>1.55001173600785</v>
      </c>
      <c r="T34">
        <v>1.7765987591599099</v>
      </c>
      <c r="U34">
        <v>1.1769436884767499</v>
      </c>
      <c r="V34">
        <v>1.35579545705265</v>
      </c>
      <c r="W34">
        <v>1.9247162359861001</v>
      </c>
      <c r="X34">
        <v>1.22923929980686</v>
      </c>
      <c r="Y34">
        <v>1.61152279103062</v>
      </c>
      <c r="Z34">
        <v>1.7142281361668901</v>
      </c>
      <c r="AA34">
        <v>1.7228484555247501</v>
      </c>
      <c r="AB34">
        <v>1.77825620420567</v>
      </c>
      <c r="AC34">
        <v>1.2214658321046401</v>
      </c>
      <c r="AD34">
        <v>0.75659592341201198</v>
      </c>
      <c r="AE34">
        <v>0.84220469196973402</v>
      </c>
      <c r="AF34">
        <v>1.3300626635417301</v>
      </c>
      <c r="AG34">
        <v>1.8516295518658099</v>
      </c>
      <c r="AL34">
        <v>1.59787995696632</v>
      </c>
    </row>
    <row r="35" spans="10:38">
      <c r="K35">
        <v>1.51912766141445</v>
      </c>
      <c r="L35">
        <v>1.9644164344675199</v>
      </c>
      <c r="M35">
        <v>0.69412295267997703</v>
      </c>
      <c r="N35">
        <v>1.1249622519443401</v>
      </c>
      <c r="O35">
        <v>1.6996022214042299</v>
      </c>
      <c r="P35">
        <v>1.9516074099996299</v>
      </c>
      <c r="Q35">
        <v>1.53307949666145</v>
      </c>
      <c r="R35">
        <v>1.3385864973827699</v>
      </c>
      <c r="S35">
        <v>1.58044667626585</v>
      </c>
      <c r="T35">
        <v>1.80350761568145</v>
      </c>
      <c r="U35">
        <v>1.1806002329184599</v>
      </c>
      <c r="V35">
        <v>1.35128973301164</v>
      </c>
      <c r="W35">
        <v>2.0009318674693501</v>
      </c>
      <c r="X35">
        <v>1.22939196997248</v>
      </c>
      <c r="Y35">
        <v>1.6368249212550201</v>
      </c>
      <c r="Z35">
        <v>1.72562658134693</v>
      </c>
      <c r="AA35">
        <v>1.71300035436569</v>
      </c>
      <c r="AB35">
        <v>1.7859460552936299</v>
      </c>
      <c r="AC35">
        <v>1.2302495757893701</v>
      </c>
      <c r="AD35">
        <v>0.75173072311479705</v>
      </c>
      <c r="AE35">
        <v>0.86808237848129899</v>
      </c>
      <c r="AF35">
        <v>1.36420980097929</v>
      </c>
      <c r="AG35">
        <v>1.8557032259249</v>
      </c>
      <c r="AL35">
        <v>1.60624049808645</v>
      </c>
    </row>
    <row r="36" spans="10:38">
      <c r="K36">
        <v>1.52649675363943</v>
      </c>
      <c r="L36">
        <v>1.9676582407797201</v>
      </c>
      <c r="M36">
        <v>0.69362384437304803</v>
      </c>
      <c r="N36">
        <v>1.1420776542917901</v>
      </c>
      <c r="O36">
        <v>1.7145237309978001</v>
      </c>
      <c r="P36">
        <v>1.9689686534502899</v>
      </c>
      <c r="Q36">
        <v>1.5473510180503001</v>
      </c>
      <c r="R36">
        <v>1.34996198396819</v>
      </c>
      <c r="S36">
        <v>1.5828978821629001</v>
      </c>
      <c r="T36">
        <v>1.8210379472468401</v>
      </c>
      <c r="U36">
        <v>1.1885961261512701</v>
      </c>
      <c r="V36">
        <v>1.3694465116341099</v>
      </c>
      <c r="W36">
        <v>2.02837912236143</v>
      </c>
      <c r="X36">
        <v>1.26730960209064</v>
      </c>
      <c r="Y36">
        <v>1.58522964035182</v>
      </c>
      <c r="Z36">
        <v>1.70558899644544</v>
      </c>
      <c r="AA36">
        <v>1.7344134802080899</v>
      </c>
      <c r="AB36">
        <v>1.79222250130715</v>
      </c>
      <c r="AC36">
        <v>1.2316791872771999</v>
      </c>
      <c r="AD36">
        <v>0.75479955208813998</v>
      </c>
      <c r="AE36">
        <v>0.85885657846290098</v>
      </c>
      <c r="AF36">
        <v>1.3597127775265201</v>
      </c>
      <c r="AG36">
        <v>1.8661860914009101</v>
      </c>
      <c r="AL36">
        <v>1.60511921961435</v>
      </c>
    </row>
    <row r="37" spans="10:38">
      <c r="K37">
        <v>1.5353728280311101</v>
      </c>
      <c r="L37">
        <v>2.0557060702116798</v>
      </c>
      <c r="M37">
        <v>0.60079137156215501</v>
      </c>
      <c r="N37">
        <v>1.1463629726292499</v>
      </c>
      <c r="O37">
        <v>1.7957850687731201</v>
      </c>
      <c r="P37">
        <v>2.04720367784229</v>
      </c>
      <c r="Q37">
        <v>1.29794920122113</v>
      </c>
      <c r="R37">
        <v>1.1722179808235</v>
      </c>
      <c r="S37">
        <v>1.65122912624868</v>
      </c>
      <c r="T37">
        <v>1.8805875343549201</v>
      </c>
      <c r="U37">
        <v>0.97511351318389905</v>
      </c>
      <c r="V37">
        <v>1.3013129527655201</v>
      </c>
      <c r="W37">
        <v>2.0283538578385398</v>
      </c>
      <c r="X37">
        <v>0.74651416720067498</v>
      </c>
      <c r="Y37">
        <v>1.6891787516844701</v>
      </c>
      <c r="Z37">
        <v>1.6523429422527101</v>
      </c>
      <c r="AA37">
        <v>1.63012134151473</v>
      </c>
      <c r="AB37">
        <v>1.79292723297679</v>
      </c>
      <c r="AC37">
        <v>1.1733826104804099</v>
      </c>
      <c r="AD37">
        <v>0.799416306184073</v>
      </c>
      <c r="AE37">
        <v>0.79916200364561796</v>
      </c>
      <c r="AF37">
        <v>1.6606251182248699</v>
      </c>
      <c r="AG37">
        <v>1.66652039069905</v>
      </c>
      <c r="AL37">
        <v>1.60880789673404</v>
      </c>
    </row>
    <row r="38" spans="10:38">
      <c r="K38">
        <v>1.5440452848735799</v>
      </c>
      <c r="L38">
        <v>2.0923729567209999</v>
      </c>
      <c r="M38">
        <v>0.604541894537589</v>
      </c>
      <c r="N38">
        <v>1.1359095962352499</v>
      </c>
      <c r="O38">
        <v>1.81725664212121</v>
      </c>
      <c r="P38">
        <v>2.0911393481768199</v>
      </c>
      <c r="Q38">
        <v>1.2865472913698499</v>
      </c>
      <c r="R38">
        <v>1.14208939742829</v>
      </c>
      <c r="S38">
        <v>1.6617246368679699</v>
      </c>
      <c r="T38">
        <v>1.9034776867766601</v>
      </c>
      <c r="U38">
        <v>0.92651223365766699</v>
      </c>
      <c r="V38">
        <v>1.27879980660603</v>
      </c>
      <c r="W38">
        <v>2.0240288434293499</v>
      </c>
      <c r="X38">
        <v>0.71334125198071396</v>
      </c>
      <c r="Y38">
        <v>1.6872356782297699</v>
      </c>
      <c r="Z38">
        <v>1.6265498183062601</v>
      </c>
      <c r="AA38">
        <v>1.63032029715161</v>
      </c>
      <c r="AB38">
        <v>1.85799529020008</v>
      </c>
      <c r="AC38">
        <v>1.2040157442686099</v>
      </c>
      <c r="AD38">
        <v>0.813851397468635</v>
      </c>
      <c r="AE38">
        <v>0.83366808545700699</v>
      </c>
      <c r="AF38">
        <v>1.6916415028590901</v>
      </c>
      <c r="AG38">
        <v>1.60700196928748</v>
      </c>
      <c r="AL38">
        <v>1.62872674225582</v>
      </c>
    </row>
    <row r="39" spans="10:38">
      <c r="K39">
        <v>1.5616423974963001</v>
      </c>
      <c r="L39">
        <v>2.14656964975361</v>
      </c>
      <c r="M39">
        <v>0.60393218191214904</v>
      </c>
      <c r="N39">
        <v>1.13495089186473</v>
      </c>
      <c r="O39">
        <v>1.85729250193579</v>
      </c>
      <c r="P39">
        <v>2.1317561881165901</v>
      </c>
      <c r="Q39">
        <v>1.2563054174331301</v>
      </c>
      <c r="R39">
        <v>1.1278182128890599</v>
      </c>
      <c r="S39">
        <v>1.6792116180821799</v>
      </c>
      <c r="T39">
        <v>1.94147957713687</v>
      </c>
      <c r="U39">
        <v>0.874105056673397</v>
      </c>
      <c r="V39">
        <v>1.2748965035661199</v>
      </c>
      <c r="W39">
        <v>2.0817709602152199</v>
      </c>
      <c r="X39">
        <v>0.65837474190308898</v>
      </c>
      <c r="Y39">
        <v>1.65016426957309</v>
      </c>
      <c r="Z39">
        <v>1.62015064613434</v>
      </c>
      <c r="AA39">
        <v>1.5806362006983301</v>
      </c>
      <c r="AB39">
        <v>1.89714460561095</v>
      </c>
      <c r="AC39">
        <v>1.2445909357912901</v>
      </c>
      <c r="AD39">
        <v>0.85130195774023298</v>
      </c>
      <c r="AE39">
        <v>0.86328061699120695</v>
      </c>
      <c r="AF39">
        <v>1.7331475639474001</v>
      </c>
      <c r="AG39">
        <v>1.5880698940903699</v>
      </c>
      <c r="AL39">
        <v>1.6370771412540499</v>
      </c>
    </row>
    <row r="40" spans="10:38">
      <c r="K40">
        <v>1.5595124840647501</v>
      </c>
      <c r="L40">
        <v>2.1557319981565799</v>
      </c>
      <c r="M40">
        <v>0.60390434296317397</v>
      </c>
      <c r="N40">
        <v>1.1549109100928201</v>
      </c>
      <c r="O40">
        <v>1.8690686482023999</v>
      </c>
      <c r="P40">
        <v>2.1190449746174398</v>
      </c>
      <c r="Q40">
        <v>1.23898219945538</v>
      </c>
      <c r="R40">
        <v>1.10850218420221</v>
      </c>
      <c r="S40">
        <v>1.6541345630063999</v>
      </c>
      <c r="T40">
        <v>1.9511408764496601</v>
      </c>
      <c r="U40">
        <v>0.80146671216700005</v>
      </c>
      <c r="V40">
        <v>1.2618614987842001</v>
      </c>
      <c r="W40">
        <v>2.0410812065951398</v>
      </c>
      <c r="X40">
        <v>0.64054153290884897</v>
      </c>
      <c r="Y40">
        <v>1.6188163161661999</v>
      </c>
      <c r="Z40">
        <v>1.62518760097068</v>
      </c>
      <c r="AA40">
        <v>1.57786359914145</v>
      </c>
      <c r="AB40">
        <v>1.9532575905513101</v>
      </c>
      <c r="AC40">
        <v>1.2435896060694001</v>
      </c>
      <c r="AD40">
        <v>0.87118436451197601</v>
      </c>
      <c r="AE40">
        <v>0.84014660643053996</v>
      </c>
      <c r="AF40">
        <v>1.71418073733888</v>
      </c>
      <c r="AG40">
        <v>1.56477997743889</v>
      </c>
      <c r="AL40">
        <v>1.6473438132124001</v>
      </c>
    </row>
    <row r="41" spans="10:38">
      <c r="K41">
        <v>1.5625637585182099</v>
      </c>
      <c r="L41">
        <v>2.15978567047028</v>
      </c>
      <c r="M41">
        <v>0.59985132601725999</v>
      </c>
      <c r="N41">
        <v>1.1911965386193699</v>
      </c>
      <c r="O41">
        <v>1.8811253647055499</v>
      </c>
      <c r="P41">
        <v>2.1248924746487501</v>
      </c>
      <c r="Q41">
        <v>1.2269687154859199</v>
      </c>
      <c r="R41">
        <v>1.11086493706849</v>
      </c>
      <c r="S41">
        <v>1.6416189106607399</v>
      </c>
      <c r="T41">
        <v>1.9709494212297001</v>
      </c>
      <c r="U41">
        <v>0.78332862031601302</v>
      </c>
      <c r="V41">
        <v>1.2558978165640799</v>
      </c>
      <c r="W41">
        <v>1.97902403575104</v>
      </c>
      <c r="X41">
        <v>0.64626449272756503</v>
      </c>
      <c r="Y41">
        <v>1.6050071057597901</v>
      </c>
      <c r="Z41">
        <v>1.69623386101755</v>
      </c>
      <c r="AA41">
        <v>1.6114201129241299</v>
      </c>
      <c r="AB41">
        <v>1.9478851161358199</v>
      </c>
      <c r="AC41">
        <v>1.2477525581487501</v>
      </c>
      <c r="AD41">
        <v>0.90686622045347698</v>
      </c>
      <c r="AE41">
        <v>0.80722893663343898</v>
      </c>
      <c r="AF41">
        <v>1.6983504625585799</v>
      </c>
      <c r="AG41">
        <v>1.5850018691692001</v>
      </c>
      <c r="AL41">
        <v>1.6579110045694601</v>
      </c>
    </row>
    <row r="42" spans="10:38">
      <c r="J42">
        <v>4</v>
      </c>
      <c r="K42">
        <v>1.5721168808827</v>
      </c>
      <c r="L42">
        <v>2.2606921669543798</v>
      </c>
      <c r="M42">
        <v>0.50564041127290404</v>
      </c>
      <c r="N42">
        <v>1.2178307963719099</v>
      </c>
      <c r="O42">
        <v>1.9351206382066399</v>
      </c>
      <c r="P42">
        <v>2.1775358433832102</v>
      </c>
      <c r="Q42">
        <v>1.3586910043221301</v>
      </c>
      <c r="R42">
        <v>1.4001268096944399</v>
      </c>
      <c r="S42">
        <v>1.8693137729686899</v>
      </c>
      <c r="T42">
        <v>1.9937108923114499</v>
      </c>
      <c r="U42">
        <v>1.0024198642162001</v>
      </c>
      <c r="V42">
        <v>1.4181550715354101</v>
      </c>
      <c r="W42">
        <v>2.1522336756896201</v>
      </c>
      <c r="X42">
        <v>0.37415337818938099</v>
      </c>
      <c r="Y42">
        <v>1.55893086274392</v>
      </c>
      <c r="Z42">
        <v>1.4345124885788201</v>
      </c>
      <c r="AA42">
        <v>1.4651382793365699</v>
      </c>
      <c r="AB42">
        <v>2.3171968729231298</v>
      </c>
      <c r="AC42">
        <v>1.2845614769973499</v>
      </c>
      <c r="AD42">
        <v>0.39373785466507799</v>
      </c>
      <c r="AE42">
        <v>0.73020165903712297</v>
      </c>
      <c r="AF42">
        <v>1.4672291999873399</v>
      </c>
      <c r="AG42">
        <v>1.40378411065547</v>
      </c>
      <c r="AL42">
        <v>1.67517851530869</v>
      </c>
    </row>
    <row r="43" spans="10:38">
      <c r="K43">
        <v>1.57729036548899</v>
      </c>
      <c r="L43">
        <v>2.2946799714423398</v>
      </c>
      <c r="M43">
        <v>0.51535019303444596</v>
      </c>
      <c r="N43">
        <v>1.25394386841578</v>
      </c>
      <c r="O43">
        <v>1.9600706183380701</v>
      </c>
      <c r="P43">
        <v>2.1872111010331698</v>
      </c>
      <c r="Q43">
        <v>1.3610259931161499</v>
      </c>
      <c r="R43">
        <v>1.4179377997791001</v>
      </c>
      <c r="S43">
        <v>1.8728920847309001</v>
      </c>
      <c r="T43">
        <v>2.0274167318134801</v>
      </c>
      <c r="U43">
        <v>0.98298180656440703</v>
      </c>
      <c r="V43">
        <v>1.41251265438657</v>
      </c>
      <c r="W43">
        <v>2.1833550085465898</v>
      </c>
      <c r="X43">
        <v>0.34464289721548402</v>
      </c>
      <c r="Y43">
        <v>1.5309126837476299</v>
      </c>
      <c r="Z43">
        <v>1.4330486675663501</v>
      </c>
      <c r="AA43">
        <v>1.4541476626969201</v>
      </c>
      <c r="AB43">
        <v>2.3766915624468998</v>
      </c>
      <c r="AC43">
        <v>1.3411360505629599</v>
      </c>
      <c r="AD43">
        <v>0.401750824677094</v>
      </c>
      <c r="AE43">
        <v>0.71778155265173804</v>
      </c>
      <c r="AF43">
        <v>1.44577219792579</v>
      </c>
      <c r="AG43">
        <v>1.41900062314404</v>
      </c>
      <c r="AL43">
        <v>1.6714504378161399</v>
      </c>
    </row>
    <row r="44" spans="10:38">
      <c r="K44">
        <v>1.57602993181298</v>
      </c>
      <c r="L44">
        <v>2.3150619680441999</v>
      </c>
      <c r="M44">
        <v>0.496700480135082</v>
      </c>
      <c r="N44">
        <v>1.2746857114565799</v>
      </c>
      <c r="O44">
        <v>1.9616019266767</v>
      </c>
      <c r="P44">
        <v>2.1436119603869899</v>
      </c>
      <c r="Q44">
        <v>1.35791403924773</v>
      </c>
      <c r="R44">
        <v>1.4714674163891699</v>
      </c>
      <c r="S44">
        <v>1.8998043566998799</v>
      </c>
      <c r="T44">
        <v>2.0125646536578201</v>
      </c>
      <c r="U44">
        <v>0.98051522935039903</v>
      </c>
      <c r="V44">
        <v>1.4647355034395499</v>
      </c>
      <c r="W44">
        <v>2.1416851794210001</v>
      </c>
      <c r="X44">
        <v>0.31350290137991399</v>
      </c>
      <c r="Y44">
        <v>1.51584690192838</v>
      </c>
      <c r="Z44">
        <v>1.4390004894588699</v>
      </c>
      <c r="AA44">
        <v>1.4368455398281801</v>
      </c>
      <c r="AB44">
        <v>2.4453561090948499</v>
      </c>
      <c r="AC44">
        <v>1.36817615977767</v>
      </c>
      <c r="AD44">
        <v>0.378430304103828</v>
      </c>
      <c r="AE44">
        <v>0.74380152577688896</v>
      </c>
      <c r="AF44">
        <v>1.4082269765533899</v>
      </c>
      <c r="AG44">
        <v>1.46689976933095</v>
      </c>
      <c r="AL44">
        <v>1.6757514113026899</v>
      </c>
    </row>
    <row r="45" spans="10:38">
      <c r="K45">
        <v>1.58886868798781</v>
      </c>
      <c r="L45">
        <v>2.3461514441242</v>
      </c>
      <c r="M45">
        <v>0.51794944788752595</v>
      </c>
      <c r="N45">
        <v>1.2861018012371801</v>
      </c>
      <c r="O45">
        <v>1.9625010929637501</v>
      </c>
      <c r="P45">
        <v>2.16657264538172</v>
      </c>
      <c r="Q45">
        <v>1.38899296311687</v>
      </c>
      <c r="R45">
        <v>1.53016086187977</v>
      </c>
      <c r="S45">
        <v>1.8843789421757899</v>
      </c>
      <c r="T45">
        <v>2.0030958897540501</v>
      </c>
      <c r="U45">
        <v>1.00335542693442</v>
      </c>
      <c r="V45">
        <v>1.5253841110338899</v>
      </c>
      <c r="W45">
        <v>2.1441297586548398</v>
      </c>
      <c r="X45">
        <v>0.33968310718252598</v>
      </c>
      <c r="Y45">
        <v>1.5405679939819199</v>
      </c>
      <c r="Z45">
        <v>1.4906644833891001</v>
      </c>
      <c r="AA45">
        <v>1.46042252997411</v>
      </c>
      <c r="AB45">
        <v>2.4459896440360498</v>
      </c>
      <c r="AC45">
        <v>1.3845825736580299</v>
      </c>
      <c r="AD45">
        <v>0.356475399011835</v>
      </c>
      <c r="AE45">
        <v>0.76064725896625396</v>
      </c>
      <c r="AF45">
        <v>1.36053376752469</v>
      </c>
      <c r="AG45">
        <v>1.5478081592077599</v>
      </c>
      <c r="AL45">
        <v>1.68443950977504</v>
      </c>
    </row>
    <row r="46" spans="10:38">
      <c r="K46">
        <v>1.5946028862178701</v>
      </c>
      <c r="L46">
        <v>2.3120733160823601</v>
      </c>
      <c r="M46">
        <v>0.54152999021264503</v>
      </c>
      <c r="N46">
        <v>1.2634677884918999</v>
      </c>
      <c r="O46">
        <v>1.91339854781639</v>
      </c>
      <c r="P46">
        <v>2.18349064267233</v>
      </c>
      <c r="Q46">
        <v>1.3888427386265001</v>
      </c>
      <c r="R46">
        <v>1.566308239467</v>
      </c>
      <c r="S46">
        <v>1.8846359119912399</v>
      </c>
      <c r="T46">
        <v>1.9884240895246601</v>
      </c>
      <c r="U46">
        <v>1.0340947869016901</v>
      </c>
      <c r="V46">
        <v>1.5788650690199</v>
      </c>
      <c r="W46">
        <v>2.16901760988415</v>
      </c>
      <c r="X46">
        <v>0.37467686688600499</v>
      </c>
      <c r="Y46">
        <v>1.5573395455147301</v>
      </c>
      <c r="Z46">
        <v>1.52844444547127</v>
      </c>
      <c r="AA46">
        <v>1.50172149898984</v>
      </c>
      <c r="AB46">
        <v>2.4370859590866401</v>
      </c>
      <c r="AC46">
        <v>1.34989630131921</v>
      </c>
      <c r="AD46">
        <v>0.341574861168779</v>
      </c>
      <c r="AE46">
        <v>0.78231404534422599</v>
      </c>
      <c r="AF46">
        <v>1.30677892658791</v>
      </c>
      <c r="AG46">
        <v>1.6253042058552201</v>
      </c>
      <c r="AL46">
        <v>1.6907460916111701</v>
      </c>
    </row>
    <row r="47" spans="10:38">
      <c r="K47">
        <v>1.6039172058070701</v>
      </c>
      <c r="L47">
        <v>2.4204557979416399</v>
      </c>
      <c r="M47">
        <v>0.39629370340813203</v>
      </c>
      <c r="N47">
        <v>1.09182225857768</v>
      </c>
      <c r="O47">
        <v>1.8780592781310499</v>
      </c>
      <c r="P47">
        <v>2.3194012806795601</v>
      </c>
      <c r="Q47">
        <v>1.2336046574912201</v>
      </c>
      <c r="R47">
        <v>1.2352531110048699</v>
      </c>
      <c r="S47">
        <v>1.97098042852646</v>
      </c>
      <c r="T47">
        <v>1.7270563316591701</v>
      </c>
      <c r="U47">
        <v>1.1081598180403001</v>
      </c>
      <c r="V47">
        <v>1.59488335243599</v>
      </c>
      <c r="W47">
        <v>2.29117251028284</v>
      </c>
      <c r="X47">
        <v>8.1596369144680006E-2</v>
      </c>
      <c r="Y47">
        <v>1.63784122196033</v>
      </c>
      <c r="Z47">
        <v>1.37753548399808</v>
      </c>
      <c r="AA47">
        <v>1.7657309357353499</v>
      </c>
      <c r="AB47">
        <v>2.0417890269902301</v>
      </c>
      <c r="AC47">
        <v>1.7358591508679999</v>
      </c>
      <c r="AD47">
        <v>5.9715967229695299E-2</v>
      </c>
      <c r="AE47">
        <v>0.68074760955578995</v>
      </c>
      <c r="AF47">
        <v>1.1054101732769199</v>
      </c>
      <c r="AG47">
        <v>1.8995405709181601</v>
      </c>
      <c r="AL47">
        <v>1.69026182722005</v>
      </c>
    </row>
    <row r="48" spans="10:38">
      <c r="K48">
        <v>1.6102628134049</v>
      </c>
      <c r="L48">
        <v>2.4312363922323899</v>
      </c>
      <c r="M48">
        <v>0.39566121352433398</v>
      </c>
      <c r="N48">
        <v>1.0892218786329499</v>
      </c>
      <c r="O48">
        <v>1.8576555254525999</v>
      </c>
      <c r="P48">
        <v>2.3307403104059099</v>
      </c>
      <c r="Q48">
        <v>1.2248523500787101</v>
      </c>
      <c r="R48">
        <v>1.20236852250841</v>
      </c>
      <c r="S48">
        <v>1.9521254010501901</v>
      </c>
      <c r="T48">
        <v>1.7018076362512999</v>
      </c>
      <c r="U48">
        <v>1.07824825981864</v>
      </c>
      <c r="V48">
        <v>1.61639484084056</v>
      </c>
      <c r="W48">
        <v>2.3232475175343898</v>
      </c>
      <c r="X48">
        <v>7.1457808975524298E-2</v>
      </c>
      <c r="Y48">
        <v>1.61145927303968</v>
      </c>
      <c r="Z48">
        <v>1.3584986621999799</v>
      </c>
      <c r="AA48">
        <v>1.8009766273876</v>
      </c>
      <c r="AB48">
        <v>2.0686984504498098</v>
      </c>
      <c r="AC48">
        <v>1.7268485951718799</v>
      </c>
      <c r="AD48">
        <v>7.3614345215974195E-2</v>
      </c>
      <c r="AE48">
        <v>0.71207234590053803</v>
      </c>
      <c r="AF48">
        <v>1.07754148284922</v>
      </c>
      <c r="AG48">
        <v>1.92486968904513</v>
      </c>
      <c r="AL48">
        <v>1.7016344816658799</v>
      </c>
    </row>
    <row r="49" spans="10:38">
      <c r="K49">
        <v>1.6225444257258801</v>
      </c>
      <c r="L49">
        <v>2.46466132080934</v>
      </c>
      <c r="M49">
        <v>0.393007343632712</v>
      </c>
      <c r="N49">
        <v>1.0563059672106001</v>
      </c>
      <c r="O49">
        <v>1.89266613400274</v>
      </c>
      <c r="P49">
        <v>2.3519588824253099</v>
      </c>
      <c r="Q49">
        <v>1.2540467985502399</v>
      </c>
      <c r="R49">
        <v>1.16121819102431</v>
      </c>
      <c r="S49">
        <v>1.9818883566275001</v>
      </c>
      <c r="T49">
        <v>1.69047266389948</v>
      </c>
      <c r="U49">
        <v>1.0621582947916099</v>
      </c>
      <c r="V49">
        <v>1.62997185358844</v>
      </c>
      <c r="W49">
        <v>2.3654151956371701</v>
      </c>
      <c r="X49">
        <v>3.8475985079418303E-2</v>
      </c>
      <c r="Y49">
        <v>1.6823938694971801</v>
      </c>
      <c r="Z49">
        <v>1.3818194365187</v>
      </c>
      <c r="AA49">
        <v>1.84677549988512</v>
      </c>
      <c r="AB49">
        <v>2.0204314631752101</v>
      </c>
      <c r="AC49">
        <v>1.7295247977197099</v>
      </c>
      <c r="AD49">
        <v>8.8017789301425495E-2</v>
      </c>
      <c r="AE49">
        <v>0.70909645101070395</v>
      </c>
      <c r="AF49">
        <v>1.1047710127361601</v>
      </c>
      <c r="AG49">
        <v>1.9303788668608499</v>
      </c>
      <c r="AL49">
        <v>1.70840916129594</v>
      </c>
    </row>
    <row r="50" spans="10:38">
      <c r="K50">
        <v>1.6239991682007</v>
      </c>
      <c r="L50">
        <v>2.4687198023700501</v>
      </c>
      <c r="M50">
        <v>0.39727194827768603</v>
      </c>
      <c r="N50">
        <v>1.0407055683077</v>
      </c>
      <c r="O50">
        <v>1.8849251065519801</v>
      </c>
      <c r="P50">
        <v>2.3539755108018801</v>
      </c>
      <c r="Q50">
        <v>1.2389128992727401</v>
      </c>
      <c r="R50">
        <v>1.1325208758628</v>
      </c>
      <c r="S50">
        <v>1.95871990170346</v>
      </c>
      <c r="T50">
        <v>1.6882875578222201</v>
      </c>
      <c r="U50">
        <v>1.0522436073169299</v>
      </c>
      <c r="V50">
        <v>1.61632066649086</v>
      </c>
      <c r="W50">
        <v>2.3878273924031599</v>
      </c>
      <c r="X50">
        <v>3.6608578649855998E-2</v>
      </c>
      <c r="Y50">
        <v>1.7252954252689101</v>
      </c>
      <c r="Z50">
        <v>1.39099115775479</v>
      </c>
      <c r="AA50">
        <v>1.85323108240779</v>
      </c>
      <c r="AB50">
        <v>1.980422995878</v>
      </c>
      <c r="AC50">
        <v>1.7273443348700801</v>
      </c>
      <c r="AD50">
        <v>9.2400912467466498E-2</v>
      </c>
      <c r="AE50">
        <v>0.70977462477965003</v>
      </c>
      <c r="AF50">
        <v>1.12471136877936</v>
      </c>
      <c r="AG50">
        <v>1.9195377689676001</v>
      </c>
      <c r="AL50">
        <v>1.7192498720734599</v>
      </c>
    </row>
    <row r="51" spans="10:38">
      <c r="K51">
        <v>1.6258486474336</v>
      </c>
      <c r="L51">
        <v>2.4679584482004699</v>
      </c>
      <c r="M51">
        <v>0.39736766226311698</v>
      </c>
      <c r="N51">
        <v>1.02142011082895</v>
      </c>
      <c r="O51">
        <v>1.89179090992291</v>
      </c>
      <c r="P51">
        <v>2.36964755313014</v>
      </c>
      <c r="Q51">
        <v>1.2328970872256</v>
      </c>
      <c r="R51">
        <v>1.11469907031715</v>
      </c>
      <c r="S51">
        <v>1.96950015235439</v>
      </c>
      <c r="T51">
        <v>1.71469200795541</v>
      </c>
      <c r="U51">
        <v>1.0380259432526799</v>
      </c>
      <c r="V51">
        <v>1.58898102551283</v>
      </c>
      <c r="W51">
        <v>2.3927273443369099</v>
      </c>
      <c r="X51">
        <v>6.1147443045772298E-2</v>
      </c>
      <c r="Y51">
        <v>1.7325354286961301</v>
      </c>
      <c r="Z51">
        <v>1.40096373652536</v>
      </c>
      <c r="AA51">
        <v>1.86065920687848</v>
      </c>
      <c r="AB51">
        <v>1.96553131672707</v>
      </c>
      <c r="AC51">
        <v>1.69980834369106</v>
      </c>
      <c r="AD51">
        <v>8.0994157299658906E-2</v>
      </c>
      <c r="AE51">
        <v>0.67905129816106002</v>
      </c>
      <c r="AF51">
        <v>1.1623174359922499</v>
      </c>
      <c r="AG51">
        <v>1.8953683219561399</v>
      </c>
      <c r="AL51">
        <v>1.72636799491133</v>
      </c>
    </row>
    <row r="52" spans="10:38">
      <c r="K52">
        <v>1.63711185479312</v>
      </c>
      <c r="L52">
        <v>2.4856668205748802</v>
      </c>
      <c r="M52">
        <v>0.30359245614791602</v>
      </c>
      <c r="N52">
        <v>1.3557379882116201</v>
      </c>
      <c r="O52">
        <v>2.1762076844134199</v>
      </c>
      <c r="P52">
        <v>2.2670066121614099</v>
      </c>
      <c r="Q52">
        <v>1.39118142812291</v>
      </c>
      <c r="R52">
        <v>0.85689927630042495</v>
      </c>
      <c r="S52">
        <v>2.04910425369154</v>
      </c>
      <c r="T52">
        <v>1.69320925364901</v>
      </c>
      <c r="U52">
        <v>1.0942332995997199</v>
      </c>
      <c r="V52">
        <v>1.6775145142030199</v>
      </c>
      <c r="W52">
        <v>2.2418445783889198</v>
      </c>
      <c r="X52">
        <v>0.35328768916734199</v>
      </c>
      <c r="Y52">
        <v>1.8997654873945999</v>
      </c>
      <c r="Z52">
        <v>1.44388943240701</v>
      </c>
      <c r="AA52">
        <v>1.71367877419572</v>
      </c>
      <c r="AB52">
        <v>2.3171995215572001</v>
      </c>
      <c r="AC52">
        <v>1.5551537514178799</v>
      </c>
      <c r="AD52">
        <v>3.9026973550394597E-2</v>
      </c>
      <c r="AE52">
        <v>0.72430407253453</v>
      </c>
      <c r="AF52">
        <v>1.0514164474458001</v>
      </c>
      <c r="AG52">
        <v>2.03537484461072</v>
      </c>
      <c r="AL52">
        <v>1.73774556121263</v>
      </c>
    </row>
    <row r="53" spans="10:38">
      <c r="K53">
        <v>1.6413266473930599</v>
      </c>
      <c r="L53">
        <v>2.5256487718070701</v>
      </c>
      <c r="M53">
        <v>0.30313596557340799</v>
      </c>
      <c r="N53">
        <v>1.3719514996955999</v>
      </c>
      <c r="O53">
        <v>2.2036560083242098</v>
      </c>
      <c r="P53">
        <v>2.1777580348094299</v>
      </c>
      <c r="Q53">
        <v>1.38826846420426</v>
      </c>
      <c r="R53">
        <v>0.81231522388776201</v>
      </c>
      <c r="S53">
        <v>1.98445093011611</v>
      </c>
      <c r="T53">
        <v>1.6728263309561799</v>
      </c>
      <c r="U53">
        <v>1.0661996483904801</v>
      </c>
      <c r="V53">
        <v>1.73888298049121</v>
      </c>
      <c r="W53">
        <v>2.46608508100881</v>
      </c>
      <c r="X53">
        <v>0.31357142057748499</v>
      </c>
      <c r="Y53">
        <v>1.9357987003745301</v>
      </c>
      <c r="Z53">
        <v>1.4567718504620999</v>
      </c>
      <c r="AA53">
        <v>1.7536539422854101</v>
      </c>
      <c r="AB53">
        <v>2.36095332500375</v>
      </c>
      <c r="AC53">
        <v>1.5557682232104599</v>
      </c>
      <c r="AD53">
        <v>7.2388536109616403E-2</v>
      </c>
      <c r="AE53">
        <v>0.75288724862688405</v>
      </c>
      <c r="AF53">
        <v>0.98612135655683597</v>
      </c>
      <c r="AG53">
        <v>2.0810642662424801</v>
      </c>
      <c r="AL53">
        <v>1.7400448627429299</v>
      </c>
    </row>
    <row r="54" spans="10:38">
      <c r="K54">
        <v>1.64304175741176</v>
      </c>
      <c r="L54">
        <v>2.5314055623268299</v>
      </c>
      <c r="M54">
        <v>0.29393940704078603</v>
      </c>
      <c r="N54">
        <v>1.3873147467823601</v>
      </c>
      <c r="O54">
        <v>2.2229167250634401</v>
      </c>
      <c r="P54">
        <v>2.1795381952206898</v>
      </c>
      <c r="Q54">
        <v>1.3905234517171201</v>
      </c>
      <c r="R54">
        <v>0.83326342775784201</v>
      </c>
      <c r="S54">
        <v>1.9849711663723599</v>
      </c>
      <c r="T54">
        <v>1.7099376376009301</v>
      </c>
      <c r="U54">
        <v>1.0703060474962101</v>
      </c>
      <c r="V54">
        <v>1.7156592715982799</v>
      </c>
      <c r="W54">
        <v>2.4971171736533702</v>
      </c>
      <c r="X54">
        <v>0.36898717719683199</v>
      </c>
      <c r="Y54">
        <v>1.95620790612495</v>
      </c>
      <c r="Z54">
        <v>1.4910371335702699</v>
      </c>
      <c r="AA54">
        <v>1.74778314567713</v>
      </c>
      <c r="AB54">
        <v>2.3818627654268498</v>
      </c>
      <c r="AC54">
        <v>1.5522235532514801</v>
      </c>
      <c r="AD54">
        <v>4.6227921265918299E-2</v>
      </c>
      <c r="AE54">
        <v>0.74316080831563902</v>
      </c>
      <c r="AF54">
        <v>1.02788743327536</v>
      </c>
      <c r="AG54">
        <v>2.06403447316639</v>
      </c>
      <c r="AL54">
        <v>1.74456815931022</v>
      </c>
    </row>
    <row r="55" spans="10:38">
      <c r="K55">
        <v>1.6495750430429099</v>
      </c>
      <c r="L55">
        <v>2.55127133213526</v>
      </c>
      <c r="M55">
        <v>0.30326264269905301</v>
      </c>
      <c r="N55">
        <v>1.38848163188878</v>
      </c>
      <c r="O55">
        <v>2.2322648119711799</v>
      </c>
      <c r="P55">
        <v>2.2285599973203598</v>
      </c>
      <c r="Q55">
        <v>1.3910819251852</v>
      </c>
      <c r="R55">
        <v>0.84516166826586803</v>
      </c>
      <c r="S55">
        <v>2.04844142657682</v>
      </c>
      <c r="T55">
        <v>1.71831944882746</v>
      </c>
      <c r="U55">
        <v>1.0761433885729701</v>
      </c>
      <c r="V55">
        <v>1.7266397453864899</v>
      </c>
      <c r="W55">
        <v>2.5311696447755399</v>
      </c>
      <c r="X55">
        <v>0.40575769673721801</v>
      </c>
      <c r="Y55">
        <v>1.9582362189809801</v>
      </c>
      <c r="Z55">
        <v>1.49938315089133</v>
      </c>
      <c r="AA55">
        <v>1.75454483991268</v>
      </c>
      <c r="AB55">
        <v>2.35312042556277</v>
      </c>
      <c r="AC55">
        <v>1.5469854978004201</v>
      </c>
      <c r="AD55">
        <v>3.8388780284740798E-2</v>
      </c>
      <c r="AE55">
        <v>0.73486398053452795</v>
      </c>
      <c r="AF55">
        <v>1.0483767309521801</v>
      </c>
      <c r="AG55">
        <v>2.0691384288006698</v>
      </c>
      <c r="AL55">
        <v>1.75799310768964</v>
      </c>
    </row>
    <row r="56" spans="10:38">
      <c r="K56">
        <v>1.6530454451783001</v>
      </c>
      <c r="L56">
        <v>2.5131579195663698</v>
      </c>
      <c r="M56">
        <v>0.28069772448132402</v>
      </c>
      <c r="N56">
        <v>1.3804452629189901</v>
      </c>
      <c r="O56">
        <v>2.2275491795903402</v>
      </c>
      <c r="P56">
        <v>2.2704488398794598</v>
      </c>
      <c r="Q56">
        <v>1.4122608118481299</v>
      </c>
      <c r="R56">
        <v>0.85605323331226602</v>
      </c>
      <c r="S56">
        <v>2.0709828898826101</v>
      </c>
      <c r="T56">
        <v>1.7474939118548001</v>
      </c>
      <c r="U56">
        <v>1.1035177121789901</v>
      </c>
      <c r="V56">
        <v>1.71081489625196</v>
      </c>
      <c r="W56">
        <v>2.4816809480731901</v>
      </c>
      <c r="X56">
        <v>0.59649834791430001</v>
      </c>
      <c r="Y56">
        <v>1.9330962010561299</v>
      </c>
      <c r="Z56">
        <v>1.47042326546943</v>
      </c>
      <c r="AA56">
        <v>1.73558630378764</v>
      </c>
      <c r="AB56">
        <v>2.3278158833150902</v>
      </c>
      <c r="AC56">
        <v>1.57227773071499</v>
      </c>
      <c r="AD56">
        <v>9.9503631602038803E-2</v>
      </c>
      <c r="AE56">
        <v>0.73492077659212995</v>
      </c>
      <c r="AF56">
        <v>1.0626965933291099</v>
      </c>
      <c r="AG56">
        <v>2.0446886000483002</v>
      </c>
      <c r="AL56">
        <v>1.7577763733781799</v>
      </c>
    </row>
    <row r="57" spans="10:38">
      <c r="K57">
        <v>1.6722608907860701</v>
      </c>
      <c r="L57">
        <v>2.5198569418110699</v>
      </c>
      <c r="M57">
        <v>0.28725558151473102</v>
      </c>
      <c r="N57">
        <v>1.5963734009395101</v>
      </c>
      <c r="O57">
        <v>2.0482319720390101</v>
      </c>
      <c r="P57">
        <v>2.2004838949759402</v>
      </c>
      <c r="Q57">
        <v>1.0925349986517501</v>
      </c>
      <c r="R57">
        <v>1.0014401763513601</v>
      </c>
      <c r="S57">
        <v>2.1367271429286299</v>
      </c>
      <c r="T57">
        <v>1.75555009710474</v>
      </c>
      <c r="U57">
        <v>1.2402394758383899</v>
      </c>
      <c r="V57">
        <v>1.7583949983140901</v>
      </c>
      <c r="W57">
        <v>2.4911047280843999</v>
      </c>
      <c r="X57">
        <v>1.1350165312373</v>
      </c>
      <c r="Y57">
        <v>1.7378353237699</v>
      </c>
      <c r="Z57">
        <v>1.40195633244462</v>
      </c>
      <c r="AA57">
        <v>1.4905357255715399</v>
      </c>
      <c r="AB57">
        <v>2.3643395530064302</v>
      </c>
      <c r="AC57">
        <v>1.2637441945944701</v>
      </c>
      <c r="AD57">
        <v>5.7028561472160101E-2</v>
      </c>
      <c r="AE57">
        <v>0.34290939000925602</v>
      </c>
      <c r="AF57">
        <v>1.6629721042258301</v>
      </c>
      <c r="AG57">
        <v>2.1139036585833799</v>
      </c>
      <c r="AL57">
        <v>1.7618654285633499</v>
      </c>
    </row>
    <row r="58" spans="10:38">
      <c r="K58">
        <v>1.6716792135296401</v>
      </c>
      <c r="L58">
        <v>2.62008653882673</v>
      </c>
      <c r="M58">
        <v>0.26121424120845599</v>
      </c>
      <c r="N58">
        <v>1.5776963216662001</v>
      </c>
      <c r="O58">
        <v>2.1962068271780599</v>
      </c>
      <c r="P58">
        <v>2.1835272792143101</v>
      </c>
      <c r="Q58">
        <v>1.1612160472847199</v>
      </c>
      <c r="R58">
        <v>0.92564028319538005</v>
      </c>
      <c r="S58">
        <v>2.1352968136514101</v>
      </c>
      <c r="T58">
        <v>1.8164518538551599</v>
      </c>
      <c r="U58">
        <v>1.12565113161807</v>
      </c>
      <c r="V58">
        <v>1.7932219562812299</v>
      </c>
      <c r="W58">
        <v>2.5435952784046201</v>
      </c>
      <c r="X58">
        <v>0.84981399606959496</v>
      </c>
      <c r="Y58">
        <v>1.8230058236162701</v>
      </c>
      <c r="Z58">
        <v>1.5050194521857501</v>
      </c>
      <c r="AA58">
        <v>1.4888374844689201</v>
      </c>
      <c r="AB58">
        <v>2.4605142195662002</v>
      </c>
      <c r="AC58">
        <v>1.3169580183923799</v>
      </c>
      <c r="AD58">
        <v>0.12594434019613901</v>
      </c>
      <c r="AE58">
        <v>0.40240338438651102</v>
      </c>
      <c r="AF58">
        <v>1.6051677207327999</v>
      </c>
      <c r="AG58">
        <v>2.0124638680540001</v>
      </c>
      <c r="AL58">
        <v>1.7671745647758299</v>
      </c>
    </row>
    <row r="59" spans="10:38">
      <c r="K59">
        <v>1.67814332061978</v>
      </c>
      <c r="L59">
        <v>2.6767934212890601</v>
      </c>
      <c r="M59">
        <v>0.26614230111889497</v>
      </c>
      <c r="N59">
        <v>1.49893692306726</v>
      </c>
      <c r="O59">
        <v>2.2258847052663402</v>
      </c>
      <c r="P59">
        <v>2.24680277985847</v>
      </c>
      <c r="Q59">
        <v>1.1645490001351799</v>
      </c>
      <c r="R59">
        <v>0.91124005126994301</v>
      </c>
      <c r="S59">
        <v>2.1401086889594398</v>
      </c>
      <c r="T59">
        <v>1.8783158431792499</v>
      </c>
      <c r="U59">
        <v>1.1086661665701001</v>
      </c>
      <c r="V59">
        <v>1.7538043011593301</v>
      </c>
      <c r="W59">
        <v>2.5380421406766902</v>
      </c>
      <c r="X59">
        <v>0.82044562060649295</v>
      </c>
      <c r="Y59">
        <v>1.8494294549775501</v>
      </c>
      <c r="Z59">
        <v>1.5380501816807399</v>
      </c>
      <c r="AA59">
        <v>1.4413277155553701</v>
      </c>
      <c r="AB59">
        <v>2.4690630006932901</v>
      </c>
      <c r="AC59">
        <v>1.3020868407531301</v>
      </c>
      <c r="AD59">
        <v>0.15205754362306001</v>
      </c>
      <c r="AE59">
        <v>0.39478157614693898</v>
      </c>
      <c r="AF59">
        <v>1.5991197052497901</v>
      </c>
      <c r="AG59">
        <v>2.0992667067161901</v>
      </c>
      <c r="AL59">
        <v>1.7724720991467799</v>
      </c>
    </row>
    <row r="60" spans="10:38">
      <c r="K60">
        <v>1.6783847392636999</v>
      </c>
      <c r="L60">
        <v>2.6945211885766098</v>
      </c>
      <c r="M60">
        <v>0.24992276935156199</v>
      </c>
      <c r="N60">
        <v>1.36270074710928</v>
      </c>
      <c r="O60">
        <v>2.1855468958783799</v>
      </c>
      <c r="P60">
        <v>2.2726728298941099</v>
      </c>
      <c r="Q60">
        <v>1.15507121918375</v>
      </c>
      <c r="R60">
        <v>0.87026140282457498</v>
      </c>
      <c r="S60">
        <v>2.1648131340551999</v>
      </c>
      <c r="T60">
        <v>1.9356472954886701</v>
      </c>
      <c r="U60">
        <v>1.0633748994354899</v>
      </c>
      <c r="V60">
        <v>1.77417594881861</v>
      </c>
      <c r="W60">
        <v>2.56614182123776</v>
      </c>
      <c r="X60">
        <v>0.77486496971920904</v>
      </c>
      <c r="Y60">
        <v>1.85270382805462</v>
      </c>
      <c r="Z60">
        <v>1.5369557980717301</v>
      </c>
      <c r="AA60">
        <v>1.47470796730787</v>
      </c>
      <c r="AB60">
        <v>2.5487940942101099</v>
      </c>
      <c r="AC60">
        <v>1.2661273048458901</v>
      </c>
      <c r="AD60">
        <v>0.13209736994448101</v>
      </c>
      <c r="AE60">
        <v>0.38162453835809701</v>
      </c>
      <c r="AF60">
        <v>1.6134688535676101</v>
      </c>
      <c r="AG60">
        <v>2.0578081304367801</v>
      </c>
      <c r="AL60">
        <v>1.79161162276005</v>
      </c>
    </row>
    <row r="61" spans="10:38">
      <c r="K61">
        <v>1.6823857133756299</v>
      </c>
      <c r="L61">
        <v>2.6521094750712799</v>
      </c>
      <c r="M61">
        <v>0.25610462201633899</v>
      </c>
      <c r="N61">
        <v>1.4547562454720699</v>
      </c>
      <c r="O61">
        <v>2.1059007549123501</v>
      </c>
      <c r="P61">
        <v>2.30495709815948</v>
      </c>
      <c r="Q61">
        <v>1.15122311826715</v>
      </c>
      <c r="R61">
        <v>0.91180320082232802</v>
      </c>
      <c r="S61">
        <v>2.1151151911583201</v>
      </c>
      <c r="T61">
        <v>1.9007706910344999</v>
      </c>
      <c r="U61">
        <v>1.08375934680745</v>
      </c>
      <c r="V61">
        <v>1.7091847981323101</v>
      </c>
      <c r="W61">
        <v>2.61384145843925</v>
      </c>
      <c r="X61">
        <v>0.79466474957960298</v>
      </c>
      <c r="Y61">
        <v>1.82418208517236</v>
      </c>
      <c r="Z61">
        <v>1.51094991000908</v>
      </c>
      <c r="AA61">
        <v>1.5244797626481299</v>
      </c>
      <c r="AB61">
        <v>2.5236636506094601</v>
      </c>
      <c r="AC61">
        <v>1.3106836983690799</v>
      </c>
      <c r="AD61">
        <v>0.12865646167676101</v>
      </c>
      <c r="AE61">
        <v>0.37844480311221101</v>
      </c>
      <c r="AF61">
        <v>1.6525006857445299</v>
      </c>
      <c r="AG61">
        <v>2.1115249367760001</v>
      </c>
      <c r="AL61">
        <v>1.7896606099298</v>
      </c>
    </row>
    <row r="62" spans="10:38">
      <c r="J62">
        <v>6</v>
      </c>
      <c r="K62">
        <v>1.6966684235710801</v>
      </c>
      <c r="L62">
        <v>2.6826041650133501</v>
      </c>
      <c r="M62">
        <v>0.18349211008962801</v>
      </c>
      <c r="N62">
        <v>1.0134508588476701</v>
      </c>
      <c r="O62">
        <v>2.10804470112293</v>
      </c>
      <c r="P62">
        <v>1.8396775672785901</v>
      </c>
      <c r="Q62">
        <v>0.61312226007729997</v>
      </c>
      <c r="R62">
        <v>0.65407876285354904</v>
      </c>
      <c r="S62">
        <v>2.2595630808005098</v>
      </c>
      <c r="T62">
        <v>2.09856266798064</v>
      </c>
      <c r="U62">
        <v>1.1401066444572501</v>
      </c>
      <c r="V62">
        <v>2.1282342669422198</v>
      </c>
      <c r="W62">
        <v>2.5485750436525398</v>
      </c>
      <c r="X62">
        <v>1.0348428910298899</v>
      </c>
      <c r="Y62">
        <v>1.8516376002741</v>
      </c>
      <c r="Z62">
        <v>1.5122331189287099</v>
      </c>
      <c r="AA62">
        <v>1.4552221355221799</v>
      </c>
      <c r="AB62">
        <v>2.54635532115593</v>
      </c>
      <c r="AC62">
        <v>1.0380008375687</v>
      </c>
      <c r="AD62">
        <v>0.177171125017762</v>
      </c>
      <c r="AE62">
        <v>0.18349211008962801</v>
      </c>
      <c r="AF62">
        <v>2.0428146178048401</v>
      </c>
      <c r="AG62">
        <v>2.3034800716717601</v>
      </c>
      <c r="AL62">
        <v>1.79300019863102</v>
      </c>
    </row>
    <row r="63" spans="10:38">
      <c r="K63">
        <v>1.6937018653692999</v>
      </c>
      <c r="L63">
        <v>2.7236160787939498</v>
      </c>
      <c r="M63">
        <v>0.17242876177824701</v>
      </c>
      <c r="N63">
        <v>0.94180754785638698</v>
      </c>
      <c r="O63">
        <v>2.0933077178072699</v>
      </c>
      <c r="P63">
        <v>2.0017548136519099</v>
      </c>
      <c r="Q63">
        <v>0.70411714695507999</v>
      </c>
      <c r="R63">
        <v>0.70463787014657997</v>
      </c>
      <c r="S63">
        <v>2.1539611398496001</v>
      </c>
      <c r="T63">
        <v>2.2012020184299299</v>
      </c>
      <c r="U63">
        <v>0.97684622787397901</v>
      </c>
      <c r="V63">
        <v>1.91216426650812</v>
      </c>
      <c r="W63">
        <v>2.69215314346991</v>
      </c>
      <c r="X63">
        <v>0.86623939524854199</v>
      </c>
      <c r="Y63">
        <v>1.7880284650681</v>
      </c>
      <c r="Z63">
        <v>1.43569804747366</v>
      </c>
      <c r="AA63">
        <v>1.5243362331733099</v>
      </c>
      <c r="AB63">
        <v>2.7419142630742801</v>
      </c>
      <c r="AC63">
        <v>1.04784874322713</v>
      </c>
      <c r="AD63">
        <v>0.165446097339358</v>
      </c>
      <c r="AE63">
        <v>0.182588108629061</v>
      </c>
      <c r="AF63">
        <v>1.9720172830298699</v>
      </c>
      <c r="AG63">
        <v>2.21077294779443</v>
      </c>
      <c r="AL63">
        <v>1.79493342090152</v>
      </c>
    </row>
    <row r="64" spans="10:38">
      <c r="K64">
        <v>1.69537119018626</v>
      </c>
      <c r="L64">
        <v>2.74664178885457</v>
      </c>
      <c r="M64">
        <v>0.171591007642792</v>
      </c>
      <c r="N64">
        <v>0.92706997825577497</v>
      </c>
      <c r="O64">
        <v>2.0747325987571101</v>
      </c>
      <c r="P64">
        <v>2.01394247063048</v>
      </c>
      <c r="Q64">
        <v>0.70318058106394898</v>
      </c>
      <c r="R64">
        <v>0.69614924917972498</v>
      </c>
      <c r="S64">
        <v>2.20015179162194</v>
      </c>
      <c r="T64">
        <v>2.1979672395504402</v>
      </c>
      <c r="U64">
        <v>0.98876116294808902</v>
      </c>
      <c r="V64">
        <v>1.9351015436392101</v>
      </c>
      <c r="W64">
        <v>2.7879567376777299</v>
      </c>
      <c r="X64">
        <v>0.85536673144083797</v>
      </c>
      <c r="Y64">
        <v>1.80711224516188</v>
      </c>
      <c r="Z64">
        <v>1.3910086371160699</v>
      </c>
      <c r="AA64">
        <v>1.5100355270366399</v>
      </c>
      <c r="AB64">
        <v>2.6831078477260299</v>
      </c>
      <c r="AC64">
        <v>1.0516056953132</v>
      </c>
      <c r="AD64">
        <v>0.16612446212667301</v>
      </c>
      <c r="AE64">
        <v>0.182998279494512</v>
      </c>
      <c r="AF64">
        <v>1.93352539449496</v>
      </c>
      <c r="AG64">
        <v>2.23387347974939</v>
      </c>
      <c r="AL64">
        <v>1.79407953961116</v>
      </c>
    </row>
    <row r="65" spans="11:38">
      <c r="K65">
        <v>1.69918667206408</v>
      </c>
      <c r="L65">
        <v>2.76862513869027</v>
      </c>
      <c r="M65">
        <v>0.17578228129757001</v>
      </c>
      <c r="N65">
        <v>0.91905889945580699</v>
      </c>
      <c r="O65">
        <v>2.0457696588827701</v>
      </c>
      <c r="P65">
        <v>2.0536379936263698</v>
      </c>
      <c r="Q65">
        <v>0.72098596039919605</v>
      </c>
      <c r="R65">
        <v>0.69324591660622503</v>
      </c>
      <c r="S65">
        <v>2.1932714609606601</v>
      </c>
      <c r="T65">
        <v>2.2078362109519398</v>
      </c>
      <c r="U65">
        <v>1.0046025876520699</v>
      </c>
      <c r="V65">
        <v>1.8789897933589499</v>
      </c>
      <c r="W65">
        <v>2.81801423187571</v>
      </c>
      <c r="X65">
        <v>0.84746555060867401</v>
      </c>
      <c r="Y65">
        <v>1.7872546151470301</v>
      </c>
      <c r="Z65">
        <v>1.3810665042441701</v>
      </c>
      <c r="AA65">
        <v>1.5364369136870599</v>
      </c>
      <c r="AB65">
        <v>2.6256474738109201</v>
      </c>
      <c r="AC65">
        <v>1.0558796758535101</v>
      </c>
      <c r="AD65">
        <v>0.17578228129757001</v>
      </c>
      <c r="AE65">
        <v>0.174743960709312</v>
      </c>
      <c r="AF65">
        <v>1.9353005769841101</v>
      </c>
      <c r="AG65">
        <v>2.2534278498606799</v>
      </c>
      <c r="AL65">
        <v>1.8068296661421901</v>
      </c>
    </row>
    <row r="66" spans="11:38">
      <c r="K66">
        <v>1.69678530521576</v>
      </c>
      <c r="L66">
        <v>2.7278397466704201</v>
      </c>
      <c r="M66">
        <v>0.18063758825246401</v>
      </c>
      <c r="N66">
        <v>0.956124563679285</v>
      </c>
      <c r="O66">
        <v>2.0655785254510999</v>
      </c>
      <c r="P66">
        <v>2.0045883154422999</v>
      </c>
      <c r="Q66">
        <v>0.66912989966943703</v>
      </c>
      <c r="R66">
        <v>0.67997721292379698</v>
      </c>
      <c r="S66">
        <v>2.2059698614935099</v>
      </c>
      <c r="T66">
        <v>2.1606866102188298</v>
      </c>
      <c r="U66">
        <v>1.01609617727518</v>
      </c>
      <c r="V66">
        <v>1.9692388658656801</v>
      </c>
      <c r="W66">
        <v>2.7413336667955401</v>
      </c>
      <c r="X66">
        <v>0.88018794082903795</v>
      </c>
      <c r="Y66">
        <v>1.81931830349885</v>
      </c>
      <c r="Z66">
        <v>1.4461776449196799</v>
      </c>
      <c r="AA66">
        <v>1.49686138471765</v>
      </c>
      <c r="AB66">
        <v>2.5994336430096801</v>
      </c>
      <c r="AC66">
        <v>1.07005861294501</v>
      </c>
      <c r="AD66">
        <v>0.18348159211220599</v>
      </c>
      <c r="AE66">
        <v>0.166508623809452</v>
      </c>
      <c r="AF66">
        <v>1.9967588246325001</v>
      </c>
      <c r="AG66">
        <v>2.2917469682028901</v>
      </c>
      <c r="AL66">
        <v>1.80481780998372</v>
      </c>
    </row>
    <row r="67" spans="11:38">
      <c r="K67">
        <v>1.70768325097163</v>
      </c>
      <c r="L67">
        <v>2.7591691533623202</v>
      </c>
      <c r="M67">
        <v>0.12725292623376999</v>
      </c>
      <c r="N67">
        <v>0.57886016180173305</v>
      </c>
      <c r="O67">
        <v>2.01331909636286</v>
      </c>
      <c r="P67">
        <v>1.58814998107297</v>
      </c>
      <c r="Q67">
        <v>0.85222506954142097</v>
      </c>
      <c r="R67">
        <v>0.71377226962284002</v>
      </c>
      <c r="S67">
        <v>2.3431258252243299</v>
      </c>
      <c r="T67">
        <v>2.0809990410590999</v>
      </c>
      <c r="U67">
        <v>1.5704857774676799</v>
      </c>
      <c r="V67">
        <v>1.8613575005844401</v>
      </c>
      <c r="W67">
        <v>2.6178544770232599</v>
      </c>
      <c r="X67">
        <v>0.93270658779535898</v>
      </c>
      <c r="Y67">
        <v>1.5790474973213799</v>
      </c>
      <c r="Z67">
        <v>1.3457514569875999</v>
      </c>
      <c r="AA67">
        <v>1.5480189694925901</v>
      </c>
      <c r="AB67">
        <v>2.4479938297199899</v>
      </c>
      <c r="AC67">
        <v>0.42836159944007002</v>
      </c>
      <c r="AD67">
        <v>0.125916409057517</v>
      </c>
      <c r="AE67">
        <v>7.3090867832627804E-2</v>
      </c>
      <c r="AF67">
        <v>2.2816352799688899</v>
      </c>
      <c r="AG67">
        <v>2.4130867673803702</v>
      </c>
      <c r="AL67">
        <v>1.80729515246977</v>
      </c>
    </row>
    <row r="68" spans="11:38">
      <c r="K68">
        <v>1.7032790223021199</v>
      </c>
      <c r="L68">
        <v>2.8027251850381201</v>
      </c>
      <c r="M68">
        <v>0.13189779283474301</v>
      </c>
      <c r="N68">
        <v>0.57689032778212401</v>
      </c>
      <c r="O68">
        <v>1.9782105961374301</v>
      </c>
      <c r="P68">
        <v>1.77475897508078</v>
      </c>
      <c r="Q68">
        <v>0.86043512508320197</v>
      </c>
      <c r="R68">
        <v>0.70748208917116895</v>
      </c>
      <c r="S68">
        <v>2.26341506193498</v>
      </c>
      <c r="T68">
        <v>2.0614735679529401</v>
      </c>
      <c r="U68">
        <v>1.4111964085167601</v>
      </c>
      <c r="V68">
        <v>1.7981735903848199</v>
      </c>
      <c r="W68">
        <v>2.8052676798883698</v>
      </c>
      <c r="X68">
        <v>0.85343859420490897</v>
      </c>
      <c r="Y68">
        <v>1.5687591893497199</v>
      </c>
      <c r="Z68">
        <v>1.24506721001606</v>
      </c>
      <c r="AA68">
        <v>1.62367849144691</v>
      </c>
      <c r="AB68">
        <v>2.4621054327334999</v>
      </c>
      <c r="AC68">
        <v>0.53772878045578898</v>
      </c>
      <c r="AD68">
        <v>0.102986185396992</v>
      </c>
      <c r="AE68">
        <v>0.13362302590601699</v>
      </c>
      <c r="AF68">
        <v>2.15173322021493</v>
      </c>
      <c r="AG68">
        <v>2.40404674039371</v>
      </c>
      <c r="AL68">
        <v>1.8092280002155501</v>
      </c>
    </row>
    <row r="69" spans="11:38">
      <c r="K69">
        <v>1.7046081907133701</v>
      </c>
      <c r="L69">
        <v>2.8204732211071999</v>
      </c>
      <c r="M69">
        <v>0.12505010426660901</v>
      </c>
      <c r="N69">
        <v>0.57440325066046405</v>
      </c>
      <c r="O69">
        <v>1.97882660651104</v>
      </c>
      <c r="P69">
        <v>1.7678845494584401</v>
      </c>
      <c r="Q69">
        <v>0.85289094662354004</v>
      </c>
      <c r="R69">
        <v>0.70141082441031299</v>
      </c>
      <c r="S69">
        <v>2.2955754366051999</v>
      </c>
      <c r="T69">
        <v>2.0623756345439901</v>
      </c>
      <c r="U69">
        <v>1.4114358655972801</v>
      </c>
      <c r="V69">
        <v>1.7742692007351699</v>
      </c>
      <c r="W69">
        <v>2.8215082793170301</v>
      </c>
      <c r="X69">
        <v>0.80888513576771304</v>
      </c>
      <c r="Y69">
        <v>1.5675917141183899</v>
      </c>
      <c r="Z69">
        <v>1.2313728004225399</v>
      </c>
      <c r="AA69">
        <v>1.6090967226169299</v>
      </c>
      <c r="AB69">
        <v>2.4800732615901699</v>
      </c>
      <c r="AC69">
        <v>0.53375577521954598</v>
      </c>
      <c r="AD69">
        <v>0.10596907083594601</v>
      </c>
      <c r="AE69">
        <v>0.14162134632950699</v>
      </c>
      <c r="AF69">
        <v>2.1623021310808102</v>
      </c>
      <c r="AG69">
        <v>2.4007313178136398</v>
      </c>
      <c r="AL69">
        <v>1.8062114911975</v>
      </c>
    </row>
    <row r="70" spans="11:38">
      <c r="K70">
        <v>1.6984462013941199</v>
      </c>
      <c r="L70">
        <v>2.8274140898273799</v>
      </c>
      <c r="M70">
        <v>0.117499511371867</v>
      </c>
      <c r="N70">
        <v>0.58791309951928505</v>
      </c>
      <c r="O70">
        <v>2.0235242355984902</v>
      </c>
      <c r="P70">
        <v>1.7938346916807499</v>
      </c>
      <c r="Q70">
        <v>0.85059488579048903</v>
      </c>
      <c r="R70">
        <v>0.70105839772171197</v>
      </c>
      <c r="S70">
        <v>2.2786671329702699</v>
      </c>
      <c r="T70">
        <v>2.0247882289392898</v>
      </c>
      <c r="U70">
        <v>1.3690419167241099</v>
      </c>
      <c r="V70">
        <v>1.77154699984252</v>
      </c>
      <c r="W70">
        <v>2.8363726622761201</v>
      </c>
      <c r="X70">
        <v>0.82209926158882995</v>
      </c>
      <c r="Y70">
        <v>1.57473791543368</v>
      </c>
      <c r="Z70">
        <v>1.1946749701762001</v>
      </c>
      <c r="AA70">
        <v>1.6170885660545</v>
      </c>
      <c r="AB70">
        <v>2.5046388034017601</v>
      </c>
      <c r="AC70">
        <v>0.55762253679687201</v>
      </c>
      <c r="AD70">
        <v>8.1897093439608104E-2</v>
      </c>
      <c r="AE70">
        <v>0.13521438999513299</v>
      </c>
      <c r="AF70">
        <v>2.1404165631360499</v>
      </c>
      <c r="AG70">
        <v>2.3620578140966302</v>
      </c>
      <c r="AL70">
        <v>1.82185617249751</v>
      </c>
    </row>
    <row r="71" spans="11:38">
      <c r="K71">
        <v>1.70261719753445</v>
      </c>
      <c r="L71">
        <v>2.79787624219199</v>
      </c>
      <c r="M71">
        <v>0.130758286682505</v>
      </c>
      <c r="N71">
        <v>0.546835334911009</v>
      </c>
      <c r="O71">
        <v>1.9705232179508201</v>
      </c>
      <c r="P71">
        <v>1.73293930596476</v>
      </c>
      <c r="Q71">
        <v>0.85492324696654998</v>
      </c>
      <c r="R71">
        <v>0.70113390276326204</v>
      </c>
      <c r="S71">
        <v>2.29535849111332</v>
      </c>
      <c r="T71">
        <v>2.0678053267579601</v>
      </c>
      <c r="U71">
        <v>1.4342832543979001</v>
      </c>
      <c r="V71">
        <v>1.8010918333086099</v>
      </c>
      <c r="W71">
        <v>2.7788308939345701</v>
      </c>
      <c r="X71">
        <v>0.89438269695491301</v>
      </c>
      <c r="Y71">
        <v>1.56342439491906</v>
      </c>
      <c r="Z71">
        <v>1.2696579642367201</v>
      </c>
      <c r="AA71">
        <v>1.60005740792958</v>
      </c>
      <c r="AB71">
        <v>2.49706370784223</v>
      </c>
      <c r="AC71">
        <v>0.52087248038372702</v>
      </c>
      <c r="AD71">
        <v>7.3474483063372398E-2</v>
      </c>
      <c r="AE71">
        <v>0.1148245759576</v>
      </c>
      <c r="AF71">
        <v>2.1689406557515398</v>
      </c>
      <c r="AG71">
        <v>2.39569382221099</v>
      </c>
      <c r="AL71">
        <v>1.81831632617577</v>
      </c>
    </row>
    <row r="72" spans="11:38">
      <c r="K72">
        <v>1.7197248603287001</v>
      </c>
      <c r="L72">
        <v>2.9003501435458499</v>
      </c>
      <c r="M72">
        <v>0.123760128221561</v>
      </c>
      <c r="N72">
        <v>0.79756663284890505</v>
      </c>
      <c r="O72">
        <v>2.1442986661355001</v>
      </c>
      <c r="P72">
        <v>1.7268793107285301</v>
      </c>
      <c r="Q72">
        <v>0.44747543501033799</v>
      </c>
      <c r="R72">
        <v>0.69990646991882599</v>
      </c>
      <c r="S72">
        <v>2.59814001016837</v>
      </c>
      <c r="T72">
        <v>1.7834071253950401</v>
      </c>
      <c r="U72">
        <v>1.3953002372019201</v>
      </c>
      <c r="V72">
        <v>1.93008417592728</v>
      </c>
      <c r="W72">
        <v>2.6345757654723401</v>
      </c>
      <c r="X72">
        <v>1.0741210160360699</v>
      </c>
      <c r="Y72">
        <v>1.7782750114352599</v>
      </c>
      <c r="Z72">
        <v>0.48048946113786201</v>
      </c>
      <c r="AA72">
        <v>1.65944689529425</v>
      </c>
      <c r="AB72">
        <v>2.5777372090583199</v>
      </c>
      <c r="AC72">
        <v>0.412017983353065</v>
      </c>
      <c r="AD72">
        <v>0.14297430981529199</v>
      </c>
      <c r="AE72">
        <v>0.18309277352334899</v>
      </c>
      <c r="AF72">
        <v>2.6368597443444899</v>
      </c>
      <c r="AG72">
        <v>2.37847772451997</v>
      </c>
      <c r="AL72">
        <v>1.8183378127195</v>
      </c>
    </row>
    <row r="73" spans="11:38">
      <c r="K73">
        <v>1.7204500911796501</v>
      </c>
      <c r="L73">
        <v>2.8590016442356898</v>
      </c>
      <c r="M73">
        <v>0.125578096739275</v>
      </c>
      <c r="N73">
        <v>0.83093497549103901</v>
      </c>
      <c r="O73">
        <v>2.2256620567208598</v>
      </c>
      <c r="P73">
        <v>1.88911253195471</v>
      </c>
      <c r="Q73">
        <v>0.50928682982536799</v>
      </c>
      <c r="R73">
        <v>0.67866111288782505</v>
      </c>
      <c r="S73">
        <v>2.5179313110322799</v>
      </c>
      <c r="T73">
        <v>1.7901417362948899</v>
      </c>
      <c r="U73">
        <v>1.2325756875946099</v>
      </c>
      <c r="V73">
        <v>1.9202598231105299</v>
      </c>
      <c r="W73">
        <v>2.8538351412051002</v>
      </c>
      <c r="X73">
        <v>1.0207717913980301</v>
      </c>
      <c r="Y73">
        <v>1.8218516249471599</v>
      </c>
      <c r="Z73">
        <v>0.52132103354907</v>
      </c>
      <c r="AA73">
        <v>1.7405483253244001</v>
      </c>
      <c r="AB73">
        <v>2.6809092380334199</v>
      </c>
      <c r="AC73">
        <v>0.53824636333535203</v>
      </c>
      <c r="AD73">
        <v>8.0565206196415898E-2</v>
      </c>
      <c r="AE73">
        <v>0.143235911013529</v>
      </c>
      <c r="AF73">
        <v>2.41162765809083</v>
      </c>
      <c r="AG73">
        <v>2.3588218420769702</v>
      </c>
      <c r="AL73">
        <v>1.8098209748015699</v>
      </c>
    </row>
    <row r="74" spans="11:38">
      <c r="K74">
        <v>1.7206904627400501</v>
      </c>
      <c r="L74">
        <v>2.88795106585256</v>
      </c>
      <c r="M74">
        <v>0.144202372881233</v>
      </c>
      <c r="N74">
        <v>0.83909273306841503</v>
      </c>
      <c r="O74">
        <v>2.2581005844928299</v>
      </c>
      <c r="P74">
        <v>1.8905836543560399</v>
      </c>
      <c r="Q74">
        <v>0.49155669932898999</v>
      </c>
      <c r="R74">
        <v>0.74614739574395195</v>
      </c>
      <c r="S74">
        <v>2.4713436662021202</v>
      </c>
      <c r="T74">
        <v>1.8236718495942901</v>
      </c>
      <c r="U74">
        <v>1.23320141814129</v>
      </c>
      <c r="V74">
        <v>1.9339191281853401</v>
      </c>
      <c r="W74">
        <v>2.85970843603025</v>
      </c>
      <c r="X74">
        <v>0.98755494556560997</v>
      </c>
      <c r="Y74">
        <v>1.8325556547090001</v>
      </c>
      <c r="Z74">
        <v>0.54015611872253699</v>
      </c>
      <c r="AA74">
        <v>1.72007780954027</v>
      </c>
      <c r="AB74">
        <v>2.6810482583292901</v>
      </c>
      <c r="AC74">
        <v>0.54438515387539599</v>
      </c>
      <c r="AD74">
        <v>7.2492698958328897E-2</v>
      </c>
      <c r="AE74">
        <v>0.13376829756970501</v>
      </c>
      <c r="AF74">
        <v>2.3308429570350802</v>
      </c>
      <c r="AG74">
        <v>2.3724229255011902</v>
      </c>
      <c r="AL74">
        <v>1.8138608275661701</v>
      </c>
    </row>
    <row r="75" spans="11:38">
      <c r="K75">
        <v>1.73704254647038</v>
      </c>
      <c r="L75">
        <v>2.9660721124869101</v>
      </c>
      <c r="M75">
        <v>0.16099761377730001</v>
      </c>
      <c r="N75">
        <v>0.84738377960276301</v>
      </c>
      <c r="O75">
        <v>2.2539278927047701</v>
      </c>
      <c r="P75">
        <v>1.9444041150407601</v>
      </c>
      <c r="Q75">
        <v>0.48405650989139798</v>
      </c>
      <c r="R75">
        <v>0.72502382155648304</v>
      </c>
      <c r="S75">
        <v>2.4911489580224599</v>
      </c>
      <c r="T75">
        <v>1.8804470320108699</v>
      </c>
      <c r="U75">
        <v>1.2584384755399101</v>
      </c>
      <c r="V75">
        <v>1.9927694886991401</v>
      </c>
      <c r="W75">
        <v>2.9193291452875698</v>
      </c>
      <c r="X75">
        <v>0.97115150026146502</v>
      </c>
      <c r="Y75">
        <v>1.8862922679929099</v>
      </c>
      <c r="Z75">
        <v>0.57567157615997699</v>
      </c>
      <c r="AA75">
        <v>1.71816212116421</v>
      </c>
      <c r="AB75">
        <v>2.78407305930368</v>
      </c>
      <c r="AC75">
        <v>0.62206793997424004</v>
      </c>
      <c r="AD75">
        <v>0.111633778295311</v>
      </c>
      <c r="AE75">
        <v>0.11957120908260201</v>
      </c>
      <c r="AF75">
        <v>2.2954776174053002</v>
      </c>
      <c r="AG75">
        <v>2.4182060625064099</v>
      </c>
      <c r="AL75">
        <v>1.82779922599411</v>
      </c>
    </row>
    <row r="76" spans="11:38">
      <c r="K76">
        <v>1.74554755668202</v>
      </c>
      <c r="L76">
        <v>2.97017208674519</v>
      </c>
      <c r="M76">
        <v>0.12412220654455999</v>
      </c>
      <c r="N76">
        <v>0.87079609388826196</v>
      </c>
      <c r="O76">
        <v>2.2632845129076702</v>
      </c>
      <c r="P76">
        <v>1.9635537682903099</v>
      </c>
      <c r="Q76">
        <v>0.498386942289746</v>
      </c>
      <c r="R76">
        <v>0.67276164955048601</v>
      </c>
      <c r="S76">
        <v>2.5710773913167602</v>
      </c>
      <c r="T76">
        <v>1.8510914282197499</v>
      </c>
      <c r="U76">
        <v>1.1720689062455301</v>
      </c>
      <c r="V76">
        <v>1.9278482440900799</v>
      </c>
      <c r="W76">
        <v>2.9694432551473602</v>
      </c>
      <c r="X76">
        <v>0.96595087325156903</v>
      </c>
      <c r="Y76">
        <v>1.8488155618192299</v>
      </c>
      <c r="Z76">
        <v>0.57105649194246699</v>
      </c>
      <c r="AA76">
        <v>1.72153502839915</v>
      </c>
      <c r="AB76">
        <v>2.7884361269896201</v>
      </c>
      <c r="AC76">
        <v>0.58101860009014294</v>
      </c>
      <c r="AD76">
        <v>7.7931305077598004E-2</v>
      </c>
      <c r="AE76">
        <v>0.10379866882793599</v>
      </c>
      <c r="AF76">
        <v>2.3652182963674</v>
      </c>
      <c r="AG76">
        <v>2.4479241146725199</v>
      </c>
      <c r="AL76">
        <v>1.82594428720558</v>
      </c>
    </row>
    <row r="77" spans="11:38">
      <c r="K77">
        <v>1.7710586188510899</v>
      </c>
      <c r="L77">
        <v>3.0657548920342701</v>
      </c>
      <c r="M77">
        <v>0.114938564476435</v>
      </c>
      <c r="N77">
        <v>0.64969781999527199</v>
      </c>
      <c r="O77">
        <v>2.3956970750406601</v>
      </c>
      <c r="P77">
        <v>1.6666705144582401</v>
      </c>
      <c r="Q77">
        <v>0.203962452759437</v>
      </c>
      <c r="R77">
        <v>1.2119085978991599</v>
      </c>
      <c r="S77">
        <v>2.6671175520580199</v>
      </c>
      <c r="T77">
        <v>2.15078989164819</v>
      </c>
      <c r="U77">
        <v>1.7770830422611299</v>
      </c>
      <c r="V77">
        <v>2.18859475589595</v>
      </c>
      <c r="W77">
        <v>2.4520111169707701</v>
      </c>
      <c r="X77">
        <v>1.27660369903841</v>
      </c>
      <c r="Y77">
        <v>2.2360874349756799</v>
      </c>
      <c r="Z77">
        <v>0.53893357436313505</v>
      </c>
      <c r="AA77">
        <v>1.73360578539414</v>
      </c>
      <c r="AB77">
        <v>2.8150703584917101</v>
      </c>
      <c r="AC77">
        <v>0.295200770890164</v>
      </c>
      <c r="AD77">
        <v>0.29356691445911998</v>
      </c>
      <c r="AE77">
        <v>0.44094756587341899</v>
      </c>
      <c r="AF77">
        <v>2.6997843244637498</v>
      </c>
      <c r="AG77">
        <v>2.6933650274157102</v>
      </c>
      <c r="AL77">
        <v>1.8253177519614701</v>
      </c>
    </row>
    <row r="78" spans="11:38">
      <c r="K78">
        <v>1.7769528576610301</v>
      </c>
      <c r="L78">
        <v>3.04926489381806</v>
      </c>
      <c r="M78">
        <v>0.113810611313043</v>
      </c>
      <c r="N78">
        <v>0.70402997585804605</v>
      </c>
      <c r="O78">
        <v>2.4228082618533402</v>
      </c>
      <c r="P78">
        <v>1.8117079850554101</v>
      </c>
      <c r="Q78">
        <v>0.25757914187280101</v>
      </c>
      <c r="R78">
        <v>1.1303307221072501</v>
      </c>
      <c r="S78">
        <v>2.6323018574061101</v>
      </c>
      <c r="T78">
        <v>2.1405112340569099</v>
      </c>
      <c r="U78">
        <v>1.50774141116317</v>
      </c>
      <c r="V78">
        <v>2.1674974822839501</v>
      </c>
      <c r="W78">
        <v>2.7441337112384798</v>
      </c>
      <c r="X78">
        <v>1.17150079357513</v>
      </c>
      <c r="Y78">
        <v>2.21052304510774</v>
      </c>
      <c r="Z78">
        <v>0.553707617637056</v>
      </c>
      <c r="AA78">
        <v>1.77854833147742</v>
      </c>
      <c r="AB78">
        <v>2.9147582015385201</v>
      </c>
      <c r="AC78">
        <v>6.3850842861648799E-2</v>
      </c>
      <c r="AD78">
        <v>0.29085649703371802</v>
      </c>
      <c r="AE78">
        <v>0.31843938034776098</v>
      </c>
      <c r="AF78">
        <v>2.5051037006192498</v>
      </c>
      <c r="AG78">
        <v>2.6805527519386798</v>
      </c>
      <c r="AL78">
        <v>1.84163374348039</v>
      </c>
    </row>
    <row r="79" spans="11:38">
      <c r="K79">
        <v>1.7931559259315399</v>
      </c>
      <c r="L79">
        <v>3.1026033212042901</v>
      </c>
      <c r="M79">
        <v>0.13598339498669801</v>
      </c>
      <c r="N79">
        <v>0.69961656736093303</v>
      </c>
      <c r="O79">
        <v>2.4101850826249001</v>
      </c>
      <c r="P79">
        <v>1.85639658611886</v>
      </c>
      <c r="Q79">
        <v>0.244624394940477</v>
      </c>
      <c r="R79">
        <v>1.1512307516500699</v>
      </c>
      <c r="S79">
        <v>2.6970842212820201</v>
      </c>
      <c r="T79">
        <v>2.2409308600761602</v>
      </c>
      <c r="U79">
        <v>1.39951393785658</v>
      </c>
      <c r="V79">
        <v>2.2276046643562299</v>
      </c>
      <c r="W79">
        <v>2.8417997264086701</v>
      </c>
      <c r="X79">
        <v>1.1476073136987299</v>
      </c>
      <c r="Y79">
        <v>2.10516395430919</v>
      </c>
      <c r="Z79">
        <v>0.60194123998252402</v>
      </c>
      <c r="AA79">
        <v>1.8238099564037</v>
      </c>
      <c r="AB79">
        <v>2.9938502329416701</v>
      </c>
      <c r="AC79">
        <v>0.12030934972247199</v>
      </c>
      <c r="AD79">
        <v>0.293388466510424</v>
      </c>
      <c r="AE79">
        <v>0.25210129988813301</v>
      </c>
      <c r="AF79">
        <v>2.4449765842012301</v>
      </c>
      <c r="AG79">
        <v>2.7494253063644001</v>
      </c>
      <c r="AL79">
        <v>1.85433405916575</v>
      </c>
    </row>
    <row r="80" spans="11:38">
      <c r="K80">
        <v>1.7893211584509301</v>
      </c>
      <c r="L80">
        <v>3.1325323205556002</v>
      </c>
      <c r="M80">
        <v>0.132842643507425</v>
      </c>
      <c r="N80">
        <v>0.70225630548668505</v>
      </c>
      <c r="O80">
        <v>2.4666539000777101</v>
      </c>
      <c r="P80">
        <v>1.8686331621307899</v>
      </c>
      <c r="Q80">
        <v>0.19440065076504601</v>
      </c>
      <c r="R80">
        <v>1.1759289902725001</v>
      </c>
      <c r="S80">
        <v>2.7052318478686801</v>
      </c>
      <c r="T80">
        <v>2.2293945702687599</v>
      </c>
      <c r="U80">
        <v>1.352723362596</v>
      </c>
      <c r="V80">
        <v>2.21062399295112</v>
      </c>
      <c r="W80">
        <v>2.9046471074148599</v>
      </c>
      <c r="X80">
        <v>1.14550080604944</v>
      </c>
      <c r="Y80">
        <v>2.05451951959434</v>
      </c>
      <c r="Z80">
        <v>0.65430106132368404</v>
      </c>
      <c r="AA80">
        <v>1.7838287746977</v>
      </c>
      <c r="AB80">
        <v>3.0425956755339101</v>
      </c>
      <c r="AC80">
        <v>0.14550865545057701</v>
      </c>
      <c r="AD80">
        <v>0.21609213493561399</v>
      </c>
      <c r="AE80">
        <v>0.23325465192327299</v>
      </c>
      <c r="AF80">
        <v>2.4113677435779501</v>
      </c>
      <c r="AG80">
        <v>2.8030530607320401</v>
      </c>
      <c r="AL80">
        <v>1.88196324889273</v>
      </c>
    </row>
    <row r="81" spans="10:38">
      <c r="K81">
        <v>1.77607130537347</v>
      </c>
      <c r="L81">
        <v>3.06578900917608</v>
      </c>
      <c r="M81">
        <v>0.13264537666861401</v>
      </c>
      <c r="N81">
        <v>0.67958113422242195</v>
      </c>
      <c r="O81">
        <v>2.45346395511603</v>
      </c>
      <c r="P81">
        <v>1.86793026784092</v>
      </c>
      <c r="Q81">
        <v>0.250199254919305</v>
      </c>
      <c r="R81">
        <v>1.1199889338280999</v>
      </c>
      <c r="S81">
        <v>2.6631782969566302</v>
      </c>
      <c r="T81">
        <v>2.2201929746150801</v>
      </c>
      <c r="U81">
        <v>1.4109588866828799</v>
      </c>
      <c r="V81">
        <v>2.1684077899398502</v>
      </c>
      <c r="W81">
        <v>2.8545652735970899</v>
      </c>
      <c r="X81">
        <v>1.1924108560203699</v>
      </c>
      <c r="Y81">
        <v>2.1144952810998601</v>
      </c>
      <c r="Z81">
        <v>0.61571101871610201</v>
      </c>
      <c r="AA81">
        <v>1.74760974251458</v>
      </c>
      <c r="AB81">
        <v>2.99389895325693</v>
      </c>
      <c r="AC81">
        <v>5.1558990479071198E-2</v>
      </c>
      <c r="AD81">
        <v>0.30197710872758199</v>
      </c>
      <c r="AE81">
        <v>0.333008572934957</v>
      </c>
      <c r="AF81">
        <v>2.4140380918436501</v>
      </c>
      <c r="AG81">
        <v>2.7163597397950698</v>
      </c>
      <c r="AL81">
        <v>1.8867422203364601</v>
      </c>
    </row>
    <row r="82" spans="10:38">
      <c r="J82">
        <v>8</v>
      </c>
      <c r="K82">
        <v>1.7473454184796899</v>
      </c>
      <c r="L82">
        <v>2.8202720989760799</v>
      </c>
      <c r="M82">
        <v>0</v>
      </c>
      <c r="N82">
        <v>0</v>
      </c>
      <c r="O82">
        <v>2.7100993642864499</v>
      </c>
      <c r="P82">
        <v>2.0074655488439901</v>
      </c>
      <c r="Q82">
        <v>0</v>
      </c>
      <c r="R82">
        <v>2.16573941393515</v>
      </c>
      <c r="S82">
        <v>2.80012298871734</v>
      </c>
      <c r="T82">
        <v>2.7792549221710399</v>
      </c>
      <c r="U82">
        <v>2.6491310611991001</v>
      </c>
      <c r="V82">
        <v>2.6809897982156499</v>
      </c>
      <c r="W82">
        <v>2.7159637565388302</v>
      </c>
      <c r="X82">
        <v>0</v>
      </c>
      <c r="Y82">
        <v>2.2310447753617502</v>
      </c>
      <c r="Z82">
        <v>0</v>
      </c>
      <c r="AA82">
        <v>2.0361842114099198</v>
      </c>
      <c r="AB82">
        <v>2.8334481870238699</v>
      </c>
      <c r="AC82">
        <v>0</v>
      </c>
      <c r="AD82">
        <v>0</v>
      </c>
      <c r="AE82">
        <v>0</v>
      </c>
      <c r="AF82">
        <v>2.8027647815349299</v>
      </c>
      <c r="AG82">
        <v>2.81124880834951</v>
      </c>
      <c r="AL82">
        <v>1.90443514836331</v>
      </c>
    </row>
    <row r="83" spans="10:38">
      <c r="K83">
        <v>1.74372455982105</v>
      </c>
      <c r="L83">
        <v>2.8438467806479202</v>
      </c>
      <c r="M83">
        <v>0</v>
      </c>
      <c r="N83">
        <v>0</v>
      </c>
      <c r="O83">
        <v>2.6231489447515499</v>
      </c>
      <c r="P83">
        <v>2.1328728192350201</v>
      </c>
      <c r="Q83">
        <v>0</v>
      </c>
      <c r="R83">
        <v>2.1491112754194099</v>
      </c>
      <c r="S83">
        <v>2.8179484110007902</v>
      </c>
      <c r="T83">
        <v>2.7373832591980398</v>
      </c>
      <c r="U83">
        <v>2.4504718988572098</v>
      </c>
      <c r="V83">
        <v>2.6088591458216799</v>
      </c>
      <c r="W83">
        <v>2.6912851296097098</v>
      </c>
      <c r="X83">
        <v>0</v>
      </c>
      <c r="Y83">
        <v>2.1958797032933601</v>
      </c>
      <c r="Z83">
        <v>0</v>
      </c>
      <c r="AA83">
        <v>2.1120573382597798</v>
      </c>
      <c r="AB83">
        <v>2.8627698915111699</v>
      </c>
      <c r="AC83">
        <v>0</v>
      </c>
      <c r="AD83">
        <v>0</v>
      </c>
      <c r="AE83">
        <v>0</v>
      </c>
      <c r="AF83">
        <v>2.64988916009708</v>
      </c>
      <c r="AG83">
        <v>2.7952838482596198</v>
      </c>
      <c r="AL83">
        <v>1.8963436882212901</v>
      </c>
    </row>
    <row r="84" spans="10:38">
      <c r="K84">
        <v>1.7359639105870399</v>
      </c>
      <c r="L84">
        <v>2.8515481266899498</v>
      </c>
      <c r="M84">
        <v>0</v>
      </c>
      <c r="N84">
        <v>0</v>
      </c>
      <c r="O84">
        <v>2.55637032439809</v>
      </c>
      <c r="P84">
        <v>2.1727008212370902</v>
      </c>
      <c r="Q84">
        <v>0</v>
      </c>
      <c r="R84">
        <v>2.1104161518218598</v>
      </c>
      <c r="S84">
        <v>2.7970337994657202</v>
      </c>
      <c r="T84">
        <v>2.7003155304977202</v>
      </c>
      <c r="U84">
        <v>2.3801892639305202</v>
      </c>
      <c r="V84">
        <v>2.51980373922899</v>
      </c>
      <c r="W84">
        <v>2.6853283819042302</v>
      </c>
      <c r="X84">
        <v>0</v>
      </c>
      <c r="Y84">
        <v>2.2503989207759698</v>
      </c>
      <c r="Z84">
        <v>0</v>
      </c>
      <c r="AA84">
        <v>2.16201095239385</v>
      </c>
      <c r="AB84">
        <v>2.88403804538811</v>
      </c>
      <c r="AC84">
        <v>0</v>
      </c>
      <c r="AD84">
        <v>0</v>
      </c>
      <c r="AE84">
        <v>0</v>
      </c>
      <c r="AF84">
        <v>2.6007115411384301</v>
      </c>
      <c r="AG84">
        <v>2.7850704195487599</v>
      </c>
      <c r="AL84">
        <v>1.8845350139707</v>
      </c>
    </row>
    <row r="85" spans="10:38">
      <c r="K85">
        <v>1.71073101095806</v>
      </c>
      <c r="L85">
        <v>2.8099498449504399</v>
      </c>
      <c r="M85">
        <v>0</v>
      </c>
      <c r="N85">
        <v>0</v>
      </c>
      <c r="O85">
        <v>2.57151902354087</v>
      </c>
      <c r="P85">
        <v>2.1215942436222499</v>
      </c>
      <c r="Q85">
        <v>0</v>
      </c>
      <c r="R85">
        <v>2.07861226129832</v>
      </c>
      <c r="S85">
        <v>2.7298451248489499</v>
      </c>
      <c r="T85">
        <v>2.6374406092509899</v>
      </c>
      <c r="U85">
        <v>2.3897193865787201</v>
      </c>
      <c r="V85">
        <v>2.5204322955333498</v>
      </c>
      <c r="W85">
        <v>2.6698745350908499</v>
      </c>
      <c r="X85">
        <v>0</v>
      </c>
      <c r="Y85">
        <v>2.19815304565781</v>
      </c>
      <c r="Z85">
        <v>0</v>
      </c>
      <c r="AA85">
        <v>2.1098365892909401</v>
      </c>
      <c r="AB85">
        <v>2.87370599386146</v>
      </c>
      <c r="AC85">
        <v>0</v>
      </c>
      <c r="AD85">
        <v>0</v>
      </c>
      <c r="AE85">
        <v>0</v>
      </c>
      <c r="AF85">
        <v>2.5417866575609098</v>
      </c>
      <c r="AG85">
        <v>2.7856203704247302</v>
      </c>
      <c r="AL85">
        <v>1.81123961491122</v>
      </c>
    </row>
    <row r="86" spans="10:38">
      <c r="K86">
        <v>1.68483024960197</v>
      </c>
      <c r="L86">
        <v>2.7818840840446</v>
      </c>
      <c r="M86">
        <v>0</v>
      </c>
      <c r="N86">
        <v>0</v>
      </c>
      <c r="O86">
        <v>2.5672737395949099</v>
      </c>
      <c r="P86">
        <v>2.0302083970056901</v>
      </c>
      <c r="Q86">
        <v>0</v>
      </c>
      <c r="R86">
        <v>2.0236309175309501</v>
      </c>
      <c r="S86">
        <v>2.6772034890255401</v>
      </c>
      <c r="T86">
        <v>2.6021183968512198</v>
      </c>
      <c r="U86">
        <v>2.3497943358055902</v>
      </c>
      <c r="V86">
        <v>2.5025437111230602</v>
      </c>
      <c r="W86">
        <v>2.6641914256132999</v>
      </c>
      <c r="X86">
        <v>0</v>
      </c>
      <c r="Y86">
        <v>2.1290378801501002</v>
      </c>
      <c r="Z86">
        <v>0</v>
      </c>
      <c r="AA86">
        <v>2.0371637206033801</v>
      </c>
      <c r="AB86">
        <v>2.8070963484445701</v>
      </c>
      <c r="AC86">
        <v>0</v>
      </c>
      <c r="AD86">
        <v>0</v>
      </c>
      <c r="AE86">
        <v>0</v>
      </c>
      <c r="AF86">
        <v>2.5156342560528602</v>
      </c>
      <c r="AG86">
        <v>2.7806859998482798</v>
      </c>
      <c r="AL86">
        <v>1.80818392125183</v>
      </c>
    </row>
    <row r="87" spans="10:38">
      <c r="K87">
        <v>1.6534400324131899</v>
      </c>
      <c r="L87">
        <v>2.7602588107516102</v>
      </c>
      <c r="M87">
        <v>0</v>
      </c>
      <c r="N87">
        <v>0</v>
      </c>
      <c r="O87">
        <v>2.5612903942027501</v>
      </c>
      <c r="P87">
        <v>2.0296400001277299</v>
      </c>
      <c r="Q87">
        <v>0</v>
      </c>
      <c r="R87">
        <v>1.26179540359372</v>
      </c>
      <c r="S87">
        <v>2.7121447837746699</v>
      </c>
      <c r="T87">
        <v>2.6740836326639701</v>
      </c>
      <c r="U87">
        <v>2.78504771809944</v>
      </c>
      <c r="V87">
        <v>2.4896034247999701</v>
      </c>
      <c r="W87">
        <v>2.6839573372797099</v>
      </c>
      <c r="X87">
        <v>0</v>
      </c>
      <c r="Y87">
        <v>2.58941957726157</v>
      </c>
      <c r="Z87">
        <v>0</v>
      </c>
      <c r="AA87">
        <v>1.46162448917041</v>
      </c>
      <c r="AB87">
        <v>2.7143516772387302</v>
      </c>
      <c r="AC87">
        <v>0</v>
      </c>
      <c r="AD87">
        <v>0</v>
      </c>
      <c r="AE87">
        <v>0</v>
      </c>
      <c r="AF87">
        <v>2.6755774461266402</v>
      </c>
      <c r="AG87">
        <v>2.74194956168893</v>
      </c>
      <c r="AL87">
        <v>1.7991209674689601</v>
      </c>
    </row>
    <row r="88" spans="10:38">
      <c r="K88">
        <v>1.6497422159881201</v>
      </c>
      <c r="L88">
        <v>2.7932573353524099</v>
      </c>
      <c r="M88">
        <v>0</v>
      </c>
      <c r="N88">
        <v>0</v>
      </c>
      <c r="O88">
        <v>2.4980176581168299</v>
      </c>
      <c r="P88">
        <v>2.1497092629728201</v>
      </c>
      <c r="Q88">
        <v>0</v>
      </c>
      <c r="R88">
        <v>1.4077631467179701</v>
      </c>
      <c r="S88">
        <v>2.74731279364384</v>
      </c>
      <c r="T88">
        <v>2.5985556897807598</v>
      </c>
      <c r="U88">
        <v>2.5922100095365499</v>
      </c>
      <c r="V88">
        <v>2.4098963393932902</v>
      </c>
      <c r="W88">
        <v>2.69835789835947</v>
      </c>
      <c r="X88">
        <v>0</v>
      </c>
      <c r="Y88">
        <v>2.4799622886569899</v>
      </c>
      <c r="Z88">
        <v>0</v>
      </c>
      <c r="AA88">
        <v>1.7489519723590901</v>
      </c>
      <c r="AB88">
        <v>2.7886389084106602</v>
      </c>
      <c r="AC88">
        <v>0</v>
      </c>
      <c r="AD88">
        <v>0</v>
      </c>
      <c r="AE88">
        <v>0</v>
      </c>
      <c r="AF88">
        <v>2.5194235450184799</v>
      </c>
      <c r="AG88">
        <v>2.7787604520218099</v>
      </c>
      <c r="AL88">
        <v>1.7737787774987701</v>
      </c>
    </row>
    <row r="89" spans="10:38">
      <c r="K89">
        <v>1.63988919591936</v>
      </c>
      <c r="L89">
        <v>2.80472182860884</v>
      </c>
      <c r="M89">
        <v>0</v>
      </c>
      <c r="N89">
        <v>0</v>
      </c>
      <c r="O89">
        <v>2.4397921546680101</v>
      </c>
      <c r="P89">
        <v>2.1364393670113899</v>
      </c>
      <c r="Q89">
        <v>0</v>
      </c>
      <c r="R89">
        <v>1.4574055419151399</v>
      </c>
      <c r="S89">
        <v>2.6699937464496299</v>
      </c>
      <c r="T89">
        <v>2.5279851141142999</v>
      </c>
      <c r="U89">
        <v>2.5420843160733599</v>
      </c>
      <c r="V89">
        <v>2.3643008136036698</v>
      </c>
      <c r="W89">
        <v>2.6776224823544799</v>
      </c>
      <c r="X89">
        <v>0</v>
      </c>
      <c r="Y89">
        <v>2.4113173397679</v>
      </c>
      <c r="Z89">
        <v>0</v>
      </c>
      <c r="AA89">
        <v>1.77175012384165</v>
      </c>
      <c r="AB89">
        <v>2.8258525560129</v>
      </c>
      <c r="AC89">
        <v>0</v>
      </c>
      <c r="AD89">
        <v>0</v>
      </c>
      <c r="AE89">
        <v>0</v>
      </c>
      <c r="AF89">
        <v>2.45425603565594</v>
      </c>
      <c r="AG89">
        <v>2.7486015672235</v>
      </c>
      <c r="AL89">
        <v>1.74353476720093</v>
      </c>
    </row>
    <row r="90" spans="10:38">
      <c r="K90">
        <v>1.62210534754697</v>
      </c>
      <c r="L90">
        <v>2.76742893851626</v>
      </c>
      <c r="M90">
        <v>0</v>
      </c>
      <c r="N90">
        <v>0</v>
      </c>
      <c r="O90">
        <v>2.4358607068562499</v>
      </c>
      <c r="P90">
        <v>2.1200441172562501</v>
      </c>
      <c r="Q90">
        <v>0</v>
      </c>
      <c r="R90">
        <v>1.42276123624609</v>
      </c>
      <c r="S90">
        <v>2.6890881497294399</v>
      </c>
      <c r="T90">
        <v>2.5326361314971502</v>
      </c>
      <c r="U90">
        <v>2.5450558107625199</v>
      </c>
      <c r="V90">
        <v>2.3583639434866801</v>
      </c>
      <c r="W90">
        <v>2.6853675073213799</v>
      </c>
      <c r="X90">
        <v>0</v>
      </c>
      <c r="Y90">
        <v>2.4132129880066602</v>
      </c>
      <c r="Z90">
        <v>0</v>
      </c>
      <c r="AA90">
        <v>1.66118571733359</v>
      </c>
      <c r="AB90">
        <v>2.7524146512086198</v>
      </c>
      <c r="AC90">
        <v>0</v>
      </c>
      <c r="AD90">
        <v>0</v>
      </c>
      <c r="AE90">
        <v>0</v>
      </c>
      <c r="AF90">
        <v>2.4468592589040901</v>
      </c>
      <c r="AG90">
        <v>2.7063607040224702</v>
      </c>
      <c r="AL90">
        <v>1.7086486198736699</v>
      </c>
    </row>
    <row r="91" spans="10:38">
      <c r="K91">
        <v>1.59362364315744</v>
      </c>
      <c r="L91">
        <v>2.7013909083213599</v>
      </c>
      <c r="M91">
        <v>0</v>
      </c>
      <c r="N91">
        <v>0</v>
      </c>
      <c r="O91">
        <v>2.4409013756146098</v>
      </c>
      <c r="P91">
        <v>2.0716173290525601</v>
      </c>
      <c r="Q91">
        <v>0</v>
      </c>
      <c r="R91">
        <v>1.1972665096073301</v>
      </c>
      <c r="S91">
        <v>2.6665191724679702</v>
      </c>
      <c r="T91">
        <v>2.5479300547121499</v>
      </c>
      <c r="U91">
        <v>2.5777608909916401</v>
      </c>
      <c r="V91">
        <v>2.36978505875889</v>
      </c>
      <c r="W91">
        <v>2.6313663656074802</v>
      </c>
      <c r="X91">
        <v>0</v>
      </c>
      <c r="Y91">
        <v>2.42168057695145</v>
      </c>
      <c r="Z91">
        <v>0</v>
      </c>
      <c r="AA91">
        <v>1.42001191409561</v>
      </c>
      <c r="AB91">
        <v>2.6904324090914198</v>
      </c>
      <c r="AC91">
        <v>0</v>
      </c>
      <c r="AD91">
        <v>0</v>
      </c>
      <c r="AE91">
        <v>0</v>
      </c>
      <c r="AF91">
        <v>2.46183068242201</v>
      </c>
      <c r="AG91">
        <v>2.6802958908813901</v>
      </c>
      <c r="AL91">
        <v>1.70718088707197</v>
      </c>
    </row>
    <row r="92" spans="10:38">
      <c r="K92">
        <v>1.56376743462509</v>
      </c>
      <c r="L92">
        <v>2.7191609827263101</v>
      </c>
      <c r="M92">
        <v>0</v>
      </c>
      <c r="N92">
        <v>0</v>
      </c>
      <c r="O92">
        <v>2.40298006451596</v>
      </c>
      <c r="P92">
        <v>0.66973109080447302</v>
      </c>
      <c r="Q92">
        <v>0</v>
      </c>
      <c r="R92">
        <v>1.42969268877821</v>
      </c>
      <c r="S92">
        <v>2.6930305090332198</v>
      </c>
      <c r="T92">
        <v>2.6764480198787699</v>
      </c>
      <c r="U92">
        <v>2.7163306848083399</v>
      </c>
      <c r="V92">
        <v>1.9720922883633001</v>
      </c>
      <c r="W92">
        <v>2.6790131704277398</v>
      </c>
      <c r="X92">
        <v>0</v>
      </c>
      <c r="Y92">
        <v>2.3977220224362399</v>
      </c>
      <c r="Z92">
        <v>0</v>
      </c>
      <c r="AA92">
        <v>0.98115611587319496</v>
      </c>
      <c r="AB92">
        <v>2.5818888279435099</v>
      </c>
      <c r="AC92">
        <v>0</v>
      </c>
      <c r="AD92">
        <v>0</v>
      </c>
      <c r="AE92">
        <v>0</v>
      </c>
      <c r="AF92">
        <v>2.7365979704296501</v>
      </c>
      <c r="AG92">
        <v>2.6391737202225198</v>
      </c>
      <c r="AL92">
        <v>1.6983562361740201</v>
      </c>
    </row>
    <row r="93" spans="10:38">
      <c r="K93">
        <v>1.5585018379687099</v>
      </c>
      <c r="L93">
        <v>2.7376083345971201</v>
      </c>
      <c r="M93">
        <v>0</v>
      </c>
      <c r="N93">
        <v>0</v>
      </c>
      <c r="O93">
        <v>2.30048376315291</v>
      </c>
      <c r="P93">
        <v>0.55212100808896902</v>
      </c>
      <c r="Q93">
        <v>0</v>
      </c>
      <c r="R93">
        <v>1.0592548063021101</v>
      </c>
      <c r="S93">
        <v>2.69722396250318</v>
      </c>
      <c r="T93">
        <v>2.5179463402565201</v>
      </c>
      <c r="U93">
        <v>2.5336081483368198</v>
      </c>
      <c r="V93">
        <v>1.93940033952099</v>
      </c>
      <c r="W93">
        <v>2.7241343862527598</v>
      </c>
      <c r="X93">
        <v>0</v>
      </c>
      <c r="Y93">
        <v>2.33503375509977</v>
      </c>
      <c r="Z93">
        <v>0</v>
      </c>
      <c r="AA93">
        <v>1.04264844256833</v>
      </c>
      <c r="AB93">
        <v>2.6058726401243901</v>
      </c>
      <c r="AC93">
        <v>0</v>
      </c>
      <c r="AD93">
        <v>0</v>
      </c>
      <c r="AE93">
        <v>0</v>
      </c>
      <c r="AF93">
        <v>2.6876613493324899</v>
      </c>
      <c r="AG93">
        <v>2.6912848466581898</v>
      </c>
      <c r="AL93">
        <v>1.6796586134457001</v>
      </c>
    </row>
    <row r="94" spans="10:38">
      <c r="K94">
        <v>1.54913689245916</v>
      </c>
      <c r="L94">
        <v>2.74222674705319</v>
      </c>
      <c r="M94">
        <v>0</v>
      </c>
      <c r="N94">
        <v>0</v>
      </c>
      <c r="O94">
        <v>2.2694744188370901</v>
      </c>
      <c r="P94">
        <v>0.52017058229179503</v>
      </c>
      <c r="Q94">
        <v>0</v>
      </c>
      <c r="R94">
        <v>1.2127340657368999</v>
      </c>
      <c r="S94">
        <v>2.72677935884751</v>
      </c>
      <c r="T94">
        <v>2.4977100568631299</v>
      </c>
      <c r="U94">
        <v>2.4752349141160299</v>
      </c>
      <c r="V94">
        <v>1.8930354655615</v>
      </c>
      <c r="W94">
        <v>2.6974762802638499</v>
      </c>
      <c r="X94">
        <v>0</v>
      </c>
      <c r="Y94">
        <v>2.32464766396359</v>
      </c>
      <c r="Z94">
        <v>0</v>
      </c>
      <c r="AA94">
        <v>1.1477706047611</v>
      </c>
      <c r="AB94">
        <v>2.74222674705319</v>
      </c>
      <c r="AC94">
        <v>0</v>
      </c>
      <c r="AD94">
        <v>0</v>
      </c>
      <c r="AE94">
        <v>0</v>
      </c>
      <c r="AF94">
        <v>2.62512119203633</v>
      </c>
      <c r="AG94">
        <v>2.72340504769562</v>
      </c>
      <c r="AL94">
        <v>1.64899839350156</v>
      </c>
    </row>
    <row r="95" spans="10:38">
      <c r="K95">
        <v>1.5296192131766699</v>
      </c>
      <c r="L95">
        <v>2.7345099609536798</v>
      </c>
      <c r="M95">
        <v>0</v>
      </c>
      <c r="N95">
        <v>0</v>
      </c>
      <c r="O95">
        <v>2.2758656265588799</v>
      </c>
      <c r="P95">
        <v>0.540489128830555</v>
      </c>
      <c r="Q95">
        <v>0</v>
      </c>
      <c r="R95">
        <v>1.1987616674147401</v>
      </c>
      <c r="S95">
        <v>2.7345099609536798</v>
      </c>
      <c r="T95">
        <v>2.51579221830821</v>
      </c>
      <c r="U95">
        <v>2.4355178452912098</v>
      </c>
      <c r="V95">
        <v>1.9550165137800199</v>
      </c>
      <c r="W95">
        <v>2.6872493041676102</v>
      </c>
      <c r="X95">
        <v>0</v>
      </c>
      <c r="Y95">
        <v>2.25994228357122</v>
      </c>
      <c r="Z95">
        <v>0</v>
      </c>
      <c r="AA95">
        <v>1.09486052483848</v>
      </c>
      <c r="AB95">
        <v>2.6193267151714101</v>
      </c>
      <c r="AC95">
        <v>0</v>
      </c>
      <c r="AD95">
        <v>0</v>
      </c>
      <c r="AE95">
        <v>0</v>
      </c>
      <c r="AF95">
        <v>2.6189540313636801</v>
      </c>
      <c r="AG95">
        <v>2.6587024268666699</v>
      </c>
      <c r="AL95">
        <v>1.61598870681671</v>
      </c>
    </row>
    <row r="96" spans="10:38">
      <c r="K96">
        <v>1.4981248446239801</v>
      </c>
      <c r="L96">
        <v>2.67046885763137</v>
      </c>
      <c r="M96">
        <v>0</v>
      </c>
      <c r="N96">
        <v>0</v>
      </c>
      <c r="O96">
        <v>2.2617440203133499</v>
      </c>
      <c r="P96">
        <v>0.47889773777286598</v>
      </c>
      <c r="Q96">
        <v>0</v>
      </c>
      <c r="R96">
        <v>1.1256649771084599</v>
      </c>
      <c r="S96">
        <v>2.6575163585316002</v>
      </c>
      <c r="T96">
        <v>2.4929239419581499</v>
      </c>
      <c r="U96">
        <v>2.48688622427371</v>
      </c>
      <c r="V96">
        <v>1.90730195476927</v>
      </c>
      <c r="W96">
        <v>2.70299288573985</v>
      </c>
      <c r="X96">
        <v>0</v>
      </c>
      <c r="Y96">
        <v>2.2329606412483298</v>
      </c>
      <c r="Z96">
        <v>0</v>
      </c>
      <c r="AA96">
        <v>0.908058445847859</v>
      </c>
      <c r="AB96">
        <v>2.6625286778824599</v>
      </c>
      <c r="AC96">
        <v>0</v>
      </c>
      <c r="AD96">
        <v>0</v>
      </c>
      <c r="AE96">
        <v>0</v>
      </c>
      <c r="AF96">
        <v>2.59435392588651</v>
      </c>
      <c r="AG96">
        <v>2.6025332932803402</v>
      </c>
      <c r="AL96">
        <v>1.61292491301589</v>
      </c>
    </row>
    <row r="97" spans="10:38">
      <c r="K97">
        <v>1.4740578490054199</v>
      </c>
      <c r="L97">
        <v>2.6228593578693098</v>
      </c>
      <c r="M97">
        <v>0</v>
      </c>
      <c r="N97">
        <v>0</v>
      </c>
      <c r="O97">
        <v>2.31069010295304</v>
      </c>
      <c r="P97">
        <v>0.30000343101289501</v>
      </c>
      <c r="Q97">
        <v>0</v>
      </c>
      <c r="R97">
        <v>2.1447854564274</v>
      </c>
      <c r="S97">
        <v>2.3774506404991098</v>
      </c>
      <c r="T97">
        <v>2.6143449518067099</v>
      </c>
      <c r="U97">
        <v>2.5473675197658001</v>
      </c>
      <c r="V97">
        <v>1.4366570910969101</v>
      </c>
      <c r="W97">
        <v>2.62576589432767</v>
      </c>
      <c r="X97">
        <v>0</v>
      </c>
      <c r="Y97">
        <v>2.1891875502075</v>
      </c>
      <c r="Z97">
        <v>0</v>
      </c>
      <c r="AA97">
        <v>1.2367857442061301</v>
      </c>
      <c r="AB97">
        <v>2.5118042266107099</v>
      </c>
      <c r="AC97">
        <v>0</v>
      </c>
      <c r="AD97">
        <v>0</v>
      </c>
      <c r="AE97">
        <v>0</v>
      </c>
      <c r="AF97">
        <v>2.5894839177175601</v>
      </c>
      <c r="AG97">
        <v>2.5995954222146298</v>
      </c>
      <c r="AL97">
        <v>1.60078305196773</v>
      </c>
    </row>
    <row r="98" spans="10:38">
      <c r="K98">
        <v>1.4637851359590699</v>
      </c>
      <c r="L98">
        <v>2.73453059554432</v>
      </c>
      <c r="M98">
        <v>0</v>
      </c>
      <c r="N98">
        <v>0</v>
      </c>
      <c r="O98">
        <v>2.19455511385515</v>
      </c>
      <c r="P98">
        <v>0.37470245888816001</v>
      </c>
      <c r="Q98">
        <v>0</v>
      </c>
      <c r="R98">
        <v>2.0113714823595998</v>
      </c>
      <c r="S98">
        <v>2.3555215533414899</v>
      </c>
      <c r="T98">
        <v>2.6412366856387601</v>
      </c>
      <c r="U98">
        <v>2.50920682123308</v>
      </c>
      <c r="V98">
        <v>1.47180865653883</v>
      </c>
      <c r="W98">
        <v>2.8157267471576199</v>
      </c>
      <c r="X98">
        <v>0</v>
      </c>
      <c r="Y98">
        <v>2.0655429632933799</v>
      </c>
      <c r="Z98">
        <v>0</v>
      </c>
      <c r="AA98">
        <v>1.36940541011803</v>
      </c>
      <c r="AB98">
        <v>2.4255050088327499</v>
      </c>
      <c r="AC98">
        <v>0</v>
      </c>
      <c r="AD98">
        <v>0</v>
      </c>
      <c r="AE98">
        <v>0</v>
      </c>
      <c r="AF98">
        <v>2.5894529898849301</v>
      </c>
      <c r="AG98">
        <v>2.5395512706442598</v>
      </c>
      <c r="AL98">
        <v>1.5820552338848599</v>
      </c>
    </row>
    <row r="99" spans="10:38">
      <c r="K99">
        <v>1.45927216731475</v>
      </c>
      <c r="L99">
        <v>2.7173238613884401</v>
      </c>
      <c r="M99">
        <v>0</v>
      </c>
      <c r="N99">
        <v>0</v>
      </c>
      <c r="O99">
        <v>2.1695097983279599</v>
      </c>
      <c r="P99">
        <v>0.39644736282874599</v>
      </c>
      <c r="Q99">
        <v>0</v>
      </c>
      <c r="R99">
        <v>1.9463736202000199</v>
      </c>
      <c r="S99">
        <v>2.50756307699318</v>
      </c>
      <c r="T99">
        <v>2.62665445627752</v>
      </c>
      <c r="U99">
        <v>2.4589906689726901</v>
      </c>
      <c r="V99">
        <v>1.4290694393860499</v>
      </c>
      <c r="W99">
        <v>2.77710395027179</v>
      </c>
      <c r="X99">
        <v>0</v>
      </c>
      <c r="Y99">
        <v>2.0795436488896</v>
      </c>
      <c r="Z99">
        <v>0</v>
      </c>
      <c r="AA99">
        <v>1.3553246171073201</v>
      </c>
      <c r="AB99">
        <v>2.5613003907105099</v>
      </c>
      <c r="AC99">
        <v>0</v>
      </c>
      <c r="AD99">
        <v>0</v>
      </c>
      <c r="AE99">
        <v>0</v>
      </c>
      <c r="AF99">
        <v>2.5730949432944499</v>
      </c>
      <c r="AG99">
        <v>2.6691882973172301</v>
      </c>
      <c r="AL99">
        <v>1.5460144812251599</v>
      </c>
    </row>
    <row r="100" spans="10:38">
      <c r="K100">
        <v>1.43884907668352</v>
      </c>
      <c r="L100">
        <v>2.6725275729790599</v>
      </c>
      <c r="M100">
        <v>0</v>
      </c>
      <c r="N100">
        <v>0</v>
      </c>
      <c r="O100">
        <v>2.1390433617232398</v>
      </c>
      <c r="P100">
        <v>0.26593279059769798</v>
      </c>
      <c r="Q100">
        <v>0</v>
      </c>
      <c r="R100">
        <v>1.92943814683765</v>
      </c>
      <c r="S100">
        <v>2.4916499148540598</v>
      </c>
      <c r="T100">
        <v>2.6715953892889601</v>
      </c>
      <c r="U100">
        <v>2.4423171994780102</v>
      </c>
      <c r="V100">
        <v>1.3464200226331999</v>
      </c>
      <c r="W100">
        <v>2.7193035118178401</v>
      </c>
      <c r="X100">
        <v>0</v>
      </c>
      <c r="Y100">
        <v>2.0538668018858801</v>
      </c>
      <c r="Z100">
        <v>0</v>
      </c>
      <c r="AA100">
        <v>1.2936237270817901</v>
      </c>
      <c r="AB100">
        <v>2.5827284505201402</v>
      </c>
      <c r="AC100">
        <v>0</v>
      </c>
      <c r="AD100">
        <v>0</v>
      </c>
      <c r="AE100">
        <v>0</v>
      </c>
      <c r="AF100">
        <v>2.57957286701635</v>
      </c>
      <c r="AG100">
        <v>2.6638107820086798</v>
      </c>
      <c r="AL100">
        <v>1.5199298745260901</v>
      </c>
    </row>
    <row r="101" spans="10:38">
      <c r="K101">
        <v>1.4077745374926101</v>
      </c>
      <c r="L101">
        <v>2.60357309778751</v>
      </c>
      <c r="M101">
        <v>0</v>
      </c>
      <c r="N101">
        <v>0</v>
      </c>
      <c r="O101">
        <v>2.1627879875227798</v>
      </c>
      <c r="P101">
        <v>0.113436316217884</v>
      </c>
      <c r="Q101">
        <v>0</v>
      </c>
      <c r="R101">
        <v>1.8862126746713901</v>
      </c>
      <c r="S101">
        <v>2.44959942392815</v>
      </c>
      <c r="T101">
        <v>2.60718660394619</v>
      </c>
      <c r="U101">
        <v>2.4256404799248901</v>
      </c>
      <c r="V101">
        <v>1.27627354723911</v>
      </c>
      <c r="W101">
        <v>2.6160512051082798</v>
      </c>
      <c r="X101">
        <v>0</v>
      </c>
      <c r="Y101">
        <v>2.0798959944014599</v>
      </c>
      <c r="Z101">
        <v>0</v>
      </c>
      <c r="AA101">
        <v>1.20796488886814</v>
      </c>
      <c r="AB101">
        <v>2.5115007845188702</v>
      </c>
      <c r="AC101">
        <v>0</v>
      </c>
      <c r="AD101">
        <v>0</v>
      </c>
      <c r="AE101">
        <v>0</v>
      </c>
      <c r="AF101">
        <v>2.4852783361789101</v>
      </c>
      <c r="AG101">
        <v>2.5736880420418302</v>
      </c>
      <c r="AL101">
        <v>1.51075876439144</v>
      </c>
    </row>
    <row r="102" spans="10:38">
      <c r="J102">
        <v>10</v>
      </c>
      <c r="K102">
        <v>1.3733634732330799</v>
      </c>
      <c r="L102">
        <v>2.4808363889151201</v>
      </c>
      <c r="M102">
        <v>0</v>
      </c>
      <c r="N102">
        <v>0</v>
      </c>
      <c r="O102">
        <v>2.4125451096952499</v>
      </c>
      <c r="P102">
        <v>0</v>
      </c>
      <c r="Q102">
        <v>0</v>
      </c>
      <c r="R102">
        <v>2.1551918983242202</v>
      </c>
      <c r="S102">
        <v>2.29133134375921</v>
      </c>
      <c r="T102">
        <v>2.4689093828967899</v>
      </c>
      <c r="U102">
        <v>2.39136264718443</v>
      </c>
      <c r="V102">
        <v>2.0223561618186698</v>
      </c>
      <c r="W102">
        <v>2.4597413923726998</v>
      </c>
      <c r="X102">
        <v>0</v>
      </c>
      <c r="Y102">
        <v>2.0363342727482698</v>
      </c>
      <c r="Z102">
        <v>0</v>
      </c>
      <c r="AA102">
        <v>1.78212156451549</v>
      </c>
      <c r="AB102">
        <v>2.41062686087295</v>
      </c>
      <c r="AC102">
        <v>0</v>
      </c>
      <c r="AD102">
        <v>0</v>
      </c>
      <c r="AE102">
        <v>0</v>
      </c>
      <c r="AF102">
        <v>2.4290408080647601</v>
      </c>
      <c r="AG102">
        <v>2.4733261461562401</v>
      </c>
      <c r="AL102">
        <v>1.5054704650931601</v>
      </c>
    </row>
    <row r="103" spans="10:38">
      <c r="K103">
        <v>1.37427954800449</v>
      </c>
      <c r="L103">
        <v>2.4801518866863601</v>
      </c>
      <c r="M103">
        <v>0</v>
      </c>
      <c r="N103">
        <v>0</v>
      </c>
      <c r="O103">
        <v>2.3942711158673502</v>
      </c>
      <c r="P103">
        <v>0</v>
      </c>
      <c r="Q103">
        <v>0</v>
      </c>
      <c r="R103">
        <v>2.1248012399711702</v>
      </c>
      <c r="S103">
        <v>2.4839961471162701</v>
      </c>
      <c r="T103">
        <v>2.4466755181834801</v>
      </c>
      <c r="U103">
        <v>2.3461298665553598</v>
      </c>
      <c r="V103">
        <v>2.0665897271858298</v>
      </c>
      <c r="W103">
        <v>2.4284981036029998</v>
      </c>
      <c r="X103">
        <v>0</v>
      </c>
      <c r="Y103">
        <v>1.99304672805634</v>
      </c>
      <c r="Z103">
        <v>0</v>
      </c>
      <c r="AA103">
        <v>1.85078019241997</v>
      </c>
      <c r="AB103">
        <v>2.4337145868963601</v>
      </c>
      <c r="AC103">
        <v>0</v>
      </c>
      <c r="AD103">
        <v>0</v>
      </c>
      <c r="AE103">
        <v>0</v>
      </c>
      <c r="AF103">
        <v>2.39829590642363</v>
      </c>
      <c r="AG103">
        <v>2.4797740346437198</v>
      </c>
      <c r="AL103">
        <v>1.48259160114199</v>
      </c>
    </row>
    <row r="104" spans="10:38">
      <c r="K104">
        <v>1.3685118824090501</v>
      </c>
      <c r="L104">
        <v>2.46090909573743</v>
      </c>
      <c r="M104">
        <v>0</v>
      </c>
      <c r="N104">
        <v>0</v>
      </c>
      <c r="O104">
        <v>2.38036659320615</v>
      </c>
      <c r="P104">
        <v>0</v>
      </c>
      <c r="Q104">
        <v>0</v>
      </c>
      <c r="R104">
        <v>2.15254452502798</v>
      </c>
      <c r="S104">
        <v>2.4316827447087501</v>
      </c>
      <c r="T104">
        <v>2.4561051790981998</v>
      </c>
      <c r="U104">
        <v>2.3653463600539499</v>
      </c>
      <c r="V104">
        <v>2.08945530062226</v>
      </c>
      <c r="W104">
        <v>2.4394237137474102</v>
      </c>
      <c r="X104">
        <v>0</v>
      </c>
      <c r="Y104">
        <v>1.9928539617384</v>
      </c>
      <c r="Z104">
        <v>0</v>
      </c>
      <c r="AA104">
        <v>1.8397358936799899</v>
      </c>
      <c r="AB104">
        <v>2.44901474490046</v>
      </c>
      <c r="AC104">
        <v>0</v>
      </c>
      <c r="AD104">
        <v>0</v>
      </c>
      <c r="AE104">
        <v>0</v>
      </c>
      <c r="AF104">
        <v>2.3912183793809101</v>
      </c>
      <c r="AG104">
        <v>2.4596860563585299</v>
      </c>
      <c r="AL104">
        <v>1.45119478203243</v>
      </c>
    </row>
    <row r="105" spans="10:38">
      <c r="K105">
        <v>1.3522003483651699</v>
      </c>
      <c r="L105">
        <v>2.4293370363507898</v>
      </c>
      <c r="M105">
        <v>0</v>
      </c>
      <c r="N105">
        <v>0</v>
      </c>
      <c r="O105">
        <v>2.3422872492989102</v>
      </c>
      <c r="P105">
        <v>0</v>
      </c>
      <c r="Q105">
        <v>0</v>
      </c>
      <c r="R105">
        <v>2.12012136749233</v>
      </c>
      <c r="S105">
        <v>2.40392178183229</v>
      </c>
      <c r="T105">
        <v>2.4302296352586801</v>
      </c>
      <c r="U105">
        <v>2.36929382941431</v>
      </c>
      <c r="V105">
        <v>2.05169986554067</v>
      </c>
      <c r="W105">
        <v>2.3989605033700001</v>
      </c>
      <c r="X105">
        <v>0</v>
      </c>
      <c r="Y105">
        <v>1.9594765945064501</v>
      </c>
      <c r="Z105">
        <v>0</v>
      </c>
      <c r="AA105">
        <v>1.7861662579418101</v>
      </c>
      <c r="AB105">
        <v>2.3986008752927499</v>
      </c>
      <c r="AC105">
        <v>0</v>
      </c>
      <c r="AD105">
        <v>0</v>
      </c>
      <c r="AE105">
        <v>0</v>
      </c>
      <c r="AF105">
        <v>2.3990679743257002</v>
      </c>
      <c r="AG105">
        <v>2.34367583309038</v>
      </c>
      <c r="AL105">
        <v>1.4154646345197099</v>
      </c>
    </row>
    <row r="106" spans="10:38">
      <c r="K106">
        <v>1.3284567410747801</v>
      </c>
      <c r="L106">
        <v>2.4007559195867501</v>
      </c>
      <c r="M106">
        <v>0</v>
      </c>
      <c r="N106">
        <v>0</v>
      </c>
      <c r="O106">
        <v>2.3072819579346899</v>
      </c>
      <c r="P106">
        <v>0</v>
      </c>
      <c r="Q106">
        <v>0</v>
      </c>
      <c r="R106">
        <v>2.0997673018462999</v>
      </c>
      <c r="S106">
        <v>2.3660944814412401</v>
      </c>
      <c r="T106">
        <v>2.3917283505428801</v>
      </c>
      <c r="U106">
        <v>2.3603638501465798</v>
      </c>
      <c r="V106">
        <v>1.9922597422352699</v>
      </c>
      <c r="W106">
        <v>2.39191696482367</v>
      </c>
      <c r="X106">
        <v>0</v>
      </c>
      <c r="Y106">
        <v>1.9049112522301499</v>
      </c>
      <c r="Z106">
        <v>0</v>
      </c>
      <c r="AA106">
        <v>1.68468574764543</v>
      </c>
      <c r="AB106">
        <v>2.36760634913214</v>
      </c>
      <c r="AC106">
        <v>0</v>
      </c>
      <c r="AD106">
        <v>0</v>
      </c>
      <c r="AE106">
        <v>0</v>
      </c>
      <c r="AF106">
        <v>2.3343332915485102</v>
      </c>
      <c r="AG106">
        <v>2.4009955551252</v>
      </c>
      <c r="AL106">
        <v>1.4161431637756601</v>
      </c>
    </row>
    <row r="107" spans="10:38">
      <c r="K107">
        <v>1.3000734952661801</v>
      </c>
      <c r="L107">
        <v>2.3873476837999599</v>
      </c>
      <c r="M107">
        <v>0</v>
      </c>
      <c r="N107">
        <v>0</v>
      </c>
      <c r="O107">
        <v>2.2773346812062898</v>
      </c>
      <c r="P107">
        <v>0</v>
      </c>
      <c r="Q107">
        <v>0</v>
      </c>
      <c r="R107">
        <v>2.13809874968995</v>
      </c>
      <c r="S107">
        <v>2.36318876055214</v>
      </c>
      <c r="T107">
        <v>2.3876182615452701</v>
      </c>
      <c r="U107">
        <v>2.35908980678578</v>
      </c>
      <c r="V107">
        <v>1.6746300079685299</v>
      </c>
      <c r="W107">
        <v>2.3668217375381899</v>
      </c>
      <c r="X107">
        <v>0</v>
      </c>
      <c r="Y107">
        <v>1.8329873585883201</v>
      </c>
      <c r="Z107">
        <v>0</v>
      </c>
      <c r="AA107">
        <v>1.5862578610278499</v>
      </c>
      <c r="AB107">
        <v>2.36208481129434</v>
      </c>
      <c r="AC107">
        <v>0</v>
      </c>
      <c r="AD107">
        <v>0</v>
      </c>
      <c r="AE107">
        <v>0</v>
      </c>
      <c r="AF107">
        <v>2.3799758075272899</v>
      </c>
      <c r="AG107">
        <v>2.3820186720591501</v>
      </c>
      <c r="AL107">
        <v>1.4109956957651999</v>
      </c>
    </row>
    <row r="108" spans="10:38">
      <c r="K108">
        <v>1.29998596002102</v>
      </c>
      <c r="L108">
        <v>2.3792802771650998</v>
      </c>
      <c r="M108">
        <v>0</v>
      </c>
      <c r="N108">
        <v>0</v>
      </c>
      <c r="O108">
        <v>2.2271645861977198</v>
      </c>
      <c r="P108">
        <v>0</v>
      </c>
      <c r="Q108">
        <v>0</v>
      </c>
      <c r="R108">
        <v>2.09190349539357</v>
      </c>
      <c r="S108">
        <v>2.3689013317299201</v>
      </c>
      <c r="T108">
        <v>2.3824418546383699</v>
      </c>
      <c r="U108">
        <v>2.3250980256628</v>
      </c>
      <c r="V108">
        <v>1.6804950945495301</v>
      </c>
      <c r="W108">
        <v>2.3585612345375999</v>
      </c>
      <c r="X108">
        <v>0</v>
      </c>
      <c r="Y108">
        <v>1.8611437847964101</v>
      </c>
      <c r="Z108">
        <v>0</v>
      </c>
      <c r="AA108">
        <v>1.6231680718653501</v>
      </c>
      <c r="AB108">
        <v>2.3792802771650998</v>
      </c>
      <c r="AC108">
        <v>0</v>
      </c>
      <c r="AD108">
        <v>0</v>
      </c>
      <c r="AE108">
        <v>0</v>
      </c>
      <c r="AF108">
        <v>2.3661731331537799</v>
      </c>
      <c r="AG108">
        <v>2.37585967506118</v>
      </c>
      <c r="AL108">
        <v>1.39320811236135</v>
      </c>
    </row>
    <row r="109" spans="10:38">
      <c r="K109">
        <v>1.2956965788361801</v>
      </c>
      <c r="L109">
        <v>2.3737465955017201</v>
      </c>
      <c r="M109">
        <v>0</v>
      </c>
      <c r="N109">
        <v>0</v>
      </c>
      <c r="O109">
        <v>2.2252018530751601</v>
      </c>
      <c r="P109">
        <v>0</v>
      </c>
      <c r="Q109">
        <v>0</v>
      </c>
      <c r="R109">
        <v>2.08794496456186</v>
      </c>
      <c r="S109">
        <v>2.3626180252384601</v>
      </c>
      <c r="T109">
        <v>2.37719308152663</v>
      </c>
      <c r="U109">
        <v>2.3393803610495398</v>
      </c>
      <c r="V109">
        <v>1.7208803579465699</v>
      </c>
      <c r="W109">
        <v>2.3494457146659702</v>
      </c>
      <c r="X109">
        <v>0</v>
      </c>
      <c r="Y109">
        <v>1.85143172950942</v>
      </c>
      <c r="Z109">
        <v>0</v>
      </c>
      <c r="AA109">
        <v>1.5829535370978001</v>
      </c>
      <c r="AB109">
        <v>2.3718233906360702</v>
      </c>
      <c r="AC109">
        <v>0</v>
      </c>
      <c r="AD109">
        <v>0</v>
      </c>
      <c r="AE109">
        <v>0</v>
      </c>
      <c r="AF109">
        <v>2.3792603557879799</v>
      </c>
      <c r="AG109">
        <v>2.37133234737817</v>
      </c>
      <c r="AL109">
        <v>1.3688648290971599</v>
      </c>
    </row>
    <row r="110" spans="10:38">
      <c r="K110">
        <v>1.2830251977739999</v>
      </c>
      <c r="L110">
        <v>2.36002950580751</v>
      </c>
      <c r="M110">
        <v>0</v>
      </c>
      <c r="N110">
        <v>0</v>
      </c>
      <c r="O110">
        <v>2.2163888238698002</v>
      </c>
      <c r="P110">
        <v>0</v>
      </c>
      <c r="Q110">
        <v>0</v>
      </c>
      <c r="R110">
        <v>2.0411210663672898</v>
      </c>
      <c r="S110">
        <v>2.3480131042833601</v>
      </c>
      <c r="T110">
        <v>2.3638194126696002</v>
      </c>
      <c r="U110">
        <v>2.3318213724449399</v>
      </c>
      <c r="V110">
        <v>1.6512548320736999</v>
      </c>
      <c r="W110">
        <v>2.3405638924359602</v>
      </c>
      <c r="X110">
        <v>0</v>
      </c>
      <c r="Y110">
        <v>1.8626549836366699</v>
      </c>
      <c r="Z110">
        <v>0</v>
      </c>
      <c r="AA110">
        <v>1.48770132593619</v>
      </c>
      <c r="AB110">
        <v>2.3526133364447599</v>
      </c>
      <c r="AC110">
        <v>0</v>
      </c>
      <c r="AD110">
        <v>0</v>
      </c>
      <c r="AE110">
        <v>0</v>
      </c>
      <c r="AF110">
        <v>2.36704725241517</v>
      </c>
      <c r="AG110">
        <v>2.3565275072691501</v>
      </c>
      <c r="AL110">
        <v>1.3370686191224099</v>
      </c>
    </row>
    <row r="111" spans="10:38">
      <c r="K111">
        <v>1.2571173947146099</v>
      </c>
      <c r="L111">
        <v>2.3304887608025902</v>
      </c>
      <c r="M111">
        <v>0</v>
      </c>
      <c r="N111">
        <v>0</v>
      </c>
      <c r="O111">
        <v>2.1793939441021299</v>
      </c>
      <c r="P111">
        <v>0</v>
      </c>
      <c r="Q111">
        <v>0</v>
      </c>
      <c r="R111">
        <v>2.0083942898596399</v>
      </c>
      <c r="S111">
        <v>2.1969259985026599</v>
      </c>
      <c r="T111">
        <v>2.33293882560963</v>
      </c>
      <c r="U111">
        <v>2.3113397174537802</v>
      </c>
      <c r="V111">
        <v>1.56332896101341</v>
      </c>
      <c r="W111">
        <v>2.3076868143353</v>
      </c>
      <c r="X111">
        <v>0</v>
      </c>
      <c r="Y111">
        <v>1.79350614408438</v>
      </c>
      <c r="Z111">
        <v>0</v>
      </c>
      <c r="AA111">
        <v>1.41192382682531</v>
      </c>
      <c r="AB111">
        <v>2.3108492916319201</v>
      </c>
      <c r="AC111">
        <v>0</v>
      </c>
      <c r="AD111">
        <v>0</v>
      </c>
      <c r="AE111">
        <v>0</v>
      </c>
      <c r="AF111">
        <v>2.34235391103419</v>
      </c>
      <c r="AG111">
        <v>2.3235906266555202</v>
      </c>
      <c r="AL111">
        <v>1.33818864266142</v>
      </c>
    </row>
    <row r="112" spans="10:38">
      <c r="K112">
        <v>1.2264469320404101</v>
      </c>
      <c r="L112">
        <v>2.3263140655471899</v>
      </c>
      <c r="M112">
        <v>0</v>
      </c>
      <c r="N112">
        <v>0</v>
      </c>
      <c r="O112">
        <v>2.1667758016539</v>
      </c>
      <c r="P112">
        <v>0</v>
      </c>
      <c r="Q112">
        <v>0</v>
      </c>
      <c r="R112">
        <v>2.1461666848460399</v>
      </c>
      <c r="S112">
        <v>2.2433801124967401</v>
      </c>
      <c r="T112">
        <v>2.3289806559243198</v>
      </c>
      <c r="U112">
        <v>2.3307098814925999</v>
      </c>
      <c r="V112">
        <v>1.4266234218595699</v>
      </c>
      <c r="W112">
        <v>2.2930929324220202</v>
      </c>
      <c r="X112">
        <v>0</v>
      </c>
      <c r="Y112">
        <v>1.68751469517613</v>
      </c>
      <c r="Z112">
        <v>0</v>
      </c>
      <c r="AA112">
        <v>1.30067732893919</v>
      </c>
      <c r="AB112">
        <v>2.3184387922335401</v>
      </c>
      <c r="AC112">
        <v>0</v>
      </c>
      <c r="AD112">
        <v>0</v>
      </c>
      <c r="AE112">
        <v>0</v>
      </c>
      <c r="AF112">
        <v>2.3414144821539198</v>
      </c>
      <c r="AG112">
        <v>2.31348203513007</v>
      </c>
      <c r="AL112">
        <v>1.3345861904966201</v>
      </c>
    </row>
    <row r="113" spans="10:38">
      <c r="K113">
        <v>1.22722583056037</v>
      </c>
      <c r="L113">
        <v>2.33173207648509</v>
      </c>
      <c r="M113">
        <v>0</v>
      </c>
      <c r="N113">
        <v>0</v>
      </c>
      <c r="O113">
        <v>2.18471246539452</v>
      </c>
      <c r="P113">
        <v>0</v>
      </c>
      <c r="Q113">
        <v>0</v>
      </c>
      <c r="R113">
        <v>2.15492415932655</v>
      </c>
      <c r="S113">
        <v>2.2353305188894899</v>
      </c>
      <c r="T113">
        <v>2.3363506268083301</v>
      </c>
      <c r="U113">
        <v>2.3050785170694299</v>
      </c>
      <c r="V113">
        <v>1.39259557856743</v>
      </c>
      <c r="W113">
        <v>2.28115136460405</v>
      </c>
      <c r="X113">
        <v>0</v>
      </c>
      <c r="Y113">
        <v>1.69063552877182</v>
      </c>
      <c r="Z113">
        <v>0</v>
      </c>
      <c r="AA113">
        <v>1.3587223295487001</v>
      </c>
      <c r="AB113">
        <v>2.3360522635750498</v>
      </c>
      <c r="AC113">
        <v>0</v>
      </c>
      <c r="AD113">
        <v>0</v>
      </c>
      <c r="AE113">
        <v>0</v>
      </c>
      <c r="AF113">
        <v>2.35399865997385</v>
      </c>
      <c r="AG113">
        <v>2.3171792732087</v>
      </c>
      <c r="AL113">
        <v>1.3203191670351</v>
      </c>
    </row>
    <row r="114" spans="10:38">
      <c r="K114">
        <v>1.22358739291787</v>
      </c>
      <c r="L114">
        <v>2.32155310229673</v>
      </c>
      <c r="M114">
        <v>0</v>
      </c>
      <c r="N114">
        <v>0</v>
      </c>
      <c r="O114">
        <v>2.2086851461855499</v>
      </c>
      <c r="P114">
        <v>0</v>
      </c>
      <c r="Q114">
        <v>0</v>
      </c>
      <c r="R114">
        <v>2.16463256474719</v>
      </c>
      <c r="S114">
        <v>2.2503129207793702</v>
      </c>
      <c r="T114">
        <v>2.3283661222550398</v>
      </c>
      <c r="U114">
        <v>2.2849402481797099</v>
      </c>
      <c r="V114">
        <v>1.3773227415759299</v>
      </c>
      <c r="W114">
        <v>2.28522886475039</v>
      </c>
      <c r="X114">
        <v>0</v>
      </c>
      <c r="Y114">
        <v>1.6055470635601901</v>
      </c>
      <c r="Z114">
        <v>0</v>
      </c>
      <c r="AA114">
        <v>1.35162093742791</v>
      </c>
      <c r="AB114">
        <v>2.3219517687814899</v>
      </c>
      <c r="AC114">
        <v>0</v>
      </c>
      <c r="AD114">
        <v>0</v>
      </c>
      <c r="AE114">
        <v>0</v>
      </c>
      <c r="AF114">
        <v>2.3367763119840501</v>
      </c>
      <c r="AG114">
        <v>2.3093690980510599</v>
      </c>
      <c r="AL114">
        <v>1.29238537253207</v>
      </c>
    </row>
    <row r="115" spans="10:38">
      <c r="K115">
        <v>1.20628871325603</v>
      </c>
      <c r="L115">
        <v>2.29295289487502</v>
      </c>
      <c r="M115">
        <v>0</v>
      </c>
      <c r="N115">
        <v>0</v>
      </c>
      <c r="O115">
        <v>2.20768103159388</v>
      </c>
      <c r="P115">
        <v>0</v>
      </c>
      <c r="Q115">
        <v>0</v>
      </c>
      <c r="R115">
        <v>2.1390017628657199</v>
      </c>
      <c r="S115">
        <v>2.2249091633205098</v>
      </c>
      <c r="T115">
        <v>2.2986201860296398</v>
      </c>
      <c r="U115">
        <v>2.24847096609692</v>
      </c>
      <c r="V115">
        <v>1.2381012943521901</v>
      </c>
      <c r="W115">
        <v>2.2697469422555598</v>
      </c>
      <c r="X115">
        <v>0</v>
      </c>
      <c r="Y115">
        <v>1.56075695340147</v>
      </c>
      <c r="Z115">
        <v>0</v>
      </c>
      <c r="AA115">
        <v>1.32129944328204</v>
      </c>
      <c r="AB115">
        <v>2.2848385017970601</v>
      </c>
      <c r="AC115">
        <v>0</v>
      </c>
      <c r="AD115">
        <v>0</v>
      </c>
      <c r="AE115">
        <v>0</v>
      </c>
      <c r="AF115">
        <v>2.2982261066540501</v>
      </c>
      <c r="AG115">
        <v>2.2802557159985302</v>
      </c>
      <c r="AL115">
        <v>1.2612933274745599</v>
      </c>
    </row>
    <row r="116" spans="10:38">
      <c r="K116">
        <v>1.18004381914554</v>
      </c>
      <c r="L116">
        <v>2.2609608695600101</v>
      </c>
      <c r="M116">
        <v>0</v>
      </c>
      <c r="N116">
        <v>0</v>
      </c>
      <c r="O116">
        <v>2.1881536364241998</v>
      </c>
      <c r="P116">
        <v>0</v>
      </c>
      <c r="Q116">
        <v>0</v>
      </c>
      <c r="R116">
        <v>2.1355879347653799</v>
      </c>
      <c r="S116">
        <v>2.19645484339603</v>
      </c>
      <c r="T116">
        <v>2.26674238684034</v>
      </c>
      <c r="U116">
        <v>2.20407376828924</v>
      </c>
      <c r="V116">
        <v>1.09842668895588</v>
      </c>
      <c r="W116">
        <v>2.2488832848708098</v>
      </c>
      <c r="X116">
        <v>0</v>
      </c>
      <c r="Y116">
        <v>1.5177984382670699</v>
      </c>
      <c r="Z116">
        <v>0</v>
      </c>
      <c r="AA116">
        <v>1.26437488375858</v>
      </c>
      <c r="AB116">
        <v>2.2553696618793602</v>
      </c>
      <c r="AC116">
        <v>0</v>
      </c>
      <c r="AD116">
        <v>0</v>
      </c>
      <c r="AE116">
        <v>0</v>
      </c>
      <c r="AF116">
        <v>2.2571015095532001</v>
      </c>
      <c r="AG116">
        <v>2.2470713701885798</v>
      </c>
      <c r="AL116">
        <v>1.2622674979701201</v>
      </c>
    </row>
    <row r="117" spans="10:38">
      <c r="K117">
        <v>1.1485167017057101</v>
      </c>
      <c r="L117">
        <v>2.2333321637685302</v>
      </c>
      <c r="M117">
        <v>0</v>
      </c>
      <c r="N117">
        <v>0</v>
      </c>
      <c r="O117">
        <v>2.18112900963229</v>
      </c>
      <c r="P117">
        <v>0</v>
      </c>
      <c r="Q117">
        <v>0</v>
      </c>
      <c r="R117">
        <v>2.1367428442982699</v>
      </c>
      <c r="S117">
        <v>2.1522809765251401</v>
      </c>
      <c r="T117">
        <v>2.2555132154009798</v>
      </c>
      <c r="U117">
        <v>2.1770238398543</v>
      </c>
      <c r="V117">
        <v>0.82203935646575399</v>
      </c>
      <c r="W117">
        <v>2.2179937816589002</v>
      </c>
      <c r="X117">
        <v>0</v>
      </c>
      <c r="Y117">
        <v>1.46078837738037</v>
      </c>
      <c r="Z117">
        <v>0</v>
      </c>
      <c r="AA117">
        <v>1.1327040587523001</v>
      </c>
      <c r="AB117">
        <v>2.2159787243203102</v>
      </c>
      <c r="AC117">
        <v>0</v>
      </c>
      <c r="AD117">
        <v>0</v>
      </c>
      <c r="AE117">
        <v>0</v>
      </c>
      <c r="AF117">
        <v>2.2227809111538401</v>
      </c>
      <c r="AG117">
        <v>2.22208774358598</v>
      </c>
      <c r="AL117">
        <v>1.2574903898965699</v>
      </c>
    </row>
    <row r="118" spans="10:38">
      <c r="K118">
        <v>1.14984544545579</v>
      </c>
      <c r="L118">
        <v>2.2304683097667901</v>
      </c>
      <c r="M118">
        <v>0</v>
      </c>
      <c r="N118">
        <v>0</v>
      </c>
      <c r="O118">
        <v>2.1978996281538001</v>
      </c>
      <c r="P118">
        <v>0</v>
      </c>
      <c r="Q118">
        <v>0</v>
      </c>
      <c r="R118">
        <v>2.1535588937305299</v>
      </c>
      <c r="S118">
        <v>2.1454121176181</v>
      </c>
      <c r="T118">
        <v>2.26248420877485</v>
      </c>
      <c r="U118">
        <v>2.1775089700899599</v>
      </c>
      <c r="V118">
        <v>0.75932947387194105</v>
      </c>
      <c r="W118">
        <v>2.1966166586476099</v>
      </c>
      <c r="X118">
        <v>0</v>
      </c>
      <c r="Y118">
        <v>1.47271501896863</v>
      </c>
      <c r="Z118">
        <v>0</v>
      </c>
      <c r="AA118">
        <v>1.28097305276791</v>
      </c>
      <c r="AB118">
        <v>2.2283039022473501</v>
      </c>
      <c r="AC118">
        <v>0</v>
      </c>
      <c r="AD118">
        <v>0</v>
      </c>
      <c r="AE118">
        <v>0</v>
      </c>
      <c r="AF118">
        <v>2.2300430748396298</v>
      </c>
      <c r="AG118">
        <v>2.2211797654629502</v>
      </c>
      <c r="AL118">
        <v>1.2392072601973501</v>
      </c>
    </row>
    <row r="119" spans="10:38">
      <c r="K119">
        <v>1.1486383242045499</v>
      </c>
      <c r="L119">
        <v>2.22345509364377</v>
      </c>
      <c r="M119">
        <v>0</v>
      </c>
      <c r="N119">
        <v>0</v>
      </c>
      <c r="O119">
        <v>2.1838248408493599</v>
      </c>
      <c r="P119">
        <v>0</v>
      </c>
      <c r="Q119">
        <v>0</v>
      </c>
      <c r="R119">
        <v>2.1556056580969098</v>
      </c>
      <c r="S119">
        <v>2.1243537214054902</v>
      </c>
      <c r="T119">
        <v>2.25316869648189</v>
      </c>
      <c r="U119">
        <v>2.1572493706184201</v>
      </c>
      <c r="V119">
        <v>0.81616039847737298</v>
      </c>
      <c r="W119">
        <v>2.1938069083617799</v>
      </c>
      <c r="X119">
        <v>0</v>
      </c>
      <c r="Y119">
        <v>1.4686035284565799</v>
      </c>
      <c r="Z119">
        <v>0</v>
      </c>
      <c r="AA119">
        <v>1.2387753952104299</v>
      </c>
      <c r="AB119">
        <v>2.2179880221777899</v>
      </c>
      <c r="AC119">
        <v>0</v>
      </c>
      <c r="AD119">
        <v>0</v>
      </c>
      <c r="AE119">
        <v>0</v>
      </c>
      <c r="AF119">
        <v>2.2192844022759202</v>
      </c>
      <c r="AG119">
        <v>2.2120263675633498</v>
      </c>
      <c r="AL119">
        <v>1.2129555537055099</v>
      </c>
    </row>
    <row r="120" spans="10:38">
      <c r="K120">
        <v>1.13403167740824</v>
      </c>
      <c r="L120">
        <v>2.2105627804423</v>
      </c>
      <c r="M120">
        <v>0</v>
      </c>
      <c r="N120">
        <v>0</v>
      </c>
      <c r="O120">
        <v>2.1602997701113602</v>
      </c>
      <c r="P120">
        <v>0</v>
      </c>
      <c r="Q120">
        <v>0</v>
      </c>
      <c r="R120">
        <v>2.1651516544801002</v>
      </c>
      <c r="S120">
        <v>2.0845602575711299</v>
      </c>
      <c r="T120">
        <v>2.2370112991771798</v>
      </c>
      <c r="U120">
        <v>2.1247830653075401</v>
      </c>
      <c r="V120">
        <v>0.73491585965837603</v>
      </c>
      <c r="W120">
        <v>2.1646963471006599</v>
      </c>
      <c r="X120">
        <v>0</v>
      </c>
      <c r="Y120">
        <v>1.40688305809531</v>
      </c>
      <c r="Z120">
        <v>0</v>
      </c>
      <c r="AA120">
        <v>1.1974821163807601</v>
      </c>
      <c r="AB120">
        <v>2.19871642426634</v>
      </c>
      <c r="AC120">
        <v>0</v>
      </c>
      <c r="AD120">
        <v>0</v>
      </c>
      <c r="AE120">
        <v>0</v>
      </c>
      <c r="AF120">
        <v>2.1977825849216099</v>
      </c>
      <c r="AG120">
        <v>2.1899370095436002</v>
      </c>
      <c r="AL120">
        <v>1.1814290118529001</v>
      </c>
    </row>
    <row r="121" spans="10:38">
      <c r="K121">
        <v>1.1046503207791201</v>
      </c>
      <c r="L121">
        <v>2.1656339841889798</v>
      </c>
      <c r="M121">
        <v>0</v>
      </c>
      <c r="N121">
        <v>0</v>
      </c>
      <c r="O121">
        <v>2.10212170286351</v>
      </c>
      <c r="P121">
        <v>0</v>
      </c>
      <c r="Q121">
        <v>0</v>
      </c>
      <c r="R121">
        <v>2.1271692638961399</v>
      </c>
      <c r="S121">
        <v>2.0295818438656199</v>
      </c>
      <c r="T121">
        <v>2.18960454920366</v>
      </c>
      <c r="U121">
        <v>2.1089455613132899</v>
      </c>
      <c r="V121">
        <v>0.72748680583958603</v>
      </c>
      <c r="W121">
        <v>2.1463409730362102</v>
      </c>
      <c r="X121">
        <v>0</v>
      </c>
      <c r="Y121">
        <v>1.3361998645909301</v>
      </c>
      <c r="Z121">
        <v>0</v>
      </c>
      <c r="AA121">
        <v>1.0912371568718999</v>
      </c>
      <c r="AB121">
        <v>2.1450769284420499</v>
      </c>
      <c r="AC121">
        <v>0</v>
      </c>
      <c r="AD121">
        <v>0</v>
      </c>
      <c r="AE121">
        <v>0</v>
      </c>
      <c r="AF121">
        <v>2.1470284931835399</v>
      </c>
      <c r="AG121">
        <v>2.1361381524828</v>
      </c>
      <c r="AL121">
        <v>1.1807454092158101</v>
      </c>
    </row>
    <row r="122" spans="10:38">
      <c r="J122">
        <v>12</v>
      </c>
      <c r="K122">
        <v>1.0729961047397001</v>
      </c>
      <c r="L122">
        <v>2.05677135032944</v>
      </c>
      <c r="M122">
        <v>0</v>
      </c>
      <c r="N122">
        <v>0</v>
      </c>
      <c r="O122">
        <v>2.0102457130471998</v>
      </c>
      <c r="P122">
        <v>0</v>
      </c>
      <c r="Q122">
        <v>0</v>
      </c>
      <c r="R122">
        <v>2.00968298640377</v>
      </c>
      <c r="S122">
        <v>1.87333379220853</v>
      </c>
      <c r="T122">
        <v>2.04453286604299</v>
      </c>
      <c r="U122">
        <v>2.0631961894886199</v>
      </c>
      <c r="V122">
        <v>1.45667123289831</v>
      </c>
      <c r="W122">
        <v>2.0243402321607098</v>
      </c>
      <c r="X122">
        <v>0</v>
      </c>
      <c r="Y122">
        <v>1.5940877043384101</v>
      </c>
      <c r="Z122">
        <v>0</v>
      </c>
      <c r="AA122">
        <v>0</v>
      </c>
      <c r="AB122">
        <v>2.0312126672449402</v>
      </c>
      <c r="AC122">
        <v>0</v>
      </c>
      <c r="AD122">
        <v>0</v>
      </c>
      <c r="AE122">
        <v>0</v>
      </c>
      <c r="AF122">
        <v>2.0634457664319399</v>
      </c>
      <c r="AG122">
        <v>2.0280046149255901</v>
      </c>
      <c r="AL122">
        <v>1.17822939896348</v>
      </c>
    </row>
    <row r="123" spans="10:38">
      <c r="K123">
        <v>1.0750620932461801</v>
      </c>
      <c r="L123">
        <v>2.0654152940284201</v>
      </c>
      <c r="M123">
        <v>0</v>
      </c>
      <c r="N123">
        <v>0</v>
      </c>
      <c r="O123">
        <v>1.9978061872416799</v>
      </c>
      <c r="P123">
        <v>0</v>
      </c>
      <c r="Q123">
        <v>0</v>
      </c>
      <c r="R123">
        <v>1.99137531583842</v>
      </c>
      <c r="S123">
        <v>1.85038528810587</v>
      </c>
      <c r="T123">
        <v>2.0577784311724301</v>
      </c>
      <c r="U123">
        <v>2.04767393086223</v>
      </c>
      <c r="V123">
        <v>1.5045445652186999</v>
      </c>
      <c r="W123">
        <v>2.0061332246324901</v>
      </c>
      <c r="X123">
        <v>0</v>
      </c>
      <c r="Y123">
        <v>1.54942654987267</v>
      </c>
      <c r="Z123">
        <v>0</v>
      </c>
      <c r="AA123">
        <v>0</v>
      </c>
      <c r="AB123">
        <v>2.0580366809954</v>
      </c>
      <c r="AC123">
        <v>0</v>
      </c>
      <c r="AD123">
        <v>0</v>
      </c>
      <c r="AE123">
        <v>0</v>
      </c>
      <c r="AF123">
        <v>2.0717045456831999</v>
      </c>
      <c r="AG123">
        <v>2.0338717070081498</v>
      </c>
      <c r="AL123">
        <v>1.16568196874746</v>
      </c>
    </row>
    <row r="124" spans="10:38">
      <c r="K124">
        <v>1.07155912113461</v>
      </c>
      <c r="L124">
        <v>2.0631215101763098</v>
      </c>
      <c r="M124">
        <v>0</v>
      </c>
      <c r="N124">
        <v>0</v>
      </c>
      <c r="O124">
        <v>1.9783172712891901</v>
      </c>
      <c r="P124">
        <v>0</v>
      </c>
      <c r="Q124">
        <v>0</v>
      </c>
      <c r="R124">
        <v>1.97426142136753</v>
      </c>
      <c r="S124">
        <v>1.85247585893037</v>
      </c>
      <c r="T124">
        <v>2.05483016424111</v>
      </c>
      <c r="U124">
        <v>2.0531408356952201</v>
      </c>
      <c r="V124">
        <v>1.50189749006575</v>
      </c>
      <c r="W124">
        <v>1.9941947832715901</v>
      </c>
      <c r="X124">
        <v>0</v>
      </c>
      <c r="Y124">
        <v>1.5280954981203001</v>
      </c>
      <c r="Z124">
        <v>0</v>
      </c>
      <c r="AA124">
        <v>0</v>
      </c>
      <c r="AB124">
        <v>2.05852396576321</v>
      </c>
      <c r="AC124">
        <v>0</v>
      </c>
      <c r="AD124">
        <v>0</v>
      </c>
      <c r="AE124">
        <v>0</v>
      </c>
      <c r="AF124">
        <v>2.0912211608961901</v>
      </c>
      <c r="AG124">
        <v>2.0296015379714101</v>
      </c>
      <c r="AL124">
        <v>1.13331845798272</v>
      </c>
    </row>
    <row r="125" spans="10:38">
      <c r="K125">
        <v>1.0523032650565101</v>
      </c>
      <c r="L125">
        <v>2.03796902750442</v>
      </c>
      <c r="M125">
        <v>0</v>
      </c>
      <c r="N125">
        <v>0</v>
      </c>
      <c r="O125">
        <v>1.89569711817463</v>
      </c>
      <c r="P125">
        <v>0</v>
      </c>
      <c r="Q125">
        <v>0</v>
      </c>
      <c r="R125">
        <v>1.9330894526704601</v>
      </c>
      <c r="S125">
        <v>1.82812903591355</v>
      </c>
      <c r="T125">
        <v>2.0219461279567099</v>
      </c>
      <c r="U125">
        <v>2.0371989328410098</v>
      </c>
      <c r="V125">
        <v>1.48138849845903</v>
      </c>
      <c r="W125">
        <v>1.9474628167205801</v>
      </c>
      <c r="X125">
        <v>0</v>
      </c>
      <c r="Y125">
        <v>1.4789645886790399</v>
      </c>
      <c r="Z125">
        <v>0</v>
      </c>
      <c r="AA125">
        <v>0</v>
      </c>
      <c r="AB125">
        <v>2.0247502765363401</v>
      </c>
      <c r="AC125">
        <v>0</v>
      </c>
      <c r="AD125">
        <v>0</v>
      </c>
      <c r="AE125">
        <v>0</v>
      </c>
      <c r="AF125">
        <v>2.0876097710530299</v>
      </c>
      <c r="AG125">
        <v>1.98149214260256</v>
      </c>
      <c r="AL125">
        <v>1.1019513565599199</v>
      </c>
    </row>
    <row r="126" spans="10:38">
      <c r="K126">
        <v>1.0303860185053599</v>
      </c>
      <c r="L126">
        <v>2.01061335889634</v>
      </c>
      <c r="M126">
        <v>0</v>
      </c>
      <c r="N126">
        <v>0</v>
      </c>
      <c r="O126">
        <v>1.84009610476329</v>
      </c>
      <c r="P126">
        <v>0</v>
      </c>
      <c r="Q126">
        <v>0</v>
      </c>
      <c r="R126">
        <v>1.8992119408522301</v>
      </c>
      <c r="S126">
        <v>1.70857329994348</v>
      </c>
      <c r="T126">
        <v>1.96508683614978</v>
      </c>
      <c r="U126">
        <v>2.01940283978788</v>
      </c>
      <c r="V126">
        <v>1.44078530306445</v>
      </c>
      <c r="W126">
        <v>1.90571044679743</v>
      </c>
      <c r="X126">
        <v>0</v>
      </c>
      <c r="Y126">
        <v>1.4320587381611301</v>
      </c>
      <c r="Z126">
        <v>0</v>
      </c>
      <c r="AA126">
        <v>0</v>
      </c>
      <c r="AB126">
        <v>1.98865877513445</v>
      </c>
      <c r="AC126">
        <v>0</v>
      </c>
      <c r="AD126">
        <v>0</v>
      </c>
      <c r="AE126">
        <v>0</v>
      </c>
      <c r="AF126">
        <v>2.06263732856099</v>
      </c>
      <c r="AG126">
        <v>1.9406782610845099</v>
      </c>
      <c r="AL126">
        <v>1.10240811973407</v>
      </c>
    </row>
    <row r="127" spans="10:38">
      <c r="K127">
        <v>1.0019768446678099</v>
      </c>
      <c r="L127">
        <v>1.9697207483741399</v>
      </c>
      <c r="M127">
        <v>0</v>
      </c>
      <c r="N127">
        <v>0</v>
      </c>
      <c r="O127">
        <v>1.82019262574004</v>
      </c>
      <c r="P127">
        <v>0</v>
      </c>
      <c r="Q127">
        <v>0</v>
      </c>
      <c r="R127">
        <v>1.88105893585398</v>
      </c>
      <c r="S127">
        <v>1.78147238411774</v>
      </c>
      <c r="T127">
        <v>1.9643318710876501</v>
      </c>
      <c r="U127">
        <v>1.99248120471867</v>
      </c>
      <c r="V127">
        <v>1.4636300690372199</v>
      </c>
      <c r="W127">
        <v>1.8754916392960901</v>
      </c>
      <c r="X127">
        <v>0</v>
      </c>
      <c r="Y127">
        <v>1.37796709538172</v>
      </c>
      <c r="Z127">
        <v>0</v>
      </c>
      <c r="AA127">
        <v>0</v>
      </c>
      <c r="AB127">
        <v>1.9477200512842201</v>
      </c>
      <c r="AC127">
        <v>0</v>
      </c>
      <c r="AD127">
        <v>0</v>
      </c>
      <c r="AE127">
        <v>0</v>
      </c>
      <c r="AF127">
        <v>1.9881688671748801</v>
      </c>
      <c r="AG127">
        <v>1.90050208812126</v>
      </c>
      <c r="AL127">
        <v>1.09982536334576</v>
      </c>
    </row>
    <row r="128" spans="10:38">
      <c r="K128">
        <v>1.0034919931463</v>
      </c>
      <c r="L128">
        <v>1.9750979408507501</v>
      </c>
      <c r="M128">
        <v>0</v>
      </c>
      <c r="N128">
        <v>0</v>
      </c>
      <c r="O128">
        <v>1.8310239612136801</v>
      </c>
      <c r="P128">
        <v>0</v>
      </c>
      <c r="Q128">
        <v>0</v>
      </c>
      <c r="R128">
        <v>1.83645550172071</v>
      </c>
      <c r="S128">
        <v>1.8054118458049599</v>
      </c>
      <c r="T128">
        <v>1.9796328627492501</v>
      </c>
      <c r="U128">
        <v>1.97091817464913</v>
      </c>
      <c r="V128">
        <v>1.5413673702641</v>
      </c>
      <c r="W128">
        <v>1.8531797891308699</v>
      </c>
      <c r="X128">
        <v>0</v>
      </c>
      <c r="Y128">
        <v>1.2932337016272499</v>
      </c>
      <c r="Z128">
        <v>0</v>
      </c>
      <c r="AA128">
        <v>0</v>
      </c>
      <c r="AB128">
        <v>1.9716864882552201</v>
      </c>
      <c r="AC128">
        <v>0</v>
      </c>
      <c r="AD128">
        <v>0</v>
      </c>
      <c r="AE128">
        <v>0</v>
      </c>
      <c r="AF128">
        <v>2.0257329771736501</v>
      </c>
      <c r="AG128">
        <v>1.9176196665946399</v>
      </c>
      <c r="AL128">
        <v>1.0802888633639001</v>
      </c>
    </row>
    <row r="129" spans="10:38">
      <c r="K129">
        <v>1.0012250166891801</v>
      </c>
      <c r="L129">
        <v>1.9747194488501001</v>
      </c>
      <c r="M129">
        <v>0</v>
      </c>
      <c r="N129">
        <v>0</v>
      </c>
      <c r="O129">
        <v>1.8343117605241299</v>
      </c>
      <c r="P129">
        <v>0</v>
      </c>
      <c r="Q129">
        <v>0</v>
      </c>
      <c r="R129">
        <v>1.80111671597266</v>
      </c>
      <c r="S129">
        <v>1.8001857791156399</v>
      </c>
      <c r="T129">
        <v>1.97435010988307</v>
      </c>
      <c r="U129">
        <v>1.9727261251946699</v>
      </c>
      <c r="V129">
        <v>1.5333620908877501</v>
      </c>
      <c r="W129">
        <v>1.8256040287015201</v>
      </c>
      <c r="X129">
        <v>0</v>
      </c>
      <c r="Y129">
        <v>1.3056283182951001</v>
      </c>
      <c r="Z129">
        <v>0</v>
      </c>
      <c r="AA129">
        <v>0</v>
      </c>
      <c r="AB129">
        <v>1.9716494491710801</v>
      </c>
      <c r="AC129">
        <v>0</v>
      </c>
      <c r="AD129">
        <v>0</v>
      </c>
      <c r="AE129">
        <v>0</v>
      </c>
      <c r="AF129">
        <v>2.0299549488998698</v>
      </c>
      <c r="AG129">
        <v>1.8998634721990399</v>
      </c>
      <c r="AL129">
        <v>1.05745597948085</v>
      </c>
    </row>
    <row r="130" spans="10:38">
      <c r="K130">
        <v>0.99437747371594698</v>
      </c>
      <c r="L130">
        <v>1.97159380456091</v>
      </c>
      <c r="M130">
        <v>0</v>
      </c>
      <c r="N130">
        <v>0</v>
      </c>
      <c r="O130">
        <v>1.8292312674587199</v>
      </c>
      <c r="P130">
        <v>0</v>
      </c>
      <c r="Q130">
        <v>0</v>
      </c>
      <c r="R130">
        <v>1.76054737817172</v>
      </c>
      <c r="S130">
        <v>1.81494192810623</v>
      </c>
      <c r="T130">
        <v>1.9672358392054701</v>
      </c>
      <c r="U130">
        <v>1.97063236555111</v>
      </c>
      <c r="V130">
        <v>1.52341663789054</v>
      </c>
      <c r="W130">
        <v>1.80948082463233</v>
      </c>
      <c r="X130">
        <v>0</v>
      </c>
      <c r="Y130">
        <v>1.2942982021274401</v>
      </c>
      <c r="Z130">
        <v>0</v>
      </c>
      <c r="AA130">
        <v>0</v>
      </c>
      <c r="AB130">
        <v>1.9635769083930901</v>
      </c>
      <c r="AC130">
        <v>0</v>
      </c>
      <c r="AD130">
        <v>0</v>
      </c>
      <c r="AE130">
        <v>0</v>
      </c>
      <c r="AF130">
        <v>2.0119878579769299</v>
      </c>
      <c r="AG130">
        <v>1.90316566844394</v>
      </c>
      <c r="AL130">
        <v>1.0265381139634</v>
      </c>
    </row>
    <row r="131" spans="10:38">
      <c r="K131">
        <v>0.96301678997447604</v>
      </c>
      <c r="L131">
        <v>1.91792435538502</v>
      </c>
      <c r="M131">
        <v>0</v>
      </c>
      <c r="N131">
        <v>0</v>
      </c>
      <c r="O131">
        <v>1.7753014552365201</v>
      </c>
      <c r="P131">
        <v>0</v>
      </c>
      <c r="Q131">
        <v>0</v>
      </c>
      <c r="R131">
        <v>1.6662977689829901</v>
      </c>
      <c r="S131">
        <v>1.7701728682514499</v>
      </c>
      <c r="T131">
        <v>1.9063187338423999</v>
      </c>
      <c r="U131">
        <v>1.9208624758556001</v>
      </c>
      <c r="V131">
        <v>1.45234424125894</v>
      </c>
      <c r="W131">
        <v>1.77993036050515</v>
      </c>
      <c r="X131">
        <v>0</v>
      </c>
      <c r="Y131">
        <v>1.2789556929653501</v>
      </c>
      <c r="Z131">
        <v>0</v>
      </c>
      <c r="AA131">
        <v>0</v>
      </c>
      <c r="AB131">
        <v>1.9085472294900301</v>
      </c>
      <c r="AC131">
        <v>0</v>
      </c>
      <c r="AD131">
        <v>0</v>
      </c>
      <c r="AE131">
        <v>0</v>
      </c>
      <c r="AF131">
        <v>1.95349729738697</v>
      </c>
      <c r="AG131">
        <v>1.8697503750984199</v>
      </c>
      <c r="AL131">
        <v>1.0292758205258801</v>
      </c>
    </row>
    <row r="132" spans="10:38">
      <c r="K132">
        <v>0.92875046187630395</v>
      </c>
      <c r="L132">
        <v>1.8654765266787701</v>
      </c>
      <c r="M132">
        <v>0</v>
      </c>
      <c r="N132">
        <v>0</v>
      </c>
      <c r="O132">
        <v>1.7454705309696299</v>
      </c>
      <c r="P132">
        <v>0</v>
      </c>
      <c r="Q132">
        <v>0</v>
      </c>
      <c r="R132">
        <v>1.5574625043216099</v>
      </c>
      <c r="S132">
        <v>1.67763382687521</v>
      </c>
      <c r="T132">
        <v>1.8555579496866099</v>
      </c>
      <c r="U132">
        <v>1.86239842666161</v>
      </c>
      <c r="V132">
        <v>1.3262103527795499</v>
      </c>
      <c r="W132">
        <v>1.7913137921353</v>
      </c>
      <c r="X132">
        <v>0</v>
      </c>
      <c r="Y132">
        <v>1.3577628667906201</v>
      </c>
      <c r="Z132">
        <v>0</v>
      </c>
      <c r="AA132">
        <v>0</v>
      </c>
      <c r="AB132">
        <v>1.84806319058201</v>
      </c>
      <c r="AC132">
        <v>0</v>
      </c>
      <c r="AD132">
        <v>0</v>
      </c>
      <c r="AE132">
        <v>0</v>
      </c>
      <c r="AF132">
        <v>1.8496792096300001</v>
      </c>
      <c r="AG132">
        <v>1.83832158808736</v>
      </c>
      <c r="AL132">
        <v>1.02610713139016</v>
      </c>
    </row>
    <row r="133" spans="10:38">
      <c r="K133">
        <v>0.93018229976896705</v>
      </c>
      <c r="L133">
        <v>1.85910911027131</v>
      </c>
      <c r="M133">
        <v>0</v>
      </c>
      <c r="N133">
        <v>0</v>
      </c>
      <c r="O133">
        <v>1.78288774511173</v>
      </c>
      <c r="P133">
        <v>0</v>
      </c>
      <c r="Q133">
        <v>0</v>
      </c>
      <c r="R133">
        <v>1.59779325953022</v>
      </c>
      <c r="S133">
        <v>1.68457217074294</v>
      </c>
      <c r="T133">
        <v>1.84642484940387</v>
      </c>
      <c r="U133">
        <v>1.8371566901482601</v>
      </c>
      <c r="V133">
        <v>1.3640920459589401</v>
      </c>
      <c r="W133">
        <v>1.7929836082367101</v>
      </c>
      <c r="X133">
        <v>0</v>
      </c>
      <c r="Y133">
        <v>1.3891880278389901</v>
      </c>
      <c r="Z133">
        <v>0</v>
      </c>
      <c r="AA133">
        <v>0</v>
      </c>
      <c r="AB133">
        <v>1.85645222969654</v>
      </c>
      <c r="AC133">
        <v>0</v>
      </c>
      <c r="AD133">
        <v>0</v>
      </c>
      <c r="AE133">
        <v>0</v>
      </c>
      <c r="AF133">
        <v>1.81091190567482</v>
      </c>
      <c r="AG133">
        <v>1.8487406931008601</v>
      </c>
      <c r="AL133">
        <v>1.01868770748065</v>
      </c>
    </row>
    <row r="134" spans="10:38">
      <c r="K134">
        <v>0.92723179329719196</v>
      </c>
      <c r="L134">
        <v>1.85125326841622</v>
      </c>
      <c r="M134">
        <v>0</v>
      </c>
      <c r="N134">
        <v>0</v>
      </c>
      <c r="O134">
        <v>1.7843139059878601</v>
      </c>
      <c r="P134">
        <v>0</v>
      </c>
      <c r="Q134">
        <v>0</v>
      </c>
      <c r="R134">
        <v>1.6120558339472999</v>
      </c>
      <c r="S134">
        <v>1.6812469486656001</v>
      </c>
      <c r="T134">
        <v>1.8284009083116299</v>
      </c>
      <c r="U134">
        <v>1.83177230080769</v>
      </c>
      <c r="V134">
        <v>1.3921818410672699</v>
      </c>
      <c r="W134">
        <v>1.7879308795678399</v>
      </c>
      <c r="X134">
        <v>0</v>
      </c>
      <c r="Y134">
        <v>1.38288725672571</v>
      </c>
      <c r="Z134">
        <v>0</v>
      </c>
      <c r="AA134">
        <v>0</v>
      </c>
      <c r="AB134">
        <v>1.8535669249404101</v>
      </c>
      <c r="AC134">
        <v>0</v>
      </c>
      <c r="AD134">
        <v>0</v>
      </c>
      <c r="AE134">
        <v>0</v>
      </c>
      <c r="AF134">
        <v>1.7796892248282901</v>
      </c>
      <c r="AG134">
        <v>1.8381898120353799</v>
      </c>
      <c r="AL134">
        <v>0.98589630853895305</v>
      </c>
    </row>
    <row r="135" spans="10:38">
      <c r="K135">
        <v>0.90185156782155695</v>
      </c>
      <c r="L135">
        <v>1.7953681437420299</v>
      </c>
      <c r="M135">
        <v>0</v>
      </c>
      <c r="N135">
        <v>0</v>
      </c>
      <c r="O135">
        <v>1.7426848723605599</v>
      </c>
      <c r="P135">
        <v>0</v>
      </c>
      <c r="Q135">
        <v>0</v>
      </c>
      <c r="R135">
        <v>1.58837376510728</v>
      </c>
      <c r="S135">
        <v>1.62618752432325</v>
      </c>
      <c r="T135">
        <v>1.7740396544929899</v>
      </c>
      <c r="U135">
        <v>1.7862333729003099</v>
      </c>
      <c r="V135">
        <v>1.34895077245364</v>
      </c>
      <c r="W135">
        <v>1.7513176297311801</v>
      </c>
      <c r="X135">
        <v>0</v>
      </c>
      <c r="Y135">
        <v>1.3673244626357299</v>
      </c>
      <c r="Z135">
        <v>0</v>
      </c>
      <c r="AA135">
        <v>0</v>
      </c>
      <c r="AB135">
        <v>1.79466329572437</v>
      </c>
      <c r="AC135">
        <v>0</v>
      </c>
      <c r="AD135">
        <v>0</v>
      </c>
      <c r="AE135">
        <v>0</v>
      </c>
      <c r="AF135">
        <v>1.6925722234451801</v>
      </c>
      <c r="AG135">
        <v>1.79111030386838</v>
      </c>
      <c r="AL135">
        <v>0.94904946706743298</v>
      </c>
    </row>
    <row r="136" spans="10:38">
      <c r="K136">
        <v>0.86828142882467196</v>
      </c>
      <c r="L136">
        <v>1.7401593702452101</v>
      </c>
      <c r="M136">
        <v>0</v>
      </c>
      <c r="N136">
        <v>0</v>
      </c>
      <c r="O136">
        <v>1.68823138813998</v>
      </c>
      <c r="P136">
        <v>0</v>
      </c>
      <c r="Q136">
        <v>0</v>
      </c>
      <c r="R136">
        <v>1.5478956129260599</v>
      </c>
      <c r="S136">
        <v>1.5870642836081501</v>
      </c>
      <c r="T136">
        <v>1.7075927801030599</v>
      </c>
      <c r="U136">
        <v>1.73916084153518</v>
      </c>
      <c r="V136">
        <v>1.2764305517248999</v>
      </c>
      <c r="W136">
        <v>1.71847429531014</v>
      </c>
      <c r="X136">
        <v>0</v>
      </c>
      <c r="Y136">
        <v>1.3331824124920599</v>
      </c>
      <c r="Z136">
        <v>0</v>
      </c>
      <c r="AA136">
        <v>0</v>
      </c>
      <c r="AB136">
        <v>1.7285392902668499</v>
      </c>
      <c r="AC136">
        <v>0</v>
      </c>
      <c r="AD136">
        <v>0</v>
      </c>
      <c r="AE136">
        <v>0</v>
      </c>
      <c r="AF136">
        <v>1.6061522608530201</v>
      </c>
      <c r="AG136">
        <v>1.7374225684120801</v>
      </c>
      <c r="AL136">
        <v>0.950715896201204</v>
      </c>
    </row>
    <row r="137" spans="10:38">
      <c r="K137">
        <v>0.83295319955709002</v>
      </c>
      <c r="L137">
        <v>1.7097444835877</v>
      </c>
      <c r="M137">
        <v>0</v>
      </c>
      <c r="N137">
        <v>0</v>
      </c>
      <c r="O137">
        <v>1.6025088361544499</v>
      </c>
      <c r="P137">
        <v>0</v>
      </c>
      <c r="Q137">
        <v>0</v>
      </c>
      <c r="R137">
        <v>1.55927719110317</v>
      </c>
      <c r="S137">
        <v>1.62649856274247</v>
      </c>
      <c r="T137">
        <v>1.65655384469873</v>
      </c>
      <c r="U137">
        <v>1.7192288700982501</v>
      </c>
      <c r="V137">
        <v>1.1997509331366101</v>
      </c>
      <c r="W137">
        <v>1.71134106957632</v>
      </c>
      <c r="X137">
        <v>0</v>
      </c>
      <c r="Y137">
        <v>1.2903002111108901</v>
      </c>
      <c r="Z137">
        <v>0</v>
      </c>
      <c r="AA137">
        <v>0</v>
      </c>
      <c r="AB137">
        <v>1.65762836571637</v>
      </c>
      <c r="AC137">
        <v>0</v>
      </c>
      <c r="AD137">
        <v>0</v>
      </c>
      <c r="AE137">
        <v>0</v>
      </c>
      <c r="AF137">
        <v>1.50335728096159</v>
      </c>
      <c r="AG137">
        <v>1.70683484270215</v>
      </c>
      <c r="AL137">
        <v>0.94819068182051003</v>
      </c>
    </row>
    <row r="138" spans="10:38">
      <c r="K138">
        <v>0.83062180092266202</v>
      </c>
      <c r="L138">
        <v>1.7034117148107399</v>
      </c>
      <c r="M138">
        <v>0</v>
      </c>
      <c r="N138">
        <v>0</v>
      </c>
      <c r="O138">
        <v>1.57263246012705</v>
      </c>
      <c r="P138">
        <v>0</v>
      </c>
      <c r="Q138">
        <v>0</v>
      </c>
      <c r="R138">
        <v>1.5185836277782401</v>
      </c>
      <c r="S138">
        <v>1.65389850945679</v>
      </c>
      <c r="T138">
        <v>1.6739226569457799</v>
      </c>
      <c r="U138">
        <v>1.6849650395545599</v>
      </c>
      <c r="V138">
        <v>1.1704627566675101</v>
      </c>
      <c r="W138">
        <v>1.6921516212668299</v>
      </c>
      <c r="X138">
        <v>0</v>
      </c>
      <c r="Y138">
        <v>1.26184494896852</v>
      </c>
      <c r="Z138">
        <v>0</v>
      </c>
      <c r="AA138">
        <v>0</v>
      </c>
      <c r="AB138">
        <v>1.6810244980107401</v>
      </c>
      <c r="AC138">
        <v>0</v>
      </c>
      <c r="AD138">
        <v>0</v>
      </c>
      <c r="AE138">
        <v>0</v>
      </c>
      <c r="AF138">
        <v>1.5194265214940501</v>
      </c>
      <c r="AG138">
        <v>1.6997430921423</v>
      </c>
      <c r="AL138">
        <v>0.92189564077425501</v>
      </c>
    </row>
    <row r="139" spans="10:38">
      <c r="K139">
        <v>0.82568750649921296</v>
      </c>
      <c r="L139">
        <v>1.68549545616913</v>
      </c>
      <c r="M139">
        <v>0</v>
      </c>
      <c r="N139">
        <v>0</v>
      </c>
      <c r="O139">
        <v>1.5682656124080201</v>
      </c>
      <c r="P139">
        <v>0</v>
      </c>
      <c r="Q139">
        <v>0</v>
      </c>
      <c r="R139">
        <v>1.51491536710251</v>
      </c>
      <c r="S139">
        <v>1.63258619863516</v>
      </c>
      <c r="T139">
        <v>1.65514682829598</v>
      </c>
      <c r="U139">
        <v>1.6653010335710701</v>
      </c>
      <c r="V139">
        <v>1.16340024299402</v>
      </c>
      <c r="W139">
        <v>1.66680749683605</v>
      </c>
      <c r="X139">
        <v>0</v>
      </c>
      <c r="Y139">
        <v>1.26921054250132</v>
      </c>
      <c r="Z139">
        <v>0</v>
      </c>
      <c r="AA139">
        <v>0</v>
      </c>
      <c r="AB139">
        <v>1.67465401863793</v>
      </c>
      <c r="AC139">
        <v>0</v>
      </c>
      <c r="AD139">
        <v>0</v>
      </c>
      <c r="AE139">
        <v>0</v>
      </c>
      <c r="AF139">
        <v>1.54275105571357</v>
      </c>
      <c r="AG139">
        <v>1.6717993721034801</v>
      </c>
      <c r="AL139">
        <v>0.88526838256497697</v>
      </c>
    </row>
    <row r="140" spans="10:38">
      <c r="K140">
        <v>0.80848856406241099</v>
      </c>
      <c r="L140">
        <v>1.66665826532498</v>
      </c>
      <c r="M140">
        <v>0</v>
      </c>
      <c r="N140">
        <v>0</v>
      </c>
      <c r="O140">
        <v>1.54586726704253</v>
      </c>
      <c r="P140">
        <v>0</v>
      </c>
      <c r="Q140">
        <v>0</v>
      </c>
      <c r="R140">
        <v>1.4854017734337699</v>
      </c>
      <c r="S140">
        <v>1.60732854156474</v>
      </c>
      <c r="T140">
        <v>1.63605859374232</v>
      </c>
      <c r="U140">
        <v>1.6492706207201899</v>
      </c>
      <c r="V140">
        <v>1.1408546606271299</v>
      </c>
      <c r="W140">
        <v>1.64136832734541</v>
      </c>
      <c r="X140">
        <v>0</v>
      </c>
      <c r="Y140">
        <v>1.23935285827298</v>
      </c>
      <c r="Z140">
        <v>0</v>
      </c>
      <c r="AA140">
        <v>0</v>
      </c>
      <c r="AB140">
        <v>1.6558055822345099</v>
      </c>
      <c r="AC140">
        <v>0</v>
      </c>
      <c r="AD140">
        <v>0</v>
      </c>
      <c r="AE140">
        <v>0</v>
      </c>
      <c r="AF140">
        <v>1.5205174079316599</v>
      </c>
      <c r="AG140">
        <v>1.64264812602458</v>
      </c>
      <c r="AL140">
        <v>0.84694040451467001</v>
      </c>
    </row>
    <row r="141" spans="10:38">
      <c r="K141">
        <v>0.77528496022564597</v>
      </c>
      <c r="L141">
        <v>1.61397641201631</v>
      </c>
      <c r="M141">
        <v>0</v>
      </c>
      <c r="N141">
        <v>0</v>
      </c>
      <c r="O141">
        <v>1.4730564602919001</v>
      </c>
      <c r="P141">
        <v>0</v>
      </c>
      <c r="Q141">
        <v>0</v>
      </c>
      <c r="R141">
        <v>1.4363084768438099</v>
      </c>
      <c r="S141">
        <v>1.54787623316746</v>
      </c>
      <c r="T141">
        <v>1.5881456249731201</v>
      </c>
      <c r="U141">
        <v>1.6031291888682999</v>
      </c>
      <c r="V141">
        <v>1.04334441703909</v>
      </c>
      <c r="W141">
        <v>1.60569189924443</v>
      </c>
      <c r="X141">
        <v>0</v>
      </c>
      <c r="Y141">
        <v>1.20652841967048</v>
      </c>
      <c r="Z141">
        <v>0</v>
      </c>
      <c r="AA141">
        <v>0</v>
      </c>
      <c r="AB141">
        <v>1.60053321328617</v>
      </c>
      <c r="AC141">
        <v>0</v>
      </c>
      <c r="AD141">
        <v>0</v>
      </c>
      <c r="AE141">
        <v>0</v>
      </c>
      <c r="AF141">
        <v>1.47924940646817</v>
      </c>
      <c r="AG141">
        <v>1.58223216511913</v>
      </c>
      <c r="AL141">
        <v>0.84493396364054096</v>
      </c>
    </row>
    <row r="142" spans="10:38">
      <c r="J142">
        <v>14</v>
      </c>
      <c r="K142">
        <v>0.74037258565667996</v>
      </c>
      <c r="L142">
        <v>1.4976329585814601</v>
      </c>
      <c r="M142">
        <v>0</v>
      </c>
      <c r="N142">
        <v>0</v>
      </c>
      <c r="O142">
        <v>1.42179393963433</v>
      </c>
      <c r="P142">
        <v>0</v>
      </c>
      <c r="Q142">
        <v>0</v>
      </c>
      <c r="R142">
        <v>1.43115383149984</v>
      </c>
      <c r="S142">
        <v>1.3887561739184</v>
      </c>
      <c r="T142">
        <v>1.4822461852186199</v>
      </c>
      <c r="U142">
        <v>1.50705566345145</v>
      </c>
      <c r="V142">
        <v>1.3024975099971201</v>
      </c>
      <c r="W142">
        <v>1.44839415826103</v>
      </c>
      <c r="X142">
        <v>0</v>
      </c>
      <c r="Y142">
        <v>1.3602365274891699</v>
      </c>
      <c r="Z142">
        <v>0</v>
      </c>
      <c r="AA142">
        <v>0</v>
      </c>
      <c r="AB142">
        <v>1.48503866166331</v>
      </c>
      <c r="AC142">
        <v>0</v>
      </c>
      <c r="AD142">
        <v>0</v>
      </c>
      <c r="AE142">
        <v>0</v>
      </c>
      <c r="AF142">
        <v>1.46413220659716</v>
      </c>
      <c r="AG142">
        <v>1.5027264811154399</v>
      </c>
      <c r="AL142">
        <v>0.84075316784563003</v>
      </c>
    </row>
    <row r="143" spans="10:38">
      <c r="K143">
        <v>0.74113808880613996</v>
      </c>
      <c r="L143">
        <v>1.5041765661478701</v>
      </c>
      <c r="M143">
        <v>0</v>
      </c>
      <c r="N143">
        <v>0</v>
      </c>
      <c r="O143">
        <v>1.43475930205004</v>
      </c>
      <c r="P143">
        <v>0</v>
      </c>
      <c r="Q143">
        <v>0</v>
      </c>
      <c r="R143">
        <v>1.4297935161403099</v>
      </c>
      <c r="S143">
        <v>1.3904215629186001</v>
      </c>
      <c r="T143">
        <v>1.4998725621144999</v>
      </c>
      <c r="U143">
        <v>1.48293565182679</v>
      </c>
      <c r="V143">
        <v>1.3098022643863101</v>
      </c>
      <c r="W143">
        <v>1.43072780778257</v>
      </c>
      <c r="X143">
        <v>0</v>
      </c>
      <c r="Y143">
        <v>1.33436848638867</v>
      </c>
      <c r="Z143">
        <v>0</v>
      </c>
      <c r="AA143">
        <v>0</v>
      </c>
      <c r="AB143">
        <v>1.5154862964776401</v>
      </c>
      <c r="AC143">
        <v>0</v>
      </c>
      <c r="AD143">
        <v>0</v>
      </c>
      <c r="AE143">
        <v>0</v>
      </c>
      <c r="AF143">
        <v>1.4919095452877</v>
      </c>
      <c r="AG143">
        <v>1.4997254026503</v>
      </c>
      <c r="AL143">
        <v>0.82155834145564</v>
      </c>
    </row>
    <row r="144" spans="10:38">
      <c r="K144">
        <v>0.74072484130162697</v>
      </c>
      <c r="L144">
        <v>1.51623080695991</v>
      </c>
      <c r="M144">
        <v>0</v>
      </c>
      <c r="N144">
        <v>0</v>
      </c>
      <c r="O144">
        <v>1.4259152360856</v>
      </c>
      <c r="P144">
        <v>0</v>
      </c>
      <c r="Q144">
        <v>0</v>
      </c>
      <c r="R144">
        <v>1.4270039636427001</v>
      </c>
      <c r="S144">
        <v>1.39701201770618</v>
      </c>
      <c r="T144">
        <v>1.5124446708103401</v>
      </c>
      <c r="U144">
        <v>1.48862681689955</v>
      </c>
      <c r="V144">
        <v>1.2950285922851399</v>
      </c>
      <c r="W144">
        <v>1.4303674166836799</v>
      </c>
      <c r="X144">
        <v>0</v>
      </c>
      <c r="Y144">
        <v>1.3338906115687601</v>
      </c>
      <c r="Z144">
        <v>0</v>
      </c>
      <c r="AA144">
        <v>0</v>
      </c>
      <c r="AB144">
        <v>1.5282254742119801</v>
      </c>
      <c r="AC144">
        <v>0</v>
      </c>
      <c r="AD144">
        <v>0</v>
      </c>
      <c r="AE144">
        <v>0</v>
      </c>
      <c r="AF144">
        <v>1.5071326002195999</v>
      </c>
      <c r="AG144">
        <v>1.50827032955389</v>
      </c>
      <c r="AL144">
        <v>0.78636503230960597</v>
      </c>
    </row>
    <row r="145" spans="11:38">
      <c r="K145">
        <v>0.72440213991699398</v>
      </c>
      <c r="L145">
        <v>1.49036460542739</v>
      </c>
      <c r="M145">
        <v>0</v>
      </c>
      <c r="N145">
        <v>0</v>
      </c>
      <c r="O145">
        <v>1.3945112536058</v>
      </c>
      <c r="P145">
        <v>0</v>
      </c>
      <c r="Q145">
        <v>0</v>
      </c>
      <c r="R145">
        <v>1.40269752206662</v>
      </c>
      <c r="S145">
        <v>1.37012866491944</v>
      </c>
      <c r="T145">
        <v>1.48103016699908</v>
      </c>
      <c r="U145">
        <v>1.4673928855369001</v>
      </c>
      <c r="V145">
        <v>1.2815840013091999</v>
      </c>
      <c r="W145">
        <v>1.40411622457309</v>
      </c>
      <c r="X145">
        <v>0</v>
      </c>
      <c r="Y145">
        <v>1.2970757376152799</v>
      </c>
      <c r="Z145">
        <v>0</v>
      </c>
      <c r="AA145">
        <v>0</v>
      </c>
      <c r="AB145">
        <v>1.4898617281787201</v>
      </c>
      <c r="AC145">
        <v>0</v>
      </c>
      <c r="AD145">
        <v>0</v>
      </c>
      <c r="AE145">
        <v>0</v>
      </c>
      <c r="AF145">
        <v>1.5051345657725199</v>
      </c>
      <c r="AG145">
        <v>1.48781892699908</v>
      </c>
      <c r="AL145">
        <v>0.75183642363768899</v>
      </c>
    </row>
    <row r="146" spans="11:38">
      <c r="K146">
        <v>0.69204298799461905</v>
      </c>
      <c r="L146">
        <v>1.43727159168261</v>
      </c>
      <c r="M146">
        <v>0</v>
      </c>
      <c r="N146">
        <v>0</v>
      </c>
      <c r="O146">
        <v>1.32661114649679</v>
      </c>
      <c r="P146">
        <v>0</v>
      </c>
      <c r="Q146">
        <v>0</v>
      </c>
      <c r="R146">
        <v>1.3572119018601001</v>
      </c>
      <c r="S146">
        <v>1.3008690150314599</v>
      </c>
      <c r="T146">
        <v>1.42342361030552</v>
      </c>
      <c r="U146">
        <v>1.4243030799112399</v>
      </c>
      <c r="V146">
        <v>1.20764161610481</v>
      </c>
      <c r="W146">
        <v>1.36313993816969</v>
      </c>
      <c r="X146">
        <v>0</v>
      </c>
      <c r="Y146">
        <v>1.2469078370976201</v>
      </c>
      <c r="Z146">
        <v>0</v>
      </c>
      <c r="AA146">
        <v>0</v>
      </c>
      <c r="AB146">
        <v>1.4223307826679099</v>
      </c>
      <c r="AC146">
        <v>0</v>
      </c>
      <c r="AD146">
        <v>0</v>
      </c>
      <c r="AE146">
        <v>0</v>
      </c>
      <c r="AF146">
        <v>1.46372748431399</v>
      </c>
      <c r="AG146">
        <v>1.43278495589451</v>
      </c>
      <c r="AL146">
        <v>0.75324917563651395</v>
      </c>
    </row>
    <row r="147" spans="11:38">
      <c r="K147">
        <v>0.65862965635320403</v>
      </c>
      <c r="L147">
        <v>1.38351598598905</v>
      </c>
      <c r="M147">
        <v>0</v>
      </c>
      <c r="N147">
        <v>0</v>
      </c>
      <c r="O147">
        <v>1.2215422781770799</v>
      </c>
      <c r="P147">
        <v>0</v>
      </c>
      <c r="Q147">
        <v>0</v>
      </c>
      <c r="R147">
        <v>1.3030942290618901</v>
      </c>
      <c r="S147">
        <v>1.2629937525914201</v>
      </c>
      <c r="T147">
        <v>1.36706698056832</v>
      </c>
      <c r="U147">
        <v>1.3288655456368701</v>
      </c>
      <c r="V147">
        <v>1.14891189714561</v>
      </c>
      <c r="W147">
        <v>1.3029814923910299</v>
      </c>
      <c r="X147">
        <v>0</v>
      </c>
      <c r="Y147">
        <v>1.1986354155446901</v>
      </c>
      <c r="Z147">
        <v>0</v>
      </c>
      <c r="AA147">
        <v>0</v>
      </c>
      <c r="AB147">
        <v>1.3421289856231</v>
      </c>
      <c r="AC147">
        <v>0</v>
      </c>
      <c r="AD147">
        <v>0</v>
      </c>
      <c r="AE147">
        <v>0</v>
      </c>
      <c r="AF147">
        <v>1.42346714681192</v>
      </c>
      <c r="AG147">
        <v>1.36390454281977</v>
      </c>
      <c r="AL147">
        <v>0.75290937352707399</v>
      </c>
    </row>
    <row r="148" spans="11:38">
      <c r="K148">
        <v>0.66074925723671496</v>
      </c>
      <c r="L148">
        <v>1.3849373234198901</v>
      </c>
      <c r="M148">
        <v>0</v>
      </c>
      <c r="N148">
        <v>0</v>
      </c>
      <c r="O148">
        <v>1.22721695284017</v>
      </c>
      <c r="P148">
        <v>0</v>
      </c>
      <c r="Q148">
        <v>0</v>
      </c>
      <c r="R148">
        <v>1.29943510976174</v>
      </c>
      <c r="S148">
        <v>1.2737737408594401</v>
      </c>
      <c r="T148">
        <v>1.38034043045164</v>
      </c>
      <c r="U148">
        <v>1.30646960660431</v>
      </c>
      <c r="V148">
        <v>1.1920262624531801</v>
      </c>
      <c r="W148">
        <v>1.2958172495754201</v>
      </c>
      <c r="X148">
        <v>0</v>
      </c>
      <c r="Y148">
        <v>1.1581832892875701</v>
      </c>
      <c r="Z148">
        <v>0</v>
      </c>
      <c r="AA148">
        <v>0</v>
      </c>
      <c r="AB148">
        <v>1.3308403132828699</v>
      </c>
      <c r="AC148">
        <v>0</v>
      </c>
      <c r="AD148">
        <v>0</v>
      </c>
      <c r="AE148">
        <v>0</v>
      </c>
      <c r="AF148">
        <v>1.42941633073119</v>
      </c>
      <c r="AG148">
        <v>1.37162092915353</v>
      </c>
      <c r="AL148">
        <v>0.735509532348958</v>
      </c>
    </row>
    <row r="149" spans="11:38">
      <c r="K149">
        <v>0.65998379809004704</v>
      </c>
      <c r="L149">
        <v>1.37610219059156</v>
      </c>
      <c r="M149">
        <v>0</v>
      </c>
      <c r="N149">
        <v>0</v>
      </c>
      <c r="O149">
        <v>1.2068325679709899</v>
      </c>
      <c r="P149">
        <v>0</v>
      </c>
      <c r="Q149">
        <v>0</v>
      </c>
      <c r="R149">
        <v>1.3084710628326199</v>
      </c>
      <c r="S149">
        <v>1.2773131472041599</v>
      </c>
      <c r="T149">
        <v>1.36560391120036</v>
      </c>
      <c r="U149">
        <v>1.30393312195738</v>
      </c>
      <c r="V149">
        <v>1.1774703213777999</v>
      </c>
      <c r="W149">
        <v>1.2912677786562801</v>
      </c>
      <c r="X149">
        <v>0</v>
      </c>
      <c r="Y149">
        <v>1.1757406132472801</v>
      </c>
      <c r="Z149">
        <v>0</v>
      </c>
      <c r="AA149">
        <v>0</v>
      </c>
      <c r="AB149">
        <v>1.2815919455199201</v>
      </c>
      <c r="AC149">
        <v>0</v>
      </c>
      <c r="AD149">
        <v>0</v>
      </c>
      <c r="AE149">
        <v>0</v>
      </c>
      <c r="AF149">
        <v>1.4193760025312201</v>
      </c>
      <c r="AG149">
        <v>1.36024532698124</v>
      </c>
      <c r="AL149">
        <v>0.70332485037095505</v>
      </c>
    </row>
    <row r="150" spans="11:38">
      <c r="K150">
        <v>0.64218540731663198</v>
      </c>
      <c r="L150">
        <v>1.3350534741454601</v>
      </c>
      <c r="M150">
        <v>0</v>
      </c>
      <c r="N150">
        <v>0</v>
      </c>
      <c r="O150">
        <v>1.1668270502273701</v>
      </c>
      <c r="P150">
        <v>0</v>
      </c>
      <c r="Q150">
        <v>0</v>
      </c>
      <c r="R150">
        <v>1.2878369071679501</v>
      </c>
      <c r="S150">
        <v>1.2524074381500401</v>
      </c>
      <c r="T150">
        <v>1.32736822467312</v>
      </c>
      <c r="U150">
        <v>1.2917977356339401</v>
      </c>
      <c r="V150">
        <v>1.1411908155458199</v>
      </c>
      <c r="W150">
        <v>1.2698347565377599</v>
      </c>
      <c r="X150">
        <v>0</v>
      </c>
      <c r="Y150">
        <v>1.14804413595828</v>
      </c>
      <c r="Z150">
        <v>0</v>
      </c>
      <c r="AA150">
        <v>0</v>
      </c>
      <c r="AB150">
        <v>1.21096193478646</v>
      </c>
      <c r="AC150">
        <v>0</v>
      </c>
      <c r="AD150">
        <v>0</v>
      </c>
      <c r="AE150">
        <v>0</v>
      </c>
      <c r="AF150">
        <v>1.3730980922510001</v>
      </c>
      <c r="AG150">
        <v>1.3218761261068099</v>
      </c>
      <c r="AL150">
        <v>0.66960214335299295</v>
      </c>
    </row>
    <row r="151" spans="11:38">
      <c r="K151">
        <v>0.61092636381166898</v>
      </c>
      <c r="L151">
        <v>1.2717878056746199</v>
      </c>
      <c r="M151">
        <v>0</v>
      </c>
      <c r="N151">
        <v>0</v>
      </c>
      <c r="O151">
        <v>1.0872410557841099</v>
      </c>
      <c r="P151">
        <v>0</v>
      </c>
      <c r="Q151">
        <v>0</v>
      </c>
      <c r="R151">
        <v>1.2356393749396699</v>
      </c>
      <c r="S151">
        <v>1.20033254965936</v>
      </c>
      <c r="T151">
        <v>1.25192270121756</v>
      </c>
      <c r="U151">
        <v>1.25106981193984</v>
      </c>
      <c r="V151">
        <v>1.0884652194765301</v>
      </c>
      <c r="W151">
        <v>1.21932218785393</v>
      </c>
      <c r="X151">
        <v>0</v>
      </c>
      <c r="Y151">
        <v>1.1015778595521899</v>
      </c>
      <c r="Z151">
        <v>0</v>
      </c>
      <c r="AA151">
        <v>0</v>
      </c>
      <c r="AB151">
        <v>1.1163041994318801</v>
      </c>
      <c r="AC151">
        <v>0</v>
      </c>
      <c r="AD151">
        <v>0</v>
      </c>
      <c r="AE151">
        <v>0</v>
      </c>
      <c r="AF151">
        <v>1.3013129311873799</v>
      </c>
      <c r="AG151">
        <v>1.2549853161800899</v>
      </c>
      <c r="AL151">
        <v>0.67110943946836099</v>
      </c>
    </row>
    <row r="152" spans="11:38">
      <c r="K152">
        <v>0.575026680986511</v>
      </c>
      <c r="L152">
        <v>1.21015720491255</v>
      </c>
      <c r="M152">
        <v>0</v>
      </c>
      <c r="N152">
        <v>0</v>
      </c>
      <c r="O152">
        <v>0.88415395911567696</v>
      </c>
      <c r="P152">
        <v>0</v>
      </c>
      <c r="Q152">
        <v>0</v>
      </c>
      <c r="R152">
        <v>1.1564157892712199</v>
      </c>
      <c r="S152">
        <v>1.1384093031727101</v>
      </c>
      <c r="T152">
        <v>1.15717131785834</v>
      </c>
      <c r="U152">
        <v>1.2149726192897701</v>
      </c>
      <c r="V152">
        <v>0.96044225582551301</v>
      </c>
      <c r="W152">
        <v>1.1809743549853999</v>
      </c>
      <c r="X152">
        <v>0</v>
      </c>
      <c r="Y152">
        <v>1.0438398319830899</v>
      </c>
      <c r="Z152">
        <v>0</v>
      </c>
      <c r="AA152">
        <v>0</v>
      </c>
      <c r="AB152">
        <v>1.0778048084924701</v>
      </c>
      <c r="AC152">
        <v>0</v>
      </c>
      <c r="AD152">
        <v>0</v>
      </c>
      <c r="AE152">
        <v>0</v>
      </c>
      <c r="AF152">
        <v>1.20768972033731</v>
      </c>
      <c r="AG152">
        <v>1.19586476621553</v>
      </c>
      <c r="AL152">
        <v>0.66988953266061602</v>
      </c>
    </row>
    <row r="153" spans="11:38">
      <c r="K153">
        <v>0.57736090162169995</v>
      </c>
      <c r="L153">
        <v>1.2092685599459101</v>
      </c>
      <c r="M153">
        <v>0</v>
      </c>
      <c r="N153">
        <v>0</v>
      </c>
      <c r="O153">
        <v>0.916415680695289</v>
      </c>
      <c r="P153">
        <v>0</v>
      </c>
      <c r="Q153">
        <v>0</v>
      </c>
      <c r="R153">
        <v>1.1192739865095001</v>
      </c>
      <c r="S153">
        <v>1.1482292928397799</v>
      </c>
      <c r="T153">
        <v>1.15403973152079</v>
      </c>
      <c r="U153">
        <v>1.1714074643696299</v>
      </c>
      <c r="V153">
        <v>0.93742957511981295</v>
      </c>
      <c r="W153">
        <v>1.1739858620582999</v>
      </c>
      <c r="X153">
        <v>0</v>
      </c>
      <c r="Y153">
        <v>1.03678703588941</v>
      </c>
      <c r="Z153">
        <v>0</v>
      </c>
      <c r="AA153">
        <v>0</v>
      </c>
      <c r="AB153">
        <v>1.12585195013408</v>
      </c>
      <c r="AC153">
        <v>0</v>
      </c>
      <c r="AD153">
        <v>0</v>
      </c>
      <c r="AE153">
        <v>0</v>
      </c>
      <c r="AF153">
        <v>1.18964855499803</v>
      </c>
      <c r="AG153">
        <v>1.2102829802675199</v>
      </c>
      <c r="AL153">
        <v>0.65298795081074501</v>
      </c>
    </row>
    <row r="154" spans="11:38">
      <c r="K154">
        <v>0.57773978641873103</v>
      </c>
      <c r="L154">
        <v>1.2085133331162099</v>
      </c>
      <c r="M154">
        <v>0</v>
      </c>
      <c r="N154">
        <v>0</v>
      </c>
      <c r="O154">
        <v>0.91416837645141702</v>
      </c>
      <c r="P154">
        <v>0</v>
      </c>
      <c r="Q154">
        <v>0</v>
      </c>
      <c r="R154">
        <v>1.1140929425788799</v>
      </c>
      <c r="S154">
        <v>1.14024677295209</v>
      </c>
      <c r="T154">
        <v>1.1348658856170299</v>
      </c>
      <c r="U154">
        <v>1.1737621003396901</v>
      </c>
      <c r="V154">
        <v>0.90351757147839895</v>
      </c>
      <c r="W154">
        <v>1.1731442711694999</v>
      </c>
      <c r="X154">
        <v>0</v>
      </c>
      <c r="Y154">
        <v>1.0414198270812101</v>
      </c>
      <c r="Z154">
        <v>0</v>
      </c>
      <c r="AA154">
        <v>0</v>
      </c>
      <c r="AB154">
        <v>1.1288237156632099</v>
      </c>
      <c r="AC154">
        <v>0</v>
      </c>
      <c r="AD154">
        <v>0</v>
      </c>
      <c r="AE154">
        <v>0</v>
      </c>
      <c r="AF154">
        <v>1.1692044073849399</v>
      </c>
      <c r="AG154">
        <v>1.2124498667471899</v>
      </c>
      <c r="AL154">
        <v>0.62111109329507097</v>
      </c>
    </row>
    <row r="155" spans="11:38">
      <c r="K155">
        <v>0.56629554664904602</v>
      </c>
      <c r="L155">
        <v>1.1825921868704099</v>
      </c>
      <c r="M155">
        <v>0</v>
      </c>
      <c r="N155">
        <v>0</v>
      </c>
      <c r="O155">
        <v>0.89493486676982004</v>
      </c>
      <c r="P155">
        <v>0</v>
      </c>
      <c r="Q155">
        <v>0</v>
      </c>
      <c r="R155">
        <v>1.0940277233287801</v>
      </c>
      <c r="S155">
        <v>1.12865768809009</v>
      </c>
      <c r="T155">
        <v>1.10527217480062</v>
      </c>
      <c r="U155">
        <v>1.1505393627457701</v>
      </c>
      <c r="V155">
        <v>0.86441617906199397</v>
      </c>
      <c r="W155">
        <v>1.16410503526364</v>
      </c>
      <c r="X155">
        <v>0</v>
      </c>
      <c r="Y155">
        <v>1.0271159932601399</v>
      </c>
      <c r="Z155">
        <v>0</v>
      </c>
      <c r="AA155">
        <v>0</v>
      </c>
      <c r="AB155">
        <v>1.1088123566055399</v>
      </c>
      <c r="AC155">
        <v>0</v>
      </c>
      <c r="AD155">
        <v>0</v>
      </c>
      <c r="AE155">
        <v>0</v>
      </c>
      <c r="AF155">
        <v>1.12427801733886</v>
      </c>
      <c r="AG155">
        <v>1.1856040966005199</v>
      </c>
      <c r="AL155">
        <v>0.58500790746637099</v>
      </c>
    </row>
    <row r="156" spans="11:38">
      <c r="K156">
        <v>0.52503244453734499</v>
      </c>
      <c r="L156">
        <v>1.11926318032989</v>
      </c>
      <c r="M156">
        <v>0</v>
      </c>
      <c r="N156">
        <v>0</v>
      </c>
      <c r="O156">
        <v>0.782568116377652</v>
      </c>
      <c r="P156">
        <v>0</v>
      </c>
      <c r="Q156">
        <v>0</v>
      </c>
      <c r="R156">
        <v>1.01515908095185</v>
      </c>
      <c r="S156">
        <v>1.0686268034711099</v>
      </c>
      <c r="T156">
        <v>1.01273285838522</v>
      </c>
      <c r="U156">
        <v>1.08979391537117</v>
      </c>
      <c r="V156">
        <v>0.72893449140991895</v>
      </c>
      <c r="W156">
        <v>1.12178411821157</v>
      </c>
      <c r="X156">
        <v>0</v>
      </c>
      <c r="Y156">
        <v>0.97474588780053395</v>
      </c>
      <c r="Z156">
        <v>0</v>
      </c>
      <c r="AA156">
        <v>0</v>
      </c>
      <c r="AB156">
        <v>1.0148642952825699</v>
      </c>
      <c r="AC156">
        <v>0</v>
      </c>
      <c r="AD156">
        <v>0</v>
      </c>
      <c r="AE156">
        <v>0</v>
      </c>
      <c r="AF156">
        <v>1.0158979656026099</v>
      </c>
      <c r="AG156">
        <v>1.1165898938557399</v>
      </c>
      <c r="AL156">
        <v>0.58760343898414902</v>
      </c>
    </row>
    <row r="157" spans="11:38">
      <c r="K157">
        <v>0.48666760612774101</v>
      </c>
      <c r="L157">
        <v>1.0676840118355999</v>
      </c>
      <c r="M157">
        <v>0</v>
      </c>
      <c r="N157">
        <v>0</v>
      </c>
      <c r="O157">
        <v>0.60924429453223705</v>
      </c>
      <c r="P157">
        <v>0</v>
      </c>
      <c r="Q157">
        <v>0</v>
      </c>
      <c r="R157">
        <v>0.92133731460581403</v>
      </c>
      <c r="S157">
        <v>1.0453278383184701</v>
      </c>
      <c r="T157">
        <v>0.94463629283988304</v>
      </c>
      <c r="U157">
        <v>1.02838796007512</v>
      </c>
      <c r="V157">
        <v>0.64747773887856896</v>
      </c>
      <c r="W157">
        <v>1.0767259087497301</v>
      </c>
      <c r="X157">
        <v>0</v>
      </c>
      <c r="Y157">
        <v>0.90929395416379399</v>
      </c>
      <c r="Z157">
        <v>0</v>
      </c>
      <c r="AA157">
        <v>0</v>
      </c>
      <c r="AB157">
        <v>0.79660508983565004</v>
      </c>
      <c r="AC157">
        <v>0</v>
      </c>
      <c r="AD157">
        <v>0</v>
      </c>
      <c r="AE157">
        <v>0</v>
      </c>
      <c r="AF157">
        <v>0.87728617180732804</v>
      </c>
      <c r="AG157">
        <v>1.0358713018899099</v>
      </c>
      <c r="AL157">
        <v>0.588080321434301</v>
      </c>
    </row>
    <row r="158" spans="11:38">
      <c r="K158">
        <v>0.49127508002407799</v>
      </c>
      <c r="L158">
        <v>1.0770452268353401</v>
      </c>
      <c r="M158">
        <v>0</v>
      </c>
      <c r="N158">
        <v>0</v>
      </c>
      <c r="O158">
        <v>0.58370804516520702</v>
      </c>
      <c r="P158">
        <v>0</v>
      </c>
      <c r="Q158">
        <v>0</v>
      </c>
      <c r="R158">
        <v>0.92188424647614997</v>
      </c>
      <c r="S158">
        <v>1.0498679920309399</v>
      </c>
      <c r="T158">
        <v>0.95606313670769105</v>
      </c>
      <c r="U158">
        <v>1.0083326998664199</v>
      </c>
      <c r="V158">
        <v>0.64151193546464003</v>
      </c>
      <c r="W158">
        <v>1.0574377355261699</v>
      </c>
      <c r="X158">
        <v>0</v>
      </c>
      <c r="Y158">
        <v>0.87565746083570095</v>
      </c>
      <c r="Z158">
        <v>0</v>
      </c>
      <c r="AA158">
        <v>0</v>
      </c>
      <c r="AB158">
        <v>0.85197211223269298</v>
      </c>
      <c r="AC158">
        <v>0</v>
      </c>
      <c r="AD158">
        <v>0</v>
      </c>
      <c r="AE158">
        <v>0</v>
      </c>
      <c r="AF158">
        <v>0.90829926160697805</v>
      </c>
      <c r="AG158">
        <v>1.0539100946829001</v>
      </c>
      <c r="AL158">
        <v>0.57594748964361897</v>
      </c>
    </row>
    <row r="159" spans="11:38">
      <c r="K159">
        <v>0.50003266256120205</v>
      </c>
      <c r="L159">
        <v>1.08665221971744</v>
      </c>
      <c r="M159">
        <v>0</v>
      </c>
      <c r="N159">
        <v>0</v>
      </c>
      <c r="O159">
        <v>0.60494696284451999</v>
      </c>
      <c r="P159">
        <v>0</v>
      </c>
      <c r="Q159">
        <v>0</v>
      </c>
      <c r="R159">
        <v>0.94147932522212396</v>
      </c>
      <c r="S159">
        <v>1.04902179838155</v>
      </c>
      <c r="T159">
        <v>0.97707835076218097</v>
      </c>
      <c r="U159">
        <v>1.0211792315155299</v>
      </c>
      <c r="V159">
        <v>0.66926445932854595</v>
      </c>
      <c r="W159">
        <v>1.0668422930557899</v>
      </c>
      <c r="X159">
        <v>0</v>
      </c>
      <c r="Y159">
        <v>0.87773471853721496</v>
      </c>
      <c r="Z159">
        <v>0</v>
      </c>
      <c r="AA159">
        <v>0</v>
      </c>
      <c r="AB159">
        <v>0.90133766778656799</v>
      </c>
      <c r="AC159">
        <v>0</v>
      </c>
      <c r="AD159">
        <v>0</v>
      </c>
      <c r="AE159">
        <v>0</v>
      </c>
      <c r="AF159">
        <v>0.93876019808955002</v>
      </c>
      <c r="AG159">
        <v>1.06738091866976</v>
      </c>
      <c r="AL159">
        <v>0.53519026586435903</v>
      </c>
    </row>
    <row r="160" spans="11:38">
      <c r="K160">
        <v>0.473725851206242</v>
      </c>
      <c r="L160">
        <v>1.04744442583998</v>
      </c>
      <c r="M160">
        <v>0</v>
      </c>
      <c r="N160">
        <v>0</v>
      </c>
      <c r="O160">
        <v>0.46853553802477599</v>
      </c>
      <c r="P160">
        <v>0</v>
      </c>
      <c r="Q160">
        <v>0</v>
      </c>
      <c r="R160">
        <v>0.91537665206612895</v>
      </c>
      <c r="S160">
        <v>1.0036823438824001</v>
      </c>
      <c r="T160">
        <v>0.91881000657458101</v>
      </c>
      <c r="U160">
        <v>0.99441668593075405</v>
      </c>
      <c r="V160">
        <v>0.555705761762748</v>
      </c>
      <c r="W160">
        <v>1.0436094372231699</v>
      </c>
      <c r="X160">
        <v>0</v>
      </c>
      <c r="Y160">
        <v>0.82839857967179897</v>
      </c>
      <c r="Z160">
        <v>0</v>
      </c>
      <c r="AA160">
        <v>0</v>
      </c>
      <c r="AB160">
        <v>0.85549475136294895</v>
      </c>
      <c r="AC160">
        <v>0</v>
      </c>
      <c r="AD160">
        <v>0</v>
      </c>
      <c r="AE160">
        <v>0</v>
      </c>
      <c r="AF160">
        <v>0.86026804822299396</v>
      </c>
      <c r="AG160">
        <v>1.02833409950097</v>
      </c>
      <c r="AL160">
        <v>0.49665489281217901</v>
      </c>
    </row>
    <row r="161" spans="10:38">
      <c r="K161">
        <v>0.43528758690803199</v>
      </c>
      <c r="L161">
        <v>0.98354024311774402</v>
      </c>
      <c r="M161">
        <v>0</v>
      </c>
      <c r="N161">
        <v>0</v>
      </c>
      <c r="O161">
        <v>0.32002865863145802</v>
      </c>
      <c r="P161">
        <v>0</v>
      </c>
      <c r="Q161">
        <v>0</v>
      </c>
      <c r="R161">
        <v>0.87703930437549804</v>
      </c>
      <c r="S161">
        <v>0.92761635574791401</v>
      </c>
      <c r="T161">
        <v>0.84388600236613698</v>
      </c>
      <c r="U161">
        <v>0.94335402943820601</v>
      </c>
      <c r="V161">
        <v>0.39704192003990602</v>
      </c>
      <c r="W161">
        <v>0.98716830057237903</v>
      </c>
      <c r="X161">
        <v>0</v>
      </c>
      <c r="Y161">
        <v>0.75118219694863197</v>
      </c>
      <c r="Z161">
        <v>0</v>
      </c>
      <c r="AA161">
        <v>0</v>
      </c>
      <c r="AB161">
        <v>0.77761204350237201</v>
      </c>
      <c r="AC161">
        <v>0</v>
      </c>
      <c r="AD161">
        <v>0</v>
      </c>
      <c r="AE161">
        <v>0</v>
      </c>
      <c r="AF161">
        <v>0.76171115454594296</v>
      </c>
      <c r="AG161">
        <v>0.96030871592031097</v>
      </c>
      <c r="AL161">
        <v>0.50115673123994497</v>
      </c>
    </row>
    <row r="162" spans="10:38">
      <c r="J162">
        <v>16</v>
      </c>
      <c r="K162">
        <v>0.39906742079895402</v>
      </c>
      <c r="L162">
        <v>0.88676237685034798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0.87957017849265695</v>
      </c>
      <c r="S162">
        <v>0.81842200022744505</v>
      </c>
      <c r="T162">
        <v>0.85478853816586697</v>
      </c>
      <c r="U162">
        <v>0.81796566656620495</v>
      </c>
      <c r="V162">
        <v>0</v>
      </c>
      <c r="W162">
        <v>0.81072031449127002</v>
      </c>
      <c r="X162">
        <v>0</v>
      </c>
      <c r="Y162">
        <v>0.86136208567295702</v>
      </c>
      <c r="Z162">
        <v>0</v>
      </c>
      <c r="AA162">
        <v>0</v>
      </c>
      <c r="AB162">
        <v>0.89932298575189096</v>
      </c>
      <c r="AC162">
        <v>0</v>
      </c>
      <c r="AD162">
        <v>0</v>
      </c>
      <c r="AE162">
        <v>0</v>
      </c>
      <c r="AF162">
        <v>0.891958057022327</v>
      </c>
      <c r="AG162">
        <v>0.85667983946981097</v>
      </c>
      <c r="AL162">
        <v>0.50962481634644397</v>
      </c>
    </row>
    <row r="163" spans="10:38">
      <c r="K163">
        <v>0.40343538197040202</v>
      </c>
      <c r="L163">
        <v>0.90516211199482199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0.86655503674259704</v>
      </c>
      <c r="S163">
        <v>0.83947333568591997</v>
      </c>
      <c r="T163">
        <v>0.87824775466303895</v>
      </c>
      <c r="U163">
        <v>0.80358114916537304</v>
      </c>
      <c r="V163">
        <v>0</v>
      </c>
      <c r="W163">
        <v>0.79495609909282505</v>
      </c>
      <c r="X163">
        <v>0</v>
      </c>
      <c r="Y163">
        <v>0.84276691160561501</v>
      </c>
      <c r="Z163">
        <v>0</v>
      </c>
      <c r="AA163">
        <v>0</v>
      </c>
      <c r="AB163">
        <v>0.936967329833711</v>
      </c>
      <c r="AC163">
        <v>0</v>
      </c>
      <c r="AD163">
        <v>0</v>
      </c>
      <c r="AE163">
        <v>0</v>
      </c>
      <c r="AF163">
        <v>0.91309132511887303</v>
      </c>
      <c r="AG163">
        <v>0.87398070946069195</v>
      </c>
      <c r="AL163">
        <v>0.48368718757099399</v>
      </c>
    </row>
    <row r="164" spans="10:38">
      <c r="K164">
        <v>0.40642251474302699</v>
      </c>
      <c r="L164">
        <v>0.91270957869031399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0.86792157492615796</v>
      </c>
      <c r="S164">
        <v>0.84858163741271797</v>
      </c>
      <c r="T164">
        <v>0.88709413792209002</v>
      </c>
      <c r="U164">
        <v>0.806956053724601</v>
      </c>
      <c r="V164">
        <v>0</v>
      </c>
      <c r="W164">
        <v>0.79839490089869702</v>
      </c>
      <c r="X164">
        <v>0</v>
      </c>
      <c r="Y164">
        <v>0.84029068069465995</v>
      </c>
      <c r="Z164">
        <v>0</v>
      </c>
      <c r="AA164">
        <v>0</v>
      </c>
      <c r="AB164">
        <v>0.94485448742963296</v>
      </c>
      <c r="AC164">
        <v>0</v>
      </c>
      <c r="AD164">
        <v>0</v>
      </c>
      <c r="AE164">
        <v>0</v>
      </c>
      <c r="AF164">
        <v>0.916077659850973</v>
      </c>
      <c r="AG164">
        <v>0.87987199023544505</v>
      </c>
      <c r="AL164">
        <v>0.445297223088783</v>
      </c>
    </row>
    <row r="165" spans="10:38">
      <c r="K165">
        <v>0.40455383097578101</v>
      </c>
      <c r="L165">
        <v>0.90010890423435896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0.86732524345437001</v>
      </c>
      <c r="S165">
        <v>0.84620640833117799</v>
      </c>
      <c r="T165">
        <v>0.88503734589154404</v>
      </c>
      <c r="U165">
        <v>0.80769920697204101</v>
      </c>
      <c r="V165">
        <v>0</v>
      </c>
      <c r="W165">
        <v>0.79903049806281301</v>
      </c>
      <c r="X165">
        <v>0</v>
      </c>
      <c r="Y165">
        <v>0.83883169812896996</v>
      </c>
      <c r="Z165">
        <v>0</v>
      </c>
      <c r="AA165">
        <v>0</v>
      </c>
      <c r="AB165">
        <v>0.92778552995207797</v>
      </c>
      <c r="AC165">
        <v>0</v>
      </c>
      <c r="AD165">
        <v>0</v>
      </c>
      <c r="AE165">
        <v>0</v>
      </c>
      <c r="AF165">
        <v>0.89915681011211601</v>
      </c>
      <c r="AG165">
        <v>0.87165968019084505</v>
      </c>
      <c r="AL165">
        <v>0.40861903534897298</v>
      </c>
    </row>
    <row r="166" spans="10:38">
      <c r="K166">
        <v>0.36278863158479102</v>
      </c>
      <c r="L166">
        <v>0.80200549612848204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0.78577268040621195</v>
      </c>
      <c r="S166">
        <v>0.75541379295590905</v>
      </c>
      <c r="T166">
        <v>0.79315698253484901</v>
      </c>
      <c r="U166">
        <v>0.74580257108233805</v>
      </c>
      <c r="V166">
        <v>0</v>
      </c>
      <c r="W166">
        <v>0.73385296611017703</v>
      </c>
      <c r="X166">
        <v>0</v>
      </c>
      <c r="Y166">
        <v>0.768859811839959</v>
      </c>
      <c r="Z166">
        <v>0</v>
      </c>
      <c r="AA166">
        <v>0</v>
      </c>
      <c r="AB166">
        <v>0.81407284845417904</v>
      </c>
      <c r="AC166">
        <v>0</v>
      </c>
      <c r="AD166">
        <v>0</v>
      </c>
      <c r="AE166">
        <v>0</v>
      </c>
      <c r="AF166">
        <v>0.79300178259934795</v>
      </c>
      <c r="AG166">
        <v>0.77530345438416504</v>
      </c>
      <c r="AL166">
        <v>0.41319268761706501</v>
      </c>
    </row>
    <row r="167" spans="10:38">
      <c r="K167">
        <v>0.32768735533971199</v>
      </c>
      <c r="L167">
        <v>0.720185141380695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0.71482128901390196</v>
      </c>
      <c r="S167">
        <v>0.68931414878706698</v>
      </c>
      <c r="T167">
        <v>0.70916829052032104</v>
      </c>
      <c r="U167">
        <v>0.68125402781423405</v>
      </c>
      <c r="V167">
        <v>0</v>
      </c>
      <c r="W167">
        <v>0.65049795711022795</v>
      </c>
      <c r="X167">
        <v>0</v>
      </c>
      <c r="Y167">
        <v>0.70396294282712601</v>
      </c>
      <c r="Z167">
        <v>0</v>
      </c>
      <c r="AA167">
        <v>0</v>
      </c>
      <c r="AB167">
        <v>0.72016268015813301</v>
      </c>
      <c r="AC167">
        <v>0</v>
      </c>
      <c r="AD167">
        <v>0</v>
      </c>
      <c r="AE167">
        <v>0</v>
      </c>
      <c r="AF167">
        <v>0.70433697599594103</v>
      </c>
      <c r="AG167">
        <v>0.69577392480304001</v>
      </c>
      <c r="AL167">
        <v>0.41624529722817399</v>
      </c>
    </row>
    <row r="168" spans="10:38">
      <c r="K168">
        <v>0.338358641767317</v>
      </c>
      <c r="L168">
        <v>0.756410712475588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0.71436265796036302</v>
      </c>
      <c r="S168">
        <v>0.71921989888006899</v>
      </c>
      <c r="T168">
        <v>0.73610767600179705</v>
      </c>
      <c r="U168">
        <v>0.67526032353824195</v>
      </c>
      <c r="V168">
        <v>0</v>
      </c>
      <c r="W168">
        <v>0.64991722006792296</v>
      </c>
      <c r="X168">
        <v>0</v>
      </c>
      <c r="Y168">
        <v>0.68920230849952102</v>
      </c>
      <c r="Z168">
        <v>0</v>
      </c>
      <c r="AA168">
        <v>0</v>
      </c>
      <c r="AB168">
        <v>0.77523102345801298</v>
      </c>
      <c r="AC168">
        <v>0</v>
      </c>
      <c r="AD168">
        <v>0</v>
      </c>
      <c r="AE168">
        <v>0</v>
      </c>
      <c r="AF168">
        <v>0.74940369190554901</v>
      </c>
      <c r="AG168">
        <v>0.73036096325563404</v>
      </c>
      <c r="AL168">
        <v>0.41412369224872703</v>
      </c>
    </row>
    <row r="169" spans="10:38">
      <c r="K169">
        <v>0.35976754374815401</v>
      </c>
      <c r="L169">
        <v>0.80640248769428602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0.75256438058253305</v>
      </c>
      <c r="S169">
        <v>0.76741193510389305</v>
      </c>
      <c r="T169">
        <v>0.78409755631811995</v>
      </c>
      <c r="U169">
        <v>0.71706743858063804</v>
      </c>
      <c r="V169">
        <v>0</v>
      </c>
      <c r="W169">
        <v>0.68974333399576604</v>
      </c>
      <c r="X169">
        <v>0</v>
      </c>
      <c r="Y169">
        <v>0.72539030331291898</v>
      </c>
      <c r="Z169">
        <v>0</v>
      </c>
      <c r="AA169">
        <v>0</v>
      </c>
      <c r="AB169">
        <v>0.82452756192825705</v>
      </c>
      <c r="AC169">
        <v>0</v>
      </c>
      <c r="AD169">
        <v>0</v>
      </c>
      <c r="AE169">
        <v>0</v>
      </c>
      <c r="AF169">
        <v>0.79758115812868802</v>
      </c>
      <c r="AG169">
        <v>0.777481357551005</v>
      </c>
      <c r="AL169">
        <v>0.37122739224853601</v>
      </c>
    </row>
    <row r="170" spans="10:38">
      <c r="K170">
        <v>0.33310393414165101</v>
      </c>
      <c r="L170">
        <v>0.73347864571518995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0.70715685365368997</v>
      </c>
      <c r="S170">
        <v>0.70816317230598003</v>
      </c>
      <c r="T170">
        <v>0.72380638360889005</v>
      </c>
      <c r="U170">
        <v>0.68264405535963302</v>
      </c>
      <c r="V170">
        <v>0</v>
      </c>
      <c r="W170">
        <v>0.65135714686358903</v>
      </c>
      <c r="X170">
        <v>0</v>
      </c>
      <c r="Y170">
        <v>0.68526178752173095</v>
      </c>
      <c r="Z170">
        <v>0</v>
      </c>
      <c r="AA170">
        <v>0</v>
      </c>
      <c r="AB170">
        <v>0.74235424646302905</v>
      </c>
      <c r="AC170">
        <v>0</v>
      </c>
      <c r="AD170">
        <v>0</v>
      </c>
      <c r="AE170">
        <v>0</v>
      </c>
      <c r="AF170">
        <v>0.72818148398806803</v>
      </c>
      <c r="AG170">
        <v>0.71247853350787005</v>
      </c>
      <c r="AL170">
        <v>0.33515868093523399</v>
      </c>
    </row>
    <row r="171" spans="10:38">
      <c r="K171">
        <v>0.29411591147979499</v>
      </c>
      <c r="L171">
        <v>0.63944008437820299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0.62955281862907297</v>
      </c>
      <c r="S171">
        <v>0.62303332945873302</v>
      </c>
      <c r="T171">
        <v>0.63567580805895996</v>
      </c>
      <c r="U171">
        <v>0.61151827345494703</v>
      </c>
      <c r="V171">
        <v>0</v>
      </c>
      <c r="W171">
        <v>0.57795800312891299</v>
      </c>
      <c r="X171">
        <v>0</v>
      </c>
      <c r="Y171">
        <v>0.618575479948694</v>
      </c>
      <c r="Z171">
        <v>0</v>
      </c>
      <c r="AA171">
        <v>0</v>
      </c>
      <c r="AB171">
        <v>0.641122485498963</v>
      </c>
      <c r="AC171">
        <v>0</v>
      </c>
      <c r="AD171">
        <v>0</v>
      </c>
      <c r="AE171">
        <v>0</v>
      </c>
      <c r="AF171">
        <v>0.63719642612946603</v>
      </c>
      <c r="AG171">
        <v>0.62707721382863102</v>
      </c>
      <c r="AL171">
        <v>0.34631520439442898</v>
      </c>
    </row>
    <row r="172" spans="10:38">
      <c r="K172">
        <v>0.24757878636969499</v>
      </c>
      <c r="L172">
        <v>0.53539600167477197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0.53054824395425404</v>
      </c>
      <c r="S172">
        <v>0.51633222705557902</v>
      </c>
      <c r="T172">
        <v>0.53568382791119495</v>
      </c>
      <c r="U172">
        <v>0.51980573654916595</v>
      </c>
      <c r="V172">
        <v>0</v>
      </c>
      <c r="W172">
        <v>0.492339721614661</v>
      </c>
      <c r="X172">
        <v>0</v>
      </c>
      <c r="Y172">
        <v>0.52931071378563599</v>
      </c>
      <c r="Z172">
        <v>0</v>
      </c>
      <c r="AA172">
        <v>0</v>
      </c>
      <c r="AB172">
        <v>0.53141003755428595</v>
      </c>
      <c r="AC172">
        <v>0</v>
      </c>
      <c r="AD172">
        <v>0</v>
      </c>
      <c r="AE172">
        <v>0</v>
      </c>
      <c r="AF172">
        <v>0.52861046761096298</v>
      </c>
      <c r="AG172">
        <v>0.52674646251697999</v>
      </c>
      <c r="AL172">
        <v>0.36813195629512901</v>
      </c>
    </row>
    <row r="173" spans="10:38">
      <c r="K173">
        <v>0.25428655662984501</v>
      </c>
      <c r="L173">
        <v>0.570865689189888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0.52366294666208701</v>
      </c>
      <c r="S173">
        <v>0.54117937901772495</v>
      </c>
      <c r="T173">
        <v>0.55474624539700801</v>
      </c>
      <c r="U173">
        <v>0.499056126484069</v>
      </c>
      <c r="V173">
        <v>0</v>
      </c>
      <c r="W173">
        <v>0.484177662110372</v>
      </c>
      <c r="X173">
        <v>0</v>
      </c>
      <c r="Y173">
        <v>0.50735368737562403</v>
      </c>
      <c r="Z173">
        <v>0</v>
      </c>
      <c r="AA173">
        <v>0</v>
      </c>
      <c r="AB173">
        <v>0.58690532468501999</v>
      </c>
      <c r="AC173">
        <v>0</v>
      </c>
      <c r="AD173">
        <v>0</v>
      </c>
      <c r="AE173">
        <v>0</v>
      </c>
      <c r="AF173">
        <v>0.56247377401766996</v>
      </c>
      <c r="AG173">
        <v>0.55256557372995696</v>
      </c>
      <c r="AL173">
        <v>0.340858389850071</v>
      </c>
    </row>
    <row r="174" spans="10:38">
      <c r="K174">
        <v>0.25744424019133999</v>
      </c>
      <c r="L174">
        <v>0.58659362491896905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0.52263477175462203</v>
      </c>
      <c r="S174">
        <v>0.55204490061342304</v>
      </c>
      <c r="T174">
        <v>0.56203306970757405</v>
      </c>
      <c r="U174">
        <v>0.49560715398855598</v>
      </c>
      <c r="V174">
        <v>0</v>
      </c>
      <c r="W174">
        <v>0.48471937416830202</v>
      </c>
      <c r="X174">
        <v>0</v>
      </c>
      <c r="Y174">
        <v>0.50186079695545704</v>
      </c>
      <c r="Z174">
        <v>0</v>
      </c>
      <c r="AA174">
        <v>0</v>
      </c>
      <c r="AB174">
        <v>0.60523345324072997</v>
      </c>
      <c r="AC174">
        <v>0</v>
      </c>
      <c r="AD174">
        <v>0</v>
      </c>
      <c r="AE174">
        <v>0</v>
      </c>
      <c r="AF174">
        <v>0.57439142032285895</v>
      </c>
      <c r="AG174">
        <v>0.562204180404836</v>
      </c>
      <c r="AL174">
        <v>0.30074022551083701</v>
      </c>
    </row>
    <row r="175" spans="10:38">
      <c r="K175">
        <v>0.27600590861867802</v>
      </c>
      <c r="L175">
        <v>0.61884279840265299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0.56561395452350904</v>
      </c>
      <c r="S175">
        <v>0.59352767864209999</v>
      </c>
      <c r="T175">
        <v>0.60235048360144305</v>
      </c>
      <c r="U175">
        <v>0.54374878146489403</v>
      </c>
      <c r="V175">
        <v>0</v>
      </c>
      <c r="W175">
        <v>0.53198810098062399</v>
      </c>
      <c r="X175">
        <v>0</v>
      </c>
      <c r="Y175">
        <v>0.54098670092119305</v>
      </c>
      <c r="Z175">
        <v>0</v>
      </c>
      <c r="AA175">
        <v>0</v>
      </c>
      <c r="AB175">
        <v>0.63168617698331997</v>
      </c>
      <c r="AC175">
        <v>0</v>
      </c>
      <c r="AD175">
        <v>0</v>
      </c>
      <c r="AE175">
        <v>0</v>
      </c>
      <c r="AF175">
        <v>0.60830621670656704</v>
      </c>
      <c r="AG175">
        <v>0.59971352939032396</v>
      </c>
      <c r="AL175">
        <v>0.25316260238136501</v>
      </c>
    </row>
    <row r="176" spans="10:38">
      <c r="K176">
        <v>0.20236071589776999</v>
      </c>
      <c r="L176">
        <v>0.43958119677229301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0.42671322105248499</v>
      </c>
      <c r="S176">
        <v>0.42884894177676403</v>
      </c>
      <c r="T176">
        <v>0.43847101607132599</v>
      </c>
      <c r="U176">
        <v>0.41560835578410299</v>
      </c>
      <c r="V176">
        <v>0</v>
      </c>
      <c r="W176">
        <v>0.404408058048563</v>
      </c>
      <c r="X176">
        <v>0</v>
      </c>
      <c r="Y176">
        <v>0.41577912409011503</v>
      </c>
      <c r="Z176">
        <v>0</v>
      </c>
      <c r="AA176">
        <v>0</v>
      </c>
      <c r="AB176">
        <v>0.44501859219497297</v>
      </c>
      <c r="AC176">
        <v>0</v>
      </c>
      <c r="AD176">
        <v>0</v>
      </c>
      <c r="AE176">
        <v>0</v>
      </c>
      <c r="AF176">
        <v>0.437633397522046</v>
      </c>
      <c r="AG176">
        <v>0.43407060423828397</v>
      </c>
      <c r="AL176">
        <v>0.26008231440672502</v>
      </c>
    </row>
    <row r="177" spans="10:39">
      <c r="K177">
        <v>0.13937679666535899</v>
      </c>
      <c r="L177">
        <v>0.29933901319151901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0.29863944628350098</v>
      </c>
      <c r="S177">
        <v>0.29816183767469501</v>
      </c>
      <c r="T177">
        <v>0.30105469871777102</v>
      </c>
      <c r="U177">
        <v>0.29355329469949998</v>
      </c>
      <c r="V177">
        <v>0</v>
      </c>
      <c r="W177">
        <v>0.28616811529575198</v>
      </c>
      <c r="X177">
        <v>0</v>
      </c>
      <c r="Y177">
        <v>0.29373734752487701</v>
      </c>
      <c r="Z177">
        <v>0</v>
      </c>
      <c r="AA177">
        <v>0</v>
      </c>
      <c r="AB177">
        <v>0.296387701535551</v>
      </c>
      <c r="AC177">
        <v>0</v>
      </c>
      <c r="AD177">
        <v>0</v>
      </c>
      <c r="AE177">
        <v>0</v>
      </c>
      <c r="AF177">
        <v>0.29657238901158001</v>
      </c>
      <c r="AG177">
        <v>0.29545718047102498</v>
      </c>
      <c r="AL177">
        <v>0.26342637669930802</v>
      </c>
    </row>
    <row r="178" spans="10:39">
      <c r="K178">
        <v>0.162003618650534</v>
      </c>
      <c r="L178">
        <v>0.38196774417880702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0.31521573515829099</v>
      </c>
      <c r="S178">
        <v>0.35782002479407898</v>
      </c>
      <c r="T178">
        <v>0.35776820002242099</v>
      </c>
      <c r="U178">
        <v>0.29616359445961898</v>
      </c>
      <c r="V178">
        <v>0</v>
      </c>
      <c r="W178">
        <v>0.29629639959353499</v>
      </c>
      <c r="X178">
        <v>0</v>
      </c>
      <c r="Y178">
        <v>0.29018111618799602</v>
      </c>
      <c r="Z178">
        <v>0</v>
      </c>
      <c r="AA178">
        <v>0</v>
      </c>
      <c r="AB178">
        <v>0.39079816476340901</v>
      </c>
      <c r="AC178">
        <v>0</v>
      </c>
      <c r="AD178">
        <v>0</v>
      </c>
      <c r="AE178">
        <v>0</v>
      </c>
      <c r="AF178">
        <v>0.366382762731153</v>
      </c>
      <c r="AG178">
        <v>0.358606192672627</v>
      </c>
      <c r="AL178">
        <v>0.28222148377502698</v>
      </c>
    </row>
    <row r="179" spans="10:39">
      <c r="K179">
        <v>0.23326786926888399</v>
      </c>
      <c r="L179">
        <v>0.54783751198947706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0.45264655061327203</v>
      </c>
      <c r="S179">
        <v>0.51931013709984697</v>
      </c>
      <c r="T179">
        <v>0.51647436842259298</v>
      </c>
      <c r="U179">
        <v>0.43201218183474999</v>
      </c>
      <c r="V179">
        <v>0</v>
      </c>
      <c r="W179">
        <v>0.43216740156746503</v>
      </c>
      <c r="X179">
        <v>0</v>
      </c>
      <c r="Y179">
        <v>0.41214928310150001</v>
      </c>
      <c r="Z179">
        <v>0</v>
      </c>
      <c r="AA179">
        <v>0</v>
      </c>
      <c r="AB179">
        <v>0.55842169144848297</v>
      </c>
      <c r="AC179">
        <v>0</v>
      </c>
      <c r="AD179">
        <v>0</v>
      </c>
      <c r="AE179">
        <v>0</v>
      </c>
      <c r="AF179">
        <v>0.52559891300433903</v>
      </c>
      <c r="AG179">
        <v>0.516694134602387</v>
      </c>
      <c r="AL179">
        <v>0.20686099751731901</v>
      </c>
    </row>
    <row r="180" spans="10:39">
      <c r="K180">
        <v>0.15612089036895199</v>
      </c>
      <c r="L180">
        <v>0.366361122662133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0.303723501129322</v>
      </c>
      <c r="S180">
        <v>0.34667623258284402</v>
      </c>
      <c r="T180">
        <v>0.34430646953997901</v>
      </c>
      <c r="U180">
        <v>0.288227390450565</v>
      </c>
      <c r="V180">
        <v>0</v>
      </c>
      <c r="W180">
        <v>0.28887529887756602</v>
      </c>
      <c r="X180">
        <v>0</v>
      </c>
      <c r="Y180">
        <v>0.27595369574654299</v>
      </c>
      <c r="Z180">
        <v>0</v>
      </c>
      <c r="AA180">
        <v>0</v>
      </c>
      <c r="AB180">
        <v>0.37419639108564201</v>
      </c>
      <c r="AC180">
        <v>0</v>
      </c>
      <c r="AD180">
        <v>0</v>
      </c>
      <c r="AE180">
        <v>0</v>
      </c>
      <c r="AF180">
        <v>0.35172517808543802</v>
      </c>
      <c r="AG180">
        <v>0.34636026471604098</v>
      </c>
      <c r="AL180">
        <v>0.142466305000471</v>
      </c>
    </row>
    <row r="181" spans="10:39">
      <c r="K181">
        <v>4.0134849569124303E-2</v>
      </c>
      <c r="L181">
        <v>9.5454265368074595E-2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7.8507834538444607E-2</v>
      </c>
      <c r="S181">
        <v>8.7730581221182505E-2</v>
      </c>
      <c r="T181">
        <v>8.8824899788406603E-2</v>
      </c>
      <c r="U181">
        <v>7.1880935281030706E-2</v>
      </c>
      <c r="V181">
        <v>0</v>
      </c>
      <c r="W181">
        <v>7.1335097520016905E-2</v>
      </c>
      <c r="X181">
        <v>0</v>
      </c>
      <c r="Y181">
        <v>7.3687611188396701E-2</v>
      </c>
      <c r="Z181">
        <v>0</v>
      </c>
      <c r="AA181">
        <v>0</v>
      </c>
      <c r="AB181">
        <v>9.8106693196355704E-2</v>
      </c>
      <c r="AC181">
        <v>0</v>
      </c>
      <c r="AD181">
        <v>0</v>
      </c>
      <c r="AE181">
        <v>0</v>
      </c>
      <c r="AF181">
        <v>9.1478153305089002E-2</v>
      </c>
      <c r="AG181">
        <v>8.8901982093910398E-2</v>
      </c>
      <c r="AL181">
        <v>0.16559012563066799</v>
      </c>
    </row>
    <row r="182" spans="10:39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0.238443574591332</v>
      </c>
    </row>
    <row r="183" spans="10:39">
      <c r="AL183">
        <v>0.159581777705355</v>
      </c>
    </row>
    <row r="184" spans="10:39">
      <c r="AL184">
        <v>4.1043400983355099E-2</v>
      </c>
    </row>
    <row r="185" spans="10:39">
      <c r="AL185">
        <v>0</v>
      </c>
    </row>
    <row r="186" spans="10:39">
      <c r="AL186" t="s">
        <v>260</v>
      </c>
    </row>
    <row r="187" spans="10:39">
      <c r="AL187" t="s">
        <v>261</v>
      </c>
      <c r="AM187" t="s">
        <v>262</v>
      </c>
    </row>
    <row r="188" spans="10:39">
      <c r="AL188">
        <v>1.56387833279261</v>
      </c>
      <c r="AM188">
        <v>1.56387833279261</v>
      </c>
    </row>
    <row r="189" spans="10:39">
      <c r="AL189">
        <v>2.0366671947750801</v>
      </c>
      <c r="AM189">
        <v>1.4496156522760499</v>
      </c>
    </row>
    <row r="190" spans="10:39">
      <c r="AL190">
        <v>2.0649504500461702</v>
      </c>
      <c r="AM190">
        <v>1.2204657614551899</v>
      </c>
    </row>
    <row r="191" spans="10:39">
      <c r="AL191">
        <v>2.0664203868399098</v>
      </c>
      <c r="AM191">
        <v>1.2821887858928001</v>
      </c>
    </row>
    <row r="192" spans="10:39">
      <c r="AL192">
        <v>2.0206376110859998</v>
      </c>
      <c r="AM192">
        <v>1.1919838077466001</v>
      </c>
    </row>
    <row r="193" spans="38:39">
      <c r="AL193">
        <v>2.0436559052322099</v>
      </c>
      <c r="AM193">
        <v>1.0418104123104699</v>
      </c>
    </row>
    <row r="194" spans="38:39">
      <c r="AL194">
        <v>2.0591632687091499</v>
      </c>
      <c r="AM194">
        <v>1.0849545834366701</v>
      </c>
    </row>
    <row r="195" spans="38:39">
      <c r="AL195">
        <v>2.06927502661997</v>
      </c>
      <c r="AM195">
        <v>1.0816057333609499</v>
      </c>
    </row>
    <row r="196" spans="38:39">
      <c r="AL196">
        <v>2.0266745050452002</v>
      </c>
      <c r="AM196">
        <v>1.0500698145282401</v>
      </c>
    </row>
    <row r="197" spans="38:39">
      <c r="AL197">
        <v>2.03827060164903</v>
      </c>
      <c r="AM197">
        <v>0.968299065007172</v>
      </c>
    </row>
    <row r="198" spans="38:39">
      <c r="AL198">
        <v>2.0815949517088699</v>
      </c>
      <c r="AM198">
        <v>0.96349893544673204</v>
      </c>
    </row>
    <row r="199" spans="38:39">
      <c r="AL199">
        <v>2.0732414186349399</v>
      </c>
      <c r="AM199">
        <v>0.85340308737681903</v>
      </c>
    </row>
    <row r="200" spans="38:39">
      <c r="AL200">
        <v>2.1300731085540199</v>
      </c>
      <c r="AM200">
        <v>0.85118260997907402</v>
      </c>
    </row>
    <row r="201" spans="38:39">
      <c r="AL201">
        <v>2.1221415355039301</v>
      </c>
      <c r="AM201">
        <v>0.88935332233537001</v>
      </c>
    </row>
    <row r="202" spans="38:39">
      <c r="AL202">
        <v>2.1246961449834698</v>
      </c>
      <c r="AM202">
        <v>0.842218967264587</v>
      </c>
    </row>
    <row r="203" spans="38:39">
      <c r="AL203">
        <v>2.0483960612224998</v>
      </c>
      <c r="AM203">
        <v>0.84625988181560796</v>
      </c>
    </row>
    <row r="204" spans="38:39">
      <c r="AL204">
        <v>2.0071687083297598</v>
      </c>
      <c r="AM204">
        <v>0.87923607340030396</v>
      </c>
    </row>
    <row r="205" spans="38:39">
      <c r="AL205">
        <v>2.0218008142503399</v>
      </c>
      <c r="AM205">
        <v>0.84777724525707299</v>
      </c>
    </row>
    <row r="206" spans="38:39">
      <c r="AL206">
        <v>2.0065093128648699</v>
      </c>
      <c r="AM206">
        <v>0.87291234328836198</v>
      </c>
    </row>
    <row r="207" spans="38:39">
      <c r="AL207">
        <v>2.05291911804719</v>
      </c>
      <c r="AM207">
        <v>0.85184538550603095</v>
      </c>
    </row>
    <row r="208" spans="38:39">
      <c r="AL208">
        <v>2.0339446157727998</v>
      </c>
      <c r="AM208">
        <v>0.61271363270585599</v>
      </c>
    </row>
    <row r="209" spans="38:39">
      <c r="AL209">
        <v>2.0974681183007902</v>
      </c>
      <c r="AM209">
        <v>0.62883401796397997</v>
      </c>
    </row>
    <row r="210" spans="38:39">
      <c r="AL210">
        <v>2.0380977192271499</v>
      </c>
      <c r="AM210">
        <v>0.61356629310764699</v>
      </c>
    </row>
    <row r="211" spans="38:39">
      <c r="AL211">
        <v>2.0702059598119802</v>
      </c>
      <c r="AM211">
        <v>0.67011683865900695</v>
      </c>
    </row>
    <row r="212" spans="38:39">
      <c r="AL212">
        <v>2.10588877938281</v>
      </c>
      <c r="AM212">
        <v>0.67416395668947304</v>
      </c>
    </row>
    <row r="213" spans="38:39">
      <c r="AL213">
        <v>2.1402497937134801</v>
      </c>
      <c r="AM213">
        <v>0.61106918388460296</v>
      </c>
    </row>
    <row r="214" spans="38:39">
      <c r="AL214">
        <v>2.1596120340355398</v>
      </c>
      <c r="AM214">
        <v>0.63337337630336499</v>
      </c>
    </row>
    <row r="215" spans="38:39">
      <c r="AL215">
        <v>2.2105570133666999</v>
      </c>
      <c r="AM215">
        <v>0.65624327164715701</v>
      </c>
    </row>
    <row r="216" spans="38:39">
      <c r="AL216">
        <v>2.20943617931745</v>
      </c>
      <c r="AM216">
        <v>0.66178500841571797</v>
      </c>
    </row>
    <row r="217" spans="38:39">
      <c r="AL217">
        <v>2.25442287532324</v>
      </c>
      <c r="AM217">
        <v>0.67798025508466497</v>
      </c>
    </row>
    <row r="218" spans="38:39">
      <c r="AL218">
        <v>2.2706916827867998</v>
      </c>
      <c r="AM218">
        <v>0.61080984350656098</v>
      </c>
    </row>
    <row r="219" spans="38:39">
      <c r="AL219">
        <v>2.21082089734126</v>
      </c>
      <c r="AM219">
        <v>0.61589246588483704</v>
      </c>
    </row>
    <row r="220" spans="38:39">
      <c r="AL220">
        <v>2.1861759441984701</v>
      </c>
      <c r="AM220">
        <v>0.65940695707031605</v>
      </c>
    </row>
    <row r="221" spans="38:39">
      <c r="AL221">
        <v>2.1735217824521902</v>
      </c>
      <c r="AM221">
        <v>0.65317995118175098</v>
      </c>
    </row>
    <row r="222" spans="38:39">
      <c r="AL222">
        <v>2.1767020370793002</v>
      </c>
      <c r="AM222">
        <v>0.66757831409115098</v>
      </c>
    </row>
    <row r="223" spans="38:39">
      <c r="AL223">
        <v>2.2223052446995299</v>
      </c>
      <c r="AM223">
        <v>0.51865977472401903</v>
      </c>
    </row>
    <row r="224" spans="38:39">
      <c r="AL224">
        <v>2.2639523421095702</v>
      </c>
      <c r="AM224">
        <v>0.54109542470496896</v>
      </c>
    </row>
    <row r="225" spans="38:39">
      <c r="AL225">
        <v>2.3231317564711702</v>
      </c>
      <c r="AM225">
        <v>0.54669466877329698</v>
      </c>
    </row>
    <row r="226" spans="38:39">
      <c r="AL226">
        <v>2.3569120449009402</v>
      </c>
      <c r="AM226">
        <v>0.56199857587800806</v>
      </c>
    </row>
    <row r="227" spans="38:39">
      <c r="AL227">
        <v>2.3592293170242802</v>
      </c>
      <c r="AM227">
        <v>0.58733898762302705</v>
      </c>
    </row>
    <row r="228" spans="38:39">
      <c r="AL228">
        <v>2.4615310253467801</v>
      </c>
      <c r="AM228">
        <v>0.51075051646579706</v>
      </c>
    </row>
    <row r="229" spans="38:39">
      <c r="AL229">
        <v>2.5273494697968499</v>
      </c>
      <c r="AM229">
        <v>0.50735150889796599</v>
      </c>
    </row>
    <row r="230" spans="38:39">
      <c r="AL230">
        <v>2.5598237664569501</v>
      </c>
      <c r="AM230">
        <v>0.53321139148055197</v>
      </c>
    </row>
    <row r="231" spans="38:39">
      <c r="AL231">
        <v>2.5877069554001899</v>
      </c>
      <c r="AM231">
        <v>0.54777631678110605</v>
      </c>
    </row>
    <row r="232" spans="38:39">
      <c r="AL232">
        <v>2.5818090245850902</v>
      </c>
      <c r="AM232">
        <v>0.54687067474756301</v>
      </c>
    </row>
    <row r="233" spans="38:39">
      <c r="AL233">
        <v>2.6227228376319398</v>
      </c>
      <c r="AM233">
        <v>0.35727856107785799</v>
      </c>
    </row>
    <row r="234" spans="38:39">
      <c r="AL234">
        <v>2.68146567883973</v>
      </c>
      <c r="AM234">
        <v>0.31717039431083299</v>
      </c>
    </row>
    <row r="235" spans="38:39">
      <c r="AL235">
        <v>2.69921641676522</v>
      </c>
      <c r="AM235">
        <v>0.34186902560499</v>
      </c>
    </row>
    <row r="236" spans="38:39">
      <c r="AL236">
        <v>2.7117266628694501</v>
      </c>
      <c r="AM236">
        <v>0.34343606462770498</v>
      </c>
    </row>
    <row r="237" spans="38:39">
      <c r="AL237">
        <v>2.67188576697973</v>
      </c>
      <c r="AM237">
        <v>0.332624857125356</v>
      </c>
    </row>
    <row r="238" spans="38:39">
      <c r="AL238">
        <v>2.7181340134346099</v>
      </c>
      <c r="AM238">
        <v>0.316427645577957</v>
      </c>
    </row>
    <row r="239" spans="38:39">
      <c r="AL239">
        <v>2.7731663561561599</v>
      </c>
      <c r="AM239">
        <v>0.28457401293298701</v>
      </c>
    </row>
    <row r="240" spans="38:39">
      <c r="AL240">
        <v>2.78943753497202</v>
      </c>
      <c r="AM240">
        <v>0.28676882162665401</v>
      </c>
    </row>
    <row r="241" spans="38:39">
      <c r="AL241">
        <v>2.7861083895277301</v>
      </c>
      <c r="AM241">
        <v>0.28174717632373802</v>
      </c>
    </row>
    <row r="242" spans="38:39">
      <c r="AL242">
        <v>2.7427908899793598</v>
      </c>
      <c r="AM242">
        <v>0.29151951973944501</v>
      </c>
    </row>
    <row r="243" spans="38:39">
      <c r="AL243">
        <v>2.7552519341022799</v>
      </c>
      <c r="AM243">
        <v>0.28743331059668698</v>
      </c>
    </row>
    <row r="244" spans="38:39">
      <c r="AL244">
        <v>2.8242685984328499</v>
      </c>
      <c r="AM244">
        <v>0.23478805717399601</v>
      </c>
    </row>
    <row r="245" spans="38:39">
      <c r="AL245">
        <v>2.8301429503940798</v>
      </c>
      <c r="AM245">
        <v>0.221334005061782</v>
      </c>
    </row>
    <row r="246" spans="38:39">
      <c r="AL246">
        <v>2.8490463779401698</v>
      </c>
      <c r="AM246">
        <v>0.21763609302561801</v>
      </c>
    </row>
    <row r="247" spans="38:39">
      <c r="AL247">
        <v>2.8540376620413199</v>
      </c>
      <c r="AM247">
        <v>0.22431176846850301</v>
      </c>
    </row>
    <row r="248" spans="38:39">
      <c r="AL248">
        <v>2.8310832685609801</v>
      </c>
      <c r="AM248">
        <v>0.19327432880102299</v>
      </c>
    </row>
    <row r="249" spans="38:39">
      <c r="AL249">
        <v>2.9479593145490202</v>
      </c>
      <c r="AM249">
        <v>0.16600523476569501</v>
      </c>
    </row>
    <row r="250" spans="38:39">
      <c r="AL250">
        <v>2.9097995303869899</v>
      </c>
      <c r="AM250">
        <v>0.15855270902864901</v>
      </c>
    </row>
    <row r="251" spans="38:39">
      <c r="AL251">
        <v>2.9331704914115302</v>
      </c>
      <c r="AM251">
        <v>0.16259297618840701</v>
      </c>
    </row>
    <row r="252" spans="38:39">
      <c r="AL252">
        <v>2.8929317460622501</v>
      </c>
      <c r="AM252">
        <v>0.15907524773098</v>
      </c>
    </row>
    <row r="253" spans="38:39">
      <c r="AL253">
        <v>2.8997400751382001</v>
      </c>
      <c r="AM253">
        <v>0.13864975421231701</v>
      </c>
    </row>
    <row r="254" spans="38:39">
      <c r="AL254">
        <v>2.98246757280504</v>
      </c>
      <c r="AM254">
        <v>0.12527172910155199</v>
      </c>
    </row>
    <row r="255" spans="38:39">
      <c r="AL255">
        <v>2.9704454055561298</v>
      </c>
      <c r="AM255">
        <v>0.136026909506586</v>
      </c>
    </row>
    <row r="256" spans="38:39">
      <c r="AL256">
        <v>2.9441761923590302</v>
      </c>
      <c r="AM256">
        <v>0.12619091713745101</v>
      </c>
    </row>
    <row r="257" spans="38:39">
      <c r="AL257">
        <v>2.92886156307766</v>
      </c>
      <c r="AM257">
        <v>0.108303226695705</v>
      </c>
    </row>
    <row r="258" spans="38:39">
      <c r="AL258">
        <v>2.9121671872912298</v>
      </c>
      <c r="AM258">
        <v>0.14280803087454699</v>
      </c>
    </row>
    <row r="259" spans="38:39">
      <c r="AL259">
        <v>2.97094577916286</v>
      </c>
      <c r="AM259">
        <v>0.15036399932677799</v>
      </c>
    </row>
    <row r="260" spans="38:39">
      <c r="AL260">
        <v>3.01124281394029</v>
      </c>
      <c r="AM260">
        <v>0.12367497762054799</v>
      </c>
    </row>
    <row r="261" spans="38:39">
      <c r="AL261">
        <v>3.1257777995420502</v>
      </c>
      <c r="AM261">
        <v>0.123897314771909</v>
      </c>
    </row>
    <row r="262" spans="38:39">
      <c r="AL262">
        <v>3.1261095197183302</v>
      </c>
      <c r="AM262">
        <v>0.11910360152718499</v>
      </c>
    </row>
    <row r="263" spans="38:39">
      <c r="AL263">
        <v>3.00237359591191</v>
      </c>
      <c r="AM263">
        <v>0.119580276309736</v>
      </c>
    </row>
    <row r="264" spans="38:39">
      <c r="AL264">
        <v>3.0883372754304399</v>
      </c>
      <c r="AM264">
        <v>0.14048969786027299</v>
      </c>
    </row>
    <row r="265" spans="38:39">
      <c r="AL265">
        <v>3.22851089074247</v>
      </c>
      <c r="AM265">
        <v>0.12317052600563901</v>
      </c>
    </row>
    <row r="266" spans="38:39">
      <c r="AL266">
        <v>3.2626113000577099</v>
      </c>
      <c r="AM266">
        <v>0.16338674968488401</v>
      </c>
    </row>
    <row r="267" spans="38:39">
      <c r="AL267">
        <v>3.2116798663208401</v>
      </c>
      <c r="AM267">
        <v>0.13029764793592499</v>
      </c>
    </row>
    <row r="268" spans="38:39">
      <c r="AL268">
        <v>2.8883370246779401</v>
      </c>
      <c r="AM268">
        <v>0</v>
      </c>
    </row>
    <row r="269" spans="38:39">
      <c r="AL269">
        <v>2.8125221996923901</v>
      </c>
      <c r="AM269">
        <v>0</v>
      </c>
    </row>
    <row r="270" spans="38:39">
      <c r="AL270">
        <v>2.8702048198297798</v>
      </c>
      <c r="AM270">
        <v>0</v>
      </c>
    </row>
    <row r="271" spans="38:39">
      <c r="AL271">
        <v>2.8499398729199301</v>
      </c>
      <c r="AM271">
        <v>0</v>
      </c>
    </row>
    <row r="272" spans="38:39">
      <c r="AL272">
        <v>2.85144375137072</v>
      </c>
      <c r="AM272">
        <v>0</v>
      </c>
    </row>
    <row r="273" spans="38:39">
      <c r="AL273">
        <v>2.8288967932171398</v>
      </c>
      <c r="AM273">
        <v>0</v>
      </c>
    </row>
    <row r="274" spans="38:39">
      <c r="AL274">
        <v>2.81838077032873</v>
      </c>
      <c r="AM274">
        <v>0</v>
      </c>
    </row>
    <row r="275" spans="38:39">
      <c r="AL275">
        <v>2.8198989474523799</v>
      </c>
      <c r="AM275">
        <v>0</v>
      </c>
    </row>
    <row r="276" spans="38:39">
      <c r="AL276">
        <v>2.8116207843697798</v>
      </c>
      <c r="AM276">
        <v>0</v>
      </c>
    </row>
    <row r="277" spans="38:39">
      <c r="AL277">
        <v>2.7686831908401102</v>
      </c>
      <c r="AM277">
        <v>0</v>
      </c>
    </row>
    <row r="278" spans="38:39">
      <c r="AL278">
        <v>2.75996345186842</v>
      </c>
      <c r="AM278">
        <v>0</v>
      </c>
    </row>
    <row r="279" spans="38:39">
      <c r="AL279">
        <v>2.7679645023489301</v>
      </c>
      <c r="AM279">
        <v>0</v>
      </c>
    </row>
    <row r="280" spans="38:39">
      <c r="AL280">
        <v>2.7720395032125098</v>
      </c>
      <c r="AM280">
        <v>0</v>
      </c>
    </row>
    <row r="281" spans="38:39">
      <c r="AL281">
        <v>2.8117048378466798</v>
      </c>
      <c r="AM281">
        <v>0</v>
      </c>
    </row>
    <row r="282" spans="38:39">
      <c r="AL282">
        <v>2.78464191189539</v>
      </c>
      <c r="AM282">
        <v>0</v>
      </c>
    </row>
    <row r="283" spans="38:39">
      <c r="AL283">
        <v>2.6735775541449001</v>
      </c>
      <c r="AM283">
        <v>0</v>
      </c>
    </row>
    <row r="284" spans="38:39">
      <c r="AL284">
        <v>2.8084451834878101</v>
      </c>
      <c r="AM284">
        <v>0</v>
      </c>
    </row>
    <row r="285" spans="38:39">
      <c r="AL285">
        <v>2.79928611637563</v>
      </c>
      <c r="AM285">
        <v>0</v>
      </c>
    </row>
    <row r="286" spans="38:39">
      <c r="AL286">
        <v>2.7326494978351898</v>
      </c>
      <c r="AM286">
        <v>0</v>
      </c>
    </row>
    <row r="287" spans="38:39">
      <c r="AL287">
        <v>2.6399560454443698</v>
      </c>
      <c r="AM287">
        <v>0</v>
      </c>
    </row>
    <row r="288" spans="38:39">
      <c r="AL288">
        <v>2.5272717562963698</v>
      </c>
      <c r="AM288">
        <v>0</v>
      </c>
    </row>
    <row r="289" spans="38:39">
      <c r="AL289">
        <v>2.5420339273825001</v>
      </c>
      <c r="AM289">
        <v>0</v>
      </c>
    </row>
    <row r="290" spans="38:39">
      <c r="AL290">
        <v>2.51447209496936</v>
      </c>
      <c r="AM290">
        <v>0</v>
      </c>
    </row>
    <row r="291" spans="38:39">
      <c r="AL291">
        <v>2.4840279985199798</v>
      </c>
      <c r="AM291">
        <v>0</v>
      </c>
    </row>
    <row r="292" spans="38:39">
      <c r="AL292">
        <v>2.4554198010878099</v>
      </c>
      <c r="AM292">
        <v>0</v>
      </c>
    </row>
    <row r="293" spans="38:39">
      <c r="AL293">
        <v>2.4300258742463501</v>
      </c>
      <c r="AM293">
        <v>0</v>
      </c>
    </row>
    <row r="294" spans="38:39">
      <c r="AL294">
        <v>2.42797847296616</v>
      </c>
      <c r="AM294">
        <v>0</v>
      </c>
    </row>
    <row r="295" spans="38:39">
      <c r="AL295">
        <v>2.4118480738458299</v>
      </c>
      <c r="AM295">
        <v>0</v>
      </c>
    </row>
    <row r="296" spans="38:39">
      <c r="AL296">
        <v>2.4013710071143199</v>
      </c>
      <c r="AM296">
        <v>0</v>
      </c>
    </row>
    <row r="297" spans="38:39">
      <c r="AL297">
        <v>2.3575236485772</v>
      </c>
      <c r="AM297">
        <v>0</v>
      </c>
    </row>
    <row r="298" spans="38:39">
      <c r="AL298">
        <v>2.3582441614219198</v>
      </c>
      <c r="AM298">
        <v>0</v>
      </c>
    </row>
    <row r="299" spans="38:39">
      <c r="AL299">
        <v>2.3640349601671899</v>
      </c>
      <c r="AM299">
        <v>0</v>
      </c>
    </row>
    <row r="300" spans="38:39">
      <c r="AL300">
        <v>2.3819121780817301</v>
      </c>
      <c r="AM300">
        <v>0</v>
      </c>
    </row>
    <row r="301" spans="38:39">
      <c r="AL301">
        <v>2.3631911310085298</v>
      </c>
      <c r="AM301">
        <v>0</v>
      </c>
    </row>
    <row r="302" spans="38:39">
      <c r="AL302">
        <v>2.3353465763236998</v>
      </c>
      <c r="AM302">
        <v>0</v>
      </c>
    </row>
    <row r="303" spans="38:39">
      <c r="AL303">
        <v>2.30989489466169</v>
      </c>
      <c r="AM303">
        <v>0</v>
      </c>
    </row>
    <row r="304" spans="38:39">
      <c r="AL304">
        <v>2.3129790898830001</v>
      </c>
      <c r="AM304">
        <v>0</v>
      </c>
    </row>
    <row r="305" spans="38:39">
      <c r="AL305">
        <v>2.3113787403232098</v>
      </c>
      <c r="AM305">
        <v>0</v>
      </c>
    </row>
    <row r="306" spans="38:39">
      <c r="AL306">
        <v>2.3043690541316102</v>
      </c>
      <c r="AM306">
        <v>0</v>
      </c>
    </row>
    <row r="307" spans="38:39">
      <c r="AL307">
        <v>2.2532782539644698</v>
      </c>
      <c r="AM307">
        <v>0</v>
      </c>
    </row>
    <row r="308" spans="38:39">
      <c r="AL308">
        <v>2.11130069415541</v>
      </c>
      <c r="AM308">
        <v>0</v>
      </c>
    </row>
    <row r="309" spans="38:39">
      <c r="AL309">
        <v>2.1334837903513901</v>
      </c>
      <c r="AM309">
        <v>0</v>
      </c>
    </row>
    <row r="310" spans="38:39">
      <c r="AL310">
        <v>2.1218923956823201</v>
      </c>
      <c r="AM310">
        <v>0</v>
      </c>
    </row>
    <row r="311" spans="38:39">
      <c r="AL311">
        <v>2.0792113157342902</v>
      </c>
      <c r="AM311">
        <v>0</v>
      </c>
    </row>
    <row r="312" spans="38:39">
      <c r="AL312">
        <v>2.02986061782926</v>
      </c>
      <c r="AM312">
        <v>0</v>
      </c>
    </row>
    <row r="313" spans="38:39">
      <c r="AL313">
        <v>1.9845178379575501</v>
      </c>
      <c r="AM313">
        <v>0</v>
      </c>
    </row>
    <row r="314" spans="38:39">
      <c r="AL314">
        <v>1.9977828069741399</v>
      </c>
      <c r="AM314">
        <v>0</v>
      </c>
    </row>
    <row r="315" spans="38:39">
      <c r="AL315">
        <v>1.99784571694958</v>
      </c>
      <c r="AM315">
        <v>0</v>
      </c>
    </row>
    <row r="316" spans="38:39">
      <c r="AL316">
        <v>1.9890699258056601</v>
      </c>
      <c r="AM316">
        <v>0</v>
      </c>
    </row>
    <row r="317" spans="38:39">
      <c r="AL317">
        <v>1.93003076877558</v>
      </c>
      <c r="AM317">
        <v>0</v>
      </c>
    </row>
    <row r="318" spans="38:39">
      <c r="AL318">
        <v>1.92447511836574</v>
      </c>
      <c r="AM318">
        <v>0</v>
      </c>
    </row>
    <row r="319" spans="38:39">
      <c r="AL319">
        <v>1.9241102528726299</v>
      </c>
      <c r="AM319">
        <v>0</v>
      </c>
    </row>
    <row r="320" spans="38:39">
      <c r="AL320">
        <v>1.92645875694386</v>
      </c>
      <c r="AM320">
        <v>0</v>
      </c>
    </row>
    <row r="321" spans="38:39">
      <c r="AL321">
        <v>1.8788338742419799</v>
      </c>
      <c r="AM321">
        <v>0</v>
      </c>
    </row>
    <row r="322" spans="38:39">
      <c r="AL322">
        <v>1.8297845451333401</v>
      </c>
      <c r="AM322">
        <v>0</v>
      </c>
    </row>
    <row r="323" spans="38:39">
      <c r="AL323">
        <v>1.80415738113195</v>
      </c>
      <c r="AM323">
        <v>0</v>
      </c>
    </row>
    <row r="324" spans="38:39">
      <c r="AL324">
        <v>1.80015940194331</v>
      </c>
      <c r="AM324">
        <v>0</v>
      </c>
    </row>
    <row r="325" spans="38:39">
      <c r="AL325">
        <v>1.7826688784486799</v>
      </c>
      <c r="AM325">
        <v>0</v>
      </c>
    </row>
    <row r="326" spans="38:39">
      <c r="AL326">
        <v>1.7584505490654601</v>
      </c>
      <c r="AM326">
        <v>0</v>
      </c>
    </row>
    <row r="327" spans="38:39">
      <c r="AL327">
        <v>1.70451148951334</v>
      </c>
      <c r="AM327">
        <v>0</v>
      </c>
    </row>
    <row r="328" spans="38:39">
      <c r="AL328">
        <v>1.53103604130211</v>
      </c>
      <c r="AM328">
        <v>0</v>
      </c>
    </row>
    <row r="329" spans="38:39">
      <c r="AL329">
        <v>1.5353700542995601</v>
      </c>
      <c r="AM329">
        <v>0</v>
      </c>
    </row>
    <row r="330" spans="38:39">
      <c r="AL330">
        <v>1.5363216000790001</v>
      </c>
      <c r="AM330">
        <v>0</v>
      </c>
    </row>
    <row r="331" spans="38:39">
      <c r="AL331">
        <v>1.50412180191725</v>
      </c>
      <c r="AM331">
        <v>0</v>
      </c>
    </row>
    <row r="332" spans="38:39">
      <c r="AL332">
        <v>1.45009056848234</v>
      </c>
      <c r="AM332">
        <v>0</v>
      </c>
    </row>
    <row r="333" spans="38:39">
      <c r="AL333">
        <v>1.39620998228945</v>
      </c>
      <c r="AM333">
        <v>0</v>
      </c>
    </row>
    <row r="334" spans="38:39">
      <c r="AL334">
        <v>1.39498901925508</v>
      </c>
      <c r="AM334">
        <v>0</v>
      </c>
    </row>
    <row r="335" spans="38:39">
      <c r="AL335">
        <v>1.39111289692524</v>
      </c>
      <c r="AM335">
        <v>0</v>
      </c>
    </row>
    <row r="336" spans="38:39">
      <c r="AL336">
        <v>1.3629720005008401</v>
      </c>
      <c r="AM336">
        <v>0</v>
      </c>
    </row>
    <row r="337" spans="38:39">
      <c r="AL337">
        <v>1.3072594296773401</v>
      </c>
      <c r="AM337">
        <v>0</v>
      </c>
    </row>
    <row r="338" spans="38:39">
      <c r="AL338">
        <v>1.2485358221572</v>
      </c>
      <c r="AM338">
        <v>0</v>
      </c>
    </row>
    <row r="339" spans="38:39">
      <c r="AL339">
        <v>1.26013153981992</v>
      </c>
      <c r="AM339">
        <v>0</v>
      </c>
    </row>
    <row r="340" spans="38:39">
      <c r="AL340">
        <v>1.2649833108606201</v>
      </c>
      <c r="AM340">
        <v>0</v>
      </c>
    </row>
    <row r="341" spans="38:39">
      <c r="AL341">
        <v>1.2390450993654201</v>
      </c>
      <c r="AM341">
        <v>0</v>
      </c>
    </row>
    <row r="342" spans="38:39">
      <c r="AL342">
        <v>1.1716811804961</v>
      </c>
      <c r="AM342">
        <v>0</v>
      </c>
    </row>
    <row r="343" spans="38:39">
      <c r="AL343">
        <v>1.11117467461519</v>
      </c>
      <c r="AM343">
        <v>0</v>
      </c>
    </row>
    <row r="344" spans="38:39">
      <c r="AL344">
        <v>1.11873956745528</v>
      </c>
      <c r="AM344">
        <v>0</v>
      </c>
    </row>
    <row r="345" spans="38:39">
      <c r="AL345">
        <v>1.1310512219642099</v>
      </c>
      <c r="AM345">
        <v>0</v>
      </c>
    </row>
    <row r="346" spans="38:39">
      <c r="AL346">
        <v>1.0975695204406899</v>
      </c>
      <c r="AM346">
        <v>0</v>
      </c>
    </row>
    <row r="347" spans="38:39">
      <c r="AL347">
        <v>1.03193376437637</v>
      </c>
      <c r="AM347">
        <v>0</v>
      </c>
    </row>
    <row r="348" spans="38:39">
      <c r="AL348">
        <v>0.886677978983894</v>
      </c>
      <c r="AM348">
        <v>0</v>
      </c>
    </row>
    <row r="349" spans="38:39">
      <c r="AL349">
        <v>0.92923657723448905</v>
      </c>
      <c r="AM349">
        <v>0</v>
      </c>
    </row>
    <row r="350" spans="38:39">
      <c r="AL350">
        <v>0.94651568887308402</v>
      </c>
      <c r="AM350">
        <v>0</v>
      </c>
    </row>
    <row r="351" spans="38:39">
      <c r="AL351">
        <v>0.92652404808878497</v>
      </c>
      <c r="AM351">
        <v>0</v>
      </c>
    </row>
    <row r="352" spans="38:39">
      <c r="AL352">
        <v>0.80954016350789004</v>
      </c>
      <c r="AM352">
        <v>0</v>
      </c>
    </row>
    <row r="353" spans="38:39">
      <c r="AL353">
        <v>0.72394194452355398</v>
      </c>
      <c r="AM353">
        <v>0</v>
      </c>
    </row>
    <row r="354" spans="38:39">
      <c r="AL354">
        <v>0.79382026209428402</v>
      </c>
      <c r="AM354">
        <v>0</v>
      </c>
    </row>
    <row r="355" spans="38:39">
      <c r="AL355">
        <v>0.85893847322961903</v>
      </c>
      <c r="AM355">
        <v>0</v>
      </c>
    </row>
    <row r="356" spans="38:39">
      <c r="AL356">
        <v>0.76188097457781501</v>
      </c>
      <c r="AM356">
        <v>0</v>
      </c>
    </row>
    <row r="357" spans="38:39">
      <c r="AL357">
        <v>0.65305305761843002</v>
      </c>
      <c r="AM357">
        <v>0</v>
      </c>
    </row>
    <row r="358" spans="38:39">
      <c r="AL358">
        <v>0.54595133908572502</v>
      </c>
      <c r="AM358">
        <v>0</v>
      </c>
    </row>
    <row r="359" spans="38:39">
      <c r="AL359">
        <v>0.619074838924907</v>
      </c>
      <c r="AM359">
        <v>0</v>
      </c>
    </row>
    <row r="360" spans="38:39">
      <c r="AL360">
        <v>0.65211927827602501</v>
      </c>
      <c r="AM360">
        <v>0</v>
      </c>
    </row>
    <row r="361" spans="38:39">
      <c r="AL361">
        <v>0.67360273181506203</v>
      </c>
      <c r="AM361">
        <v>0</v>
      </c>
    </row>
    <row r="362" spans="38:39">
      <c r="AL362">
        <v>0.45870434078634797</v>
      </c>
      <c r="AM362">
        <v>0</v>
      </c>
    </row>
    <row r="363" spans="38:39">
      <c r="AL363">
        <v>0.30849922306611799</v>
      </c>
      <c r="AM363">
        <v>0</v>
      </c>
    </row>
    <row r="364" spans="38:39">
      <c r="AL364">
        <v>0.43884102744435199</v>
      </c>
      <c r="AM364">
        <v>0</v>
      </c>
    </row>
    <row r="365" spans="38:39">
      <c r="AL365">
        <v>0.63447935400545996</v>
      </c>
      <c r="AM365">
        <v>0</v>
      </c>
    </row>
    <row r="366" spans="38:39">
      <c r="AL366">
        <v>0.42495416141105802</v>
      </c>
      <c r="AM366">
        <v>0</v>
      </c>
    </row>
    <row r="367" spans="38:39">
      <c r="AL367">
        <v>0.109112385350337</v>
      </c>
      <c r="AM367">
        <v>0</v>
      </c>
    </row>
    <row r="368" spans="38:39">
      <c r="AL368">
        <v>0</v>
      </c>
      <c r="AM368">
        <v>0</v>
      </c>
    </row>
    <row r="369" spans="38:57">
      <c r="AL369" t="s">
        <v>263</v>
      </c>
    </row>
    <row r="370" spans="38:57">
      <c r="AL370">
        <v>1.56387833279261</v>
      </c>
      <c r="AM370">
        <v>1.56387833279261</v>
      </c>
      <c r="AN370">
        <v>1.56387833279261</v>
      </c>
      <c r="AO370">
        <v>1.56387833279261</v>
      </c>
      <c r="AP370">
        <v>1.56387833279261</v>
      </c>
      <c r="AQ370">
        <v>1.56387833279261</v>
      </c>
      <c r="AR370">
        <v>1.56387833279261</v>
      </c>
      <c r="AS370">
        <v>1.56387833279261</v>
      </c>
      <c r="AT370">
        <v>1.56387833279261</v>
      </c>
      <c r="AU370">
        <v>1.56387833279261</v>
      </c>
      <c r="AV370">
        <v>1.56387833279261</v>
      </c>
      <c r="AW370">
        <v>1.56387833279261</v>
      </c>
      <c r="AX370">
        <v>1.56387833279261</v>
      </c>
      <c r="AY370">
        <v>1.56387833279261</v>
      </c>
      <c r="AZ370">
        <v>1.56387833279261</v>
      </c>
      <c r="BA370">
        <v>1.56387833279261</v>
      </c>
      <c r="BB370">
        <v>1.56387833279261</v>
      </c>
      <c r="BC370">
        <v>1.56387833279261</v>
      </c>
      <c r="BD370">
        <v>1.56387833279261</v>
      </c>
      <c r="BE370">
        <v>1.56387833279261</v>
      </c>
    </row>
    <row r="371" spans="38:57">
      <c r="AL371">
        <v>1.5822502737334501</v>
      </c>
      <c r="AM371">
        <v>1.49443453752789</v>
      </c>
      <c r="AN371">
        <v>2.0688670463669299</v>
      </c>
      <c r="AO371">
        <v>1.54714058464824</v>
      </c>
      <c r="AP371">
        <v>1.7000598760472301</v>
      </c>
      <c r="AQ371">
        <v>1.7136170825358299</v>
      </c>
      <c r="AR371">
        <v>1.7476098186271101</v>
      </c>
      <c r="AS371">
        <v>1.5008078823319999</v>
      </c>
      <c r="AT371">
        <v>1.5968564718606599</v>
      </c>
      <c r="AU371">
        <v>1.5148862846548801</v>
      </c>
      <c r="AV371">
        <v>1.46497201907052</v>
      </c>
      <c r="AW371">
        <v>1.4606463131288501</v>
      </c>
      <c r="AX371">
        <v>1.49977280846081</v>
      </c>
      <c r="AY371">
        <v>1.4666311046948599</v>
      </c>
      <c r="AZ371">
        <v>1.4547614169207399</v>
      </c>
      <c r="BA371">
        <v>1.4658463073541399</v>
      </c>
      <c r="BB371">
        <v>1.6881747016734201</v>
      </c>
      <c r="BC371">
        <v>1.4526828035954999</v>
      </c>
      <c r="BD371">
        <v>1.4664220751077499</v>
      </c>
      <c r="BE371">
        <v>1.50159803661493</v>
      </c>
    </row>
    <row r="372" spans="38:57">
      <c r="AL372">
        <v>1.5847831852868699</v>
      </c>
      <c r="AM372">
        <v>1.68927385977738</v>
      </c>
      <c r="AN372">
        <v>1.8726548790052799</v>
      </c>
      <c r="AO372">
        <v>1.23606078084515</v>
      </c>
      <c r="AP372">
        <v>2.06317177464337</v>
      </c>
      <c r="AQ372">
        <v>1.82584858911368</v>
      </c>
      <c r="AR372">
        <v>1.598614743622</v>
      </c>
      <c r="AS372">
        <v>1.4599982592969201</v>
      </c>
      <c r="AT372">
        <v>1.72417081299444</v>
      </c>
      <c r="AU372">
        <v>1.5037767502720001</v>
      </c>
      <c r="AV372">
        <v>1.3540424702520399</v>
      </c>
      <c r="AW372">
        <v>1.2756895008490601</v>
      </c>
      <c r="AX372">
        <v>1.39313281022331</v>
      </c>
      <c r="AY372">
        <v>1.3500607529356199</v>
      </c>
      <c r="AZ372">
        <v>1.23801252796306</v>
      </c>
      <c r="BA372">
        <v>1.4137202873274799</v>
      </c>
      <c r="BB372">
        <v>1.6329323230483299</v>
      </c>
      <c r="BC372">
        <v>1.66977081005377</v>
      </c>
      <c r="BD372">
        <v>1.5709132230143401</v>
      </c>
      <c r="BE372">
        <v>1.5440014134960001</v>
      </c>
    </row>
    <row r="373" spans="38:57">
      <c r="AL373">
        <v>1.49535874817658</v>
      </c>
      <c r="AM373">
        <v>2.0996575498994199</v>
      </c>
      <c r="AN373">
        <v>1.7426367449517901</v>
      </c>
      <c r="AO373">
        <v>1.2842055681417599</v>
      </c>
      <c r="AP373">
        <v>1.8870958252502099</v>
      </c>
      <c r="AQ373">
        <v>1.71225930890139</v>
      </c>
      <c r="AR373">
        <v>1.5571710110850601</v>
      </c>
      <c r="AS373">
        <v>1.3545263431941199</v>
      </c>
      <c r="AT373">
        <v>1.83815471693703</v>
      </c>
      <c r="AU373">
        <v>1.5814793029139</v>
      </c>
      <c r="AV373">
        <v>1.4404489403337399</v>
      </c>
      <c r="AW373">
        <v>1.41251604349497</v>
      </c>
      <c r="AX373">
        <v>1.4821130566454099</v>
      </c>
      <c r="AY373">
        <v>1.3386871317170601</v>
      </c>
      <c r="AZ373">
        <v>1.3870588530282999</v>
      </c>
      <c r="BA373">
        <v>1.4211720381449899</v>
      </c>
      <c r="BB373">
        <v>1.54959321587767</v>
      </c>
      <c r="BC373">
        <v>1.60746110308234</v>
      </c>
      <c r="BD373">
        <v>1.5996708232258301</v>
      </c>
      <c r="BE373">
        <v>1.4088194191821199</v>
      </c>
    </row>
    <row r="374" spans="38:57">
      <c r="AL374">
        <v>1.61884372006842</v>
      </c>
      <c r="AM374">
        <v>1.7983548429212799</v>
      </c>
      <c r="AN374">
        <v>1.7112212885344</v>
      </c>
      <c r="AO374">
        <v>1.20133313804258</v>
      </c>
      <c r="AP374">
        <v>1.56367630490611</v>
      </c>
      <c r="AQ374">
        <v>1.59491530147855</v>
      </c>
      <c r="AR374">
        <v>1.57272715459352</v>
      </c>
      <c r="AS374">
        <v>1.3939207097553901</v>
      </c>
      <c r="AT374">
        <v>1.68005500375297</v>
      </c>
      <c r="AU374">
        <v>1.7625860275288401</v>
      </c>
      <c r="AV374">
        <v>1.48816990747402</v>
      </c>
      <c r="AW374">
        <v>1.4323788700870801</v>
      </c>
      <c r="AX374">
        <v>1.60267190203636</v>
      </c>
      <c r="AY374">
        <v>1.4469046460244599</v>
      </c>
      <c r="AZ374">
        <v>1.40951057714029</v>
      </c>
      <c r="BA374">
        <v>1.4590338810268899</v>
      </c>
      <c r="BB374">
        <v>1.5154557947527201</v>
      </c>
      <c r="BC374">
        <v>1.6171891885215599</v>
      </c>
      <c r="BD374">
        <v>1.44100646547459</v>
      </c>
      <c r="BE374">
        <v>1.4442673965835</v>
      </c>
    </row>
    <row r="375" spans="38:57">
      <c r="AL375">
        <v>1.5184990282700399</v>
      </c>
      <c r="AM375">
        <v>1.83218273100123</v>
      </c>
      <c r="AN375">
        <v>1.6337052981992399</v>
      </c>
      <c r="AO375">
        <v>1.43294650147921</v>
      </c>
      <c r="AP375">
        <v>1.53570315134826</v>
      </c>
      <c r="AQ375">
        <v>1.45774974316961</v>
      </c>
      <c r="AR375">
        <v>1.62502163560027</v>
      </c>
      <c r="AS375">
        <v>1.3325668674786399</v>
      </c>
      <c r="AT375">
        <v>1.64393176780085</v>
      </c>
      <c r="AU375">
        <v>1.7324313056356699</v>
      </c>
      <c r="AV375">
        <v>1.3074595391802499</v>
      </c>
      <c r="AW375">
        <v>1.4222398187164</v>
      </c>
      <c r="AX375">
        <v>1.6940162959304299</v>
      </c>
      <c r="AY375">
        <v>1.49297660510518</v>
      </c>
      <c r="AZ375">
        <v>1.5386552140284</v>
      </c>
      <c r="BA375">
        <v>1.5041914123368101</v>
      </c>
      <c r="BB375">
        <v>1.4885993439659799</v>
      </c>
      <c r="BC375">
        <v>1.3514272208676801</v>
      </c>
      <c r="BD375">
        <v>1.4054950249481899</v>
      </c>
      <c r="BE375">
        <v>1.6104423032119</v>
      </c>
    </row>
    <row r="376" spans="38:57">
      <c r="AL376">
        <v>1.59452437875262</v>
      </c>
      <c r="AM376">
        <v>1.8388121615097599</v>
      </c>
      <c r="AN376">
        <v>1.5074961349846101</v>
      </c>
      <c r="AO376">
        <v>1.44277006976462</v>
      </c>
      <c r="AP376">
        <v>1.4739726562336599</v>
      </c>
      <c r="AQ376">
        <v>1.4608371243609399</v>
      </c>
      <c r="AR376">
        <v>1.57086180019509</v>
      </c>
      <c r="AS376">
        <v>1.29473449019579</v>
      </c>
      <c r="AT376">
        <v>1.79531351234821</v>
      </c>
      <c r="AU376">
        <v>1.8304426208542799</v>
      </c>
      <c r="AV376">
        <v>1.27696085484443</v>
      </c>
      <c r="AW376">
        <v>1.4836958437543899</v>
      </c>
      <c r="AX376">
        <v>1.91333070720239</v>
      </c>
      <c r="AY376">
        <v>1.3905242937115501</v>
      </c>
      <c r="AZ376">
        <v>1.6961591028673699</v>
      </c>
      <c r="BA376">
        <v>1.5183736865530999</v>
      </c>
      <c r="BB376">
        <v>1.47385389989995</v>
      </c>
      <c r="BC376">
        <v>1.37389341003945</v>
      </c>
      <c r="BD376">
        <v>1.4079874826499099</v>
      </c>
      <c r="BE376">
        <v>1.5259815000120001</v>
      </c>
    </row>
    <row r="377" spans="38:57">
      <c r="AL377">
        <v>1.5914181709012001</v>
      </c>
      <c r="AM377">
        <v>1.8974482800464101</v>
      </c>
      <c r="AN377">
        <v>1.5923051212823001</v>
      </c>
      <c r="AO377">
        <v>1.42241890143881</v>
      </c>
      <c r="AP377">
        <v>1.54937266177626</v>
      </c>
      <c r="AQ377">
        <v>1.4267077746130401</v>
      </c>
      <c r="AR377">
        <v>1.6760139941858501</v>
      </c>
      <c r="AS377">
        <v>1.3504747113773099</v>
      </c>
      <c r="AT377">
        <v>1.7128978942920601</v>
      </c>
      <c r="AU377">
        <v>1.7907144182055601</v>
      </c>
      <c r="AV377">
        <v>1.24099203734508</v>
      </c>
      <c r="AW377">
        <v>1.4312263209224001</v>
      </c>
      <c r="AX377">
        <v>1.82457996667777</v>
      </c>
      <c r="AY377">
        <v>1.43934777088417</v>
      </c>
      <c r="AZ377">
        <v>1.7901611870238701</v>
      </c>
      <c r="BA377">
        <v>1.55310687236764</v>
      </c>
      <c r="BB377">
        <v>1.32771378366519</v>
      </c>
      <c r="BC377">
        <v>1.35615485631147</v>
      </c>
      <c r="BD377">
        <v>1.2935876915081299</v>
      </c>
      <c r="BE377">
        <v>1.69570751057795</v>
      </c>
    </row>
    <row r="378" spans="38:57">
      <c r="AL378">
        <v>1.56122563416882</v>
      </c>
      <c r="AM378">
        <v>1.95721424075244</v>
      </c>
      <c r="AN378">
        <v>1.55749902301034</v>
      </c>
      <c r="AO378">
        <v>1.4840632419000099</v>
      </c>
      <c r="AP378">
        <v>1.4891818376658601</v>
      </c>
      <c r="AQ378">
        <v>1.4326148746559</v>
      </c>
      <c r="AR378">
        <v>1.70051242615028</v>
      </c>
      <c r="AS378">
        <v>1.21412492235765</v>
      </c>
      <c r="AT378">
        <v>1.72070181370933</v>
      </c>
      <c r="AU378">
        <v>1.8676919568825301</v>
      </c>
      <c r="AV378">
        <v>1.3314535110238701</v>
      </c>
      <c r="AW378">
        <v>1.5432426396194701</v>
      </c>
      <c r="AX378">
        <v>1.94590243831738</v>
      </c>
      <c r="AY378">
        <v>1.4689864765535501</v>
      </c>
      <c r="AZ378">
        <v>1.73610390881649</v>
      </c>
      <c r="BA378">
        <v>1.6008082591873201</v>
      </c>
      <c r="BB378">
        <v>1.28987224705239</v>
      </c>
      <c r="BC378">
        <v>1.37787742918031</v>
      </c>
      <c r="BD378">
        <v>1.2038374693319001</v>
      </c>
      <c r="BE378">
        <v>1.6277002402099701</v>
      </c>
    </row>
    <row r="379" spans="38:57">
      <c r="AL379">
        <v>1.5210346297125701</v>
      </c>
      <c r="AM379">
        <v>1.9508878963685199</v>
      </c>
      <c r="AN379">
        <v>1.53637314448355</v>
      </c>
      <c r="AO379">
        <v>1.47196336705233</v>
      </c>
      <c r="AP379">
        <v>1.3118376407416099</v>
      </c>
      <c r="AQ379">
        <v>1.39088651072631</v>
      </c>
      <c r="AR379">
        <v>1.75147945819357</v>
      </c>
      <c r="AS379">
        <v>1.14006677414575</v>
      </c>
      <c r="AT379">
        <v>1.7819350378260099</v>
      </c>
      <c r="AU379">
        <v>1.8197863049268601</v>
      </c>
      <c r="AV379">
        <v>1.3719340047416499</v>
      </c>
      <c r="AW379">
        <v>1.49855812417712</v>
      </c>
      <c r="AX379">
        <v>2.0875281202345901</v>
      </c>
      <c r="AY379">
        <v>1.5718257632105499</v>
      </c>
      <c r="AZ379">
        <v>1.7285712566225899</v>
      </c>
      <c r="BA379">
        <v>1.69764012305082</v>
      </c>
      <c r="BB379">
        <v>1.1965709146519501</v>
      </c>
      <c r="BC379">
        <v>1.4850009076658299</v>
      </c>
      <c r="BD379">
        <v>1.0781705648952</v>
      </c>
      <c r="BE379">
        <v>1.6587044016324699</v>
      </c>
    </row>
    <row r="380" spans="38:57">
      <c r="AL380">
        <v>1.5524455337184</v>
      </c>
      <c r="AM380">
        <v>2.0035520612032802</v>
      </c>
      <c r="AN380">
        <v>1.9114940559725899</v>
      </c>
      <c r="AO380">
        <v>1.39250487130849</v>
      </c>
      <c r="AP380">
        <v>1.4483985094462399</v>
      </c>
      <c r="AQ380">
        <v>1.9124211391763299</v>
      </c>
      <c r="AR380">
        <v>2.0415620464608599</v>
      </c>
      <c r="AS380">
        <v>1.25210460546894</v>
      </c>
      <c r="AT380">
        <v>1.95181784039156</v>
      </c>
      <c r="AU380">
        <v>1.97200851075671</v>
      </c>
      <c r="AV380">
        <v>1.39365583210323</v>
      </c>
      <c r="AW380">
        <v>1.3618258189011601</v>
      </c>
      <c r="AX380">
        <v>1.9288989199416999</v>
      </c>
      <c r="AY380">
        <v>1.5837818260508301</v>
      </c>
      <c r="AZ380">
        <v>1.6829059943937701</v>
      </c>
      <c r="BA380">
        <v>1.8957462061963499</v>
      </c>
      <c r="BB380">
        <v>1.1988991268425999</v>
      </c>
      <c r="BC380">
        <v>1.3966110562373999</v>
      </c>
      <c r="BD380">
        <v>1.0732182988091401</v>
      </c>
      <c r="BE380">
        <v>1.82127144096848</v>
      </c>
    </row>
    <row r="381" spans="38:57">
      <c r="AL381">
        <v>1.4405928555479699</v>
      </c>
      <c r="AM381">
        <v>1.9687210066246199</v>
      </c>
      <c r="AN381">
        <v>1.77181746768421</v>
      </c>
      <c r="AO381">
        <v>1.48699707599134</v>
      </c>
      <c r="AP381">
        <v>1.48883009360205</v>
      </c>
      <c r="AQ381">
        <v>1.7978534431487401</v>
      </c>
      <c r="AR381">
        <v>1.91313755245116</v>
      </c>
      <c r="AS381">
        <v>1.2969399755365401</v>
      </c>
      <c r="AT381">
        <v>1.94871385653271</v>
      </c>
      <c r="AU381">
        <v>1.85399878951821</v>
      </c>
      <c r="AV381">
        <v>1.45827155527592</v>
      </c>
      <c r="AW381">
        <v>1.46515517697943</v>
      </c>
      <c r="AX381">
        <v>2.12742577796039</v>
      </c>
      <c r="AY381">
        <v>1.5893058403876099</v>
      </c>
      <c r="AZ381">
        <v>1.6806663627616101</v>
      </c>
      <c r="BA381">
        <v>1.8379250132608</v>
      </c>
      <c r="BB381">
        <v>1.2844691354936499</v>
      </c>
      <c r="BC381">
        <v>1.4913539650898</v>
      </c>
      <c r="BD381">
        <v>1.0758255612279</v>
      </c>
      <c r="BE381">
        <v>1.78121591648097</v>
      </c>
    </row>
    <row r="382" spans="38:57">
      <c r="AL382">
        <v>1.65111392859563</v>
      </c>
      <c r="AM382">
        <v>2.0078681685248201</v>
      </c>
      <c r="AN382">
        <v>1.7871706621152801</v>
      </c>
      <c r="AO382">
        <v>1.3541126908860699</v>
      </c>
      <c r="AP382">
        <v>1.3923262189208701</v>
      </c>
      <c r="AQ382">
        <v>1.8409893573176499</v>
      </c>
      <c r="AR382">
        <v>1.9116315863767399</v>
      </c>
      <c r="AS382">
        <v>1.23394689012022</v>
      </c>
      <c r="AT382">
        <v>2.0548594393498401</v>
      </c>
      <c r="AU382">
        <v>1.9016666017842401</v>
      </c>
      <c r="AV382">
        <v>1.4809256610366499</v>
      </c>
      <c r="AW382">
        <v>1.34816623316995</v>
      </c>
      <c r="AX382">
        <v>2.1746492605468699</v>
      </c>
      <c r="AY382">
        <v>1.58981701554582</v>
      </c>
      <c r="AZ382">
        <v>1.7880026428974301</v>
      </c>
      <c r="BA382">
        <v>1.90972485640411</v>
      </c>
      <c r="BB382">
        <v>1.0996141869009</v>
      </c>
      <c r="BC382">
        <v>1.36350126098791</v>
      </c>
      <c r="BD382">
        <v>1.2946033469009599</v>
      </c>
      <c r="BE382">
        <v>1.77985569834609</v>
      </c>
    </row>
    <row r="383" spans="38:57">
      <c r="AL383">
        <v>1.6416733695227701</v>
      </c>
      <c r="AM383">
        <v>2.0277081649089599</v>
      </c>
      <c r="AN383">
        <v>1.7985132385975</v>
      </c>
      <c r="AO383">
        <v>1.35809464706135</v>
      </c>
      <c r="AP383">
        <v>1.4131228027048199</v>
      </c>
      <c r="AQ383">
        <v>1.8627561664810901</v>
      </c>
      <c r="AR383">
        <v>1.9184522741812899</v>
      </c>
      <c r="AS383">
        <v>1.22285320164642</v>
      </c>
      <c r="AT383">
        <v>2.1179358587214798</v>
      </c>
      <c r="AU383">
        <v>1.9297774023055301</v>
      </c>
      <c r="AV383">
        <v>1.5933618427413501</v>
      </c>
      <c r="AW383">
        <v>1.3392616325256601</v>
      </c>
      <c r="AX383">
        <v>2.0523186866714598</v>
      </c>
      <c r="AY383">
        <v>1.60943918450144</v>
      </c>
      <c r="AZ383">
        <v>1.82299462877673</v>
      </c>
      <c r="BA383">
        <v>1.9101710275977699</v>
      </c>
      <c r="BB383">
        <v>1.1228633157637</v>
      </c>
      <c r="BC383">
        <v>1.36549836388806</v>
      </c>
      <c r="BD383">
        <v>1.1661332567593601</v>
      </c>
      <c r="BE383">
        <v>1.8255868882684301</v>
      </c>
    </row>
    <row r="384" spans="38:57">
      <c r="AL384">
        <v>1.6151577515137601</v>
      </c>
      <c r="AM384">
        <v>2.0797958467058</v>
      </c>
      <c r="AN384">
        <v>1.82560160160947</v>
      </c>
      <c r="AO384">
        <v>1.3845312446868501</v>
      </c>
      <c r="AP384">
        <v>1.3584910500798799</v>
      </c>
      <c r="AQ384">
        <v>1.87567699380105</v>
      </c>
      <c r="AR384">
        <v>1.9445689924854901</v>
      </c>
      <c r="AS384">
        <v>1.0610392068186101</v>
      </c>
      <c r="AT384">
        <v>2.1645711474687501</v>
      </c>
      <c r="AU384">
        <v>1.9450038698235701</v>
      </c>
      <c r="AV384">
        <v>1.5049968099500699</v>
      </c>
      <c r="AW384">
        <v>1.2386843402504499</v>
      </c>
      <c r="AX384">
        <v>1.9554423678394299</v>
      </c>
      <c r="AY384">
        <v>1.6362252631073499</v>
      </c>
      <c r="AZ384">
        <v>1.7960064554123101</v>
      </c>
      <c r="BA384">
        <v>1.94064611909386</v>
      </c>
      <c r="BB384">
        <v>1.05696769495882</v>
      </c>
      <c r="BC384">
        <v>1.30424341513466</v>
      </c>
      <c r="BD384">
        <v>1.15299076460745</v>
      </c>
      <c r="BE384">
        <v>1.8081843914505</v>
      </c>
    </row>
    <row r="385" spans="38:57">
      <c r="AL385">
        <v>1.68442142414745</v>
      </c>
      <c r="AM385">
        <v>1.9994326457751901</v>
      </c>
      <c r="AN385">
        <v>1.8572596851146399</v>
      </c>
      <c r="AO385">
        <v>1.5306036776960401</v>
      </c>
      <c r="AP385">
        <v>1.4615220268240701</v>
      </c>
      <c r="AQ385">
        <v>1.9138154135001999</v>
      </c>
      <c r="AR385">
        <v>2.0127265408425798</v>
      </c>
      <c r="AS385">
        <v>1.1266101792179599</v>
      </c>
      <c r="AT385">
        <v>1.7095861770546901</v>
      </c>
      <c r="AU385">
        <v>1.87763199202585</v>
      </c>
      <c r="AV385">
        <v>1.5730744590802199</v>
      </c>
      <c r="AW385">
        <v>1.2171798204597799</v>
      </c>
      <c r="AX385">
        <v>2.1161743768495702</v>
      </c>
      <c r="AY385">
        <v>1.7457164058336501</v>
      </c>
      <c r="AZ385">
        <v>1.86022304495459</v>
      </c>
      <c r="BA385">
        <v>1.9741809776883199</v>
      </c>
      <c r="BB385">
        <v>1.1928172478322301</v>
      </c>
      <c r="BC385">
        <v>1.2806756947959099</v>
      </c>
      <c r="BD385">
        <v>1.1571602640148599</v>
      </c>
      <c r="BE385">
        <v>1.9115094685096301</v>
      </c>
    </row>
    <row r="386" spans="38:57">
      <c r="AL386">
        <v>1.75956293521584</v>
      </c>
      <c r="AM386">
        <v>1.9277980467873299</v>
      </c>
      <c r="AN386">
        <v>1.8196630571902801</v>
      </c>
      <c r="AO386">
        <v>1.54739889995771</v>
      </c>
      <c r="AP386">
        <v>1.44981169362014</v>
      </c>
      <c r="AQ386">
        <v>1.84297969424369</v>
      </c>
      <c r="AR386">
        <v>1.9900720137472201</v>
      </c>
      <c r="AS386">
        <v>1.0165268187615599</v>
      </c>
      <c r="AT386">
        <v>1.55185685777975</v>
      </c>
      <c r="AU386">
        <v>2.07904720259529</v>
      </c>
      <c r="AV386">
        <v>1.55278247220679</v>
      </c>
      <c r="AW386">
        <v>1.2988862252791999</v>
      </c>
      <c r="AX386">
        <v>1.9481793681530299</v>
      </c>
      <c r="AY386">
        <v>1.7768594825737001</v>
      </c>
      <c r="AZ386">
        <v>1.9596470675639099</v>
      </c>
      <c r="BA386">
        <v>1.90154888311447</v>
      </c>
      <c r="BB386">
        <v>1.17861465948447</v>
      </c>
      <c r="BC386">
        <v>1.1632355868762201</v>
      </c>
      <c r="BD386">
        <v>1.27027242367919</v>
      </c>
      <c r="BE386">
        <v>1.8915919688924601</v>
      </c>
    </row>
    <row r="387" spans="38:57">
      <c r="AL387">
        <v>1.64353358395452</v>
      </c>
      <c r="AM387">
        <v>1.92014640540466</v>
      </c>
      <c r="AN387">
        <v>1.8698372956095901</v>
      </c>
      <c r="AO387">
        <v>1.4669103416703699</v>
      </c>
      <c r="AP387">
        <v>1.2541389146753299</v>
      </c>
      <c r="AQ387">
        <v>1.79102341013192</v>
      </c>
      <c r="AR387">
        <v>1.97193621603608</v>
      </c>
      <c r="AS387">
        <v>0.804517796919482</v>
      </c>
      <c r="AT387">
        <v>1.58773862480698</v>
      </c>
      <c r="AU387">
        <v>1.8915168123711199</v>
      </c>
      <c r="AV387">
        <v>1.4850669719311</v>
      </c>
      <c r="AW387">
        <v>1.7157020729404699</v>
      </c>
      <c r="AX387">
        <v>1.81826705539578</v>
      </c>
      <c r="AY387">
        <v>1.7212831959042501</v>
      </c>
      <c r="AZ387">
        <v>2.0051133320371499</v>
      </c>
      <c r="BA387">
        <v>1.94209575078152</v>
      </c>
      <c r="BB387">
        <v>1.0698971457770801</v>
      </c>
      <c r="BC387">
        <v>1.32933110830123</v>
      </c>
      <c r="BD387">
        <v>1.1786556922473701</v>
      </c>
      <c r="BE387">
        <v>1.88154438323679</v>
      </c>
    </row>
    <row r="388" spans="38:57">
      <c r="AL388">
        <v>1.6502255885854</v>
      </c>
      <c r="AM388">
        <v>1.9298713687487701</v>
      </c>
      <c r="AN388">
        <v>1.85791616846866</v>
      </c>
      <c r="AO388">
        <v>1.52673470014144</v>
      </c>
      <c r="AP388">
        <v>1.28347581253183</v>
      </c>
      <c r="AQ388">
        <v>1.7956848449359899</v>
      </c>
      <c r="AR388">
        <v>1.9842690825118801</v>
      </c>
      <c r="AS388">
        <v>0.92110598724868498</v>
      </c>
      <c r="AT388">
        <v>1.58218196143513</v>
      </c>
      <c r="AU388">
        <v>1.92709431635953</v>
      </c>
      <c r="AV388">
        <v>1.53572324719909</v>
      </c>
      <c r="AW388">
        <v>1.8034582748432</v>
      </c>
      <c r="AX388">
        <v>1.9911612886674801</v>
      </c>
      <c r="AY388">
        <v>1.7537142244939401</v>
      </c>
      <c r="AZ388">
        <v>1.96630941877907</v>
      </c>
      <c r="BA388">
        <v>1.9365862732492201</v>
      </c>
      <c r="BB388">
        <v>0.98486214753870405</v>
      </c>
      <c r="BC388">
        <v>1.3682366408662701</v>
      </c>
      <c r="BD388">
        <v>1.21861193926821</v>
      </c>
      <c r="BE388">
        <v>1.89278871162297</v>
      </c>
    </row>
    <row r="389" spans="38:57">
      <c r="AL389">
        <v>1.63393486606514</v>
      </c>
      <c r="AM389">
        <v>1.9174531568469</v>
      </c>
      <c r="AN389">
        <v>1.7057150966811501</v>
      </c>
      <c r="AO389">
        <v>1.5810345211632399</v>
      </c>
      <c r="AP389">
        <v>1.2721683180635801</v>
      </c>
      <c r="AQ389">
        <v>1.73583675793866</v>
      </c>
      <c r="AR389">
        <v>1.9889649911605001</v>
      </c>
      <c r="AS389">
        <v>0.96180461953949903</v>
      </c>
      <c r="AT389">
        <v>1.6558971211053</v>
      </c>
      <c r="AU389">
        <v>1.9583954811536599</v>
      </c>
      <c r="AV389">
        <v>1.56561379908962</v>
      </c>
      <c r="AW389">
        <v>1.6487661608403299</v>
      </c>
      <c r="AX389">
        <v>2.0293064775471001</v>
      </c>
      <c r="AY389">
        <v>1.8100309938900001</v>
      </c>
      <c r="AZ389">
        <v>2.02522690862757</v>
      </c>
      <c r="BA389">
        <v>1.96417493932785</v>
      </c>
      <c r="BB389">
        <v>1.0324372432809401</v>
      </c>
      <c r="BC389">
        <v>1.40904812215697</v>
      </c>
      <c r="BD389">
        <v>1.2714845841862901</v>
      </c>
      <c r="BE389">
        <v>1.8962386723458</v>
      </c>
    </row>
    <row r="390" spans="38:57">
      <c r="AL390">
        <v>1.5085472526566699</v>
      </c>
      <c r="AM390">
        <v>1.8225631952381101</v>
      </c>
      <c r="AN390">
        <v>1.9794858361726599</v>
      </c>
      <c r="AO390">
        <v>1.5514538915767</v>
      </c>
      <c r="AP390">
        <v>1.4944989359260801</v>
      </c>
      <c r="AQ390">
        <v>1.6127835679198901</v>
      </c>
      <c r="AR390">
        <v>1.99823617903617</v>
      </c>
      <c r="AS390">
        <v>0.58010412777006004</v>
      </c>
      <c r="AT390">
        <v>1.70578531244611</v>
      </c>
      <c r="AU390">
        <v>1.9571635369428499</v>
      </c>
      <c r="AV390">
        <v>1.29741027793698</v>
      </c>
      <c r="AW390">
        <v>1.5145804330445001</v>
      </c>
      <c r="AX390">
        <v>1.9128386338444701</v>
      </c>
      <c r="AY390">
        <v>1.95407026825196</v>
      </c>
      <c r="AZ390">
        <v>2.0219299361898</v>
      </c>
      <c r="BA390">
        <v>1.98463031003532</v>
      </c>
      <c r="BB390">
        <v>1.1907640154544299</v>
      </c>
      <c r="BC390">
        <v>1.3089641260888101</v>
      </c>
      <c r="BD390">
        <v>1.3025640665958</v>
      </c>
      <c r="BE390">
        <v>1.95783522787491</v>
      </c>
    </row>
    <row r="391" spans="38:57">
      <c r="AL391">
        <v>1.4783189544761699</v>
      </c>
      <c r="AM391">
        <v>1.85576223864603</v>
      </c>
      <c r="AN391">
        <v>1.8931019861893801</v>
      </c>
      <c r="AO391">
        <v>1.575447764617</v>
      </c>
      <c r="AP391">
        <v>1.4535583754966599</v>
      </c>
      <c r="AQ391">
        <v>1.5841548793717</v>
      </c>
      <c r="AR391">
        <v>1.9978380069217401</v>
      </c>
      <c r="AS391">
        <v>0.62883401796397997</v>
      </c>
      <c r="AT391">
        <v>1.73786011504129</v>
      </c>
      <c r="AU391">
        <v>2.0444387379562898</v>
      </c>
      <c r="AV391">
        <v>1.3233267585569199</v>
      </c>
      <c r="AW391">
        <v>1.5716462215783</v>
      </c>
      <c r="AX391">
        <v>2.0151113213333902</v>
      </c>
      <c r="AY391">
        <v>1.95647212284414</v>
      </c>
      <c r="AZ391">
        <v>2.00959217982123</v>
      </c>
      <c r="BA391">
        <v>2.0532777139988898</v>
      </c>
      <c r="BB391">
        <v>1.16075791728498</v>
      </c>
      <c r="BC391">
        <v>1.31471370012059</v>
      </c>
      <c r="BD391">
        <v>1.2756979210174</v>
      </c>
      <c r="BE391">
        <v>2.0203925000862899</v>
      </c>
    </row>
    <row r="392" spans="38:57">
      <c r="AL392">
        <v>1.5064052975578901</v>
      </c>
      <c r="AM392">
        <v>1.82014465972572</v>
      </c>
      <c r="AN392">
        <v>2.0247361746027601</v>
      </c>
      <c r="AO392">
        <v>1.5481763033935301</v>
      </c>
      <c r="AP392">
        <v>1.4869171975806501</v>
      </c>
      <c r="AQ392">
        <v>1.6099354731501101</v>
      </c>
      <c r="AR392">
        <v>2.0185204414272002</v>
      </c>
      <c r="AS392">
        <v>0.59020522552899202</v>
      </c>
      <c r="AT392">
        <v>1.70712985295229</v>
      </c>
      <c r="AU392">
        <v>1.96621738597615</v>
      </c>
      <c r="AV392">
        <v>1.2887881878404299</v>
      </c>
      <c r="AW392">
        <v>1.51770894554133</v>
      </c>
      <c r="AX392">
        <v>1.9104660293156599</v>
      </c>
      <c r="AY392">
        <v>1.95373294706692</v>
      </c>
      <c r="AZ392">
        <v>2.0220916204297401</v>
      </c>
      <c r="BA392">
        <v>1.9746223147745401</v>
      </c>
      <c r="BB392">
        <v>1.1800684728353501</v>
      </c>
      <c r="BC392">
        <v>1.31298977379897</v>
      </c>
      <c r="BD392">
        <v>1.3058451912350599</v>
      </c>
      <c r="BE392">
        <v>1.96401846203673</v>
      </c>
    </row>
    <row r="393" spans="38:57">
      <c r="AL393">
        <v>1.4904976032110799</v>
      </c>
      <c r="AM393">
        <v>1.8348846911751</v>
      </c>
      <c r="AN393">
        <v>2.0199850192227302</v>
      </c>
      <c r="AO393">
        <v>1.55310654233597</v>
      </c>
      <c r="AP393">
        <v>1.48075260724568</v>
      </c>
      <c r="AQ393">
        <v>1.60395083846932</v>
      </c>
      <c r="AR393">
        <v>2.0403399893247198</v>
      </c>
      <c r="AS393">
        <v>0.64437323512348599</v>
      </c>
      <c r="AT393">
        <v>1.7009620580642799</v>
      </c>
      <c r="AU393">
        <v>1.9809434970127</v>
      </c>
      <c r="AV393">
        <v>1.3205550682999201</v>
      </c>
      <c r="AW393">
        <v>1.53047322527443</v>
      </c>
      <c r="AX393">
        <v>1.94279640885948</v>
      </c>
      <c r="AY393">
        <v>1.9754078719633199</v>
      </c>
      <c r="AZ393">
        <v>2.0537119868874001</v>
      </c>
      <c r="BA393">
        <v>1.99711754337521</v>
      </c>
      <c r="BB393">
        <v>1.16436282913905</v>
      </c>
      <c r="BC393">
        <v>1.3692141720386899</v>
      </c>
      <c r="BD393">
        <v>1.27817411686334</v>
      </c>
      <c r="BE393">
        <v>2.0032893770959901</v>
      </c>
    </row>
    <row r="394" spans="38:57">
      <c r="AL394">
        <v>1.4813802784460499</v>
      </c>
      <c r="AM394">
        <v>1.8837031430944799</v>
      </c>
      <c r="AN394">
        <v>2.02509614255362</v>
      </c>
      <c r="AO394">
        <v>1.5196706930461401</v>
      </c>
      <c r="AP394">
        <v>1.48689929422236</v>
      </c>
      <c r="AQ394">
        <v>1.5969518582314599</v>
      </c>
      <c r="AR394">
        <v>1.9966423755773499</v>
      </c>
      <c r="AS394">
        <v>0.67416395668947304</v>
      </c>
      <c r="AT394">
        <v>1.69406954826768</v>
      </c>
      <c r="AU394">
        <v>1.9751684337928499</v>
      </c>
      <c r="AV394">
        <v>1.2807281416835801</v>
      </c>
      <c r="AW394">
        <v>1.5015315030996701</v>
      </c>
      <c r="AX394">
        <v>1.89780089764585</v>
      </c>
      <c r="AY394">
        <v>1.9230907480713999</v>
      </c>
      <c r="AZ394">
        <v>2.0346440107224901</v>
      </c>
      <c r="BA394">
        <v>1.9417370036352</v>
      </c>
      <c r="BB394">
        <v>1.1506929591970201</v>
      </c>
      <c r="BC394">
        <v>1.2846189259968299</v>
      </c>
      <c r="BD394">
        <v>1.26755153813833</v>
      </c>
      <c r="BE394">
        <v>1.9461102427771499</v>
      </c>
    </row>
    <row r="395" spans="38:57">
      <c r="AL395">
        <v>1.4589159382219099</v>
      </c>
      <c r="AM395">
        <v>1.8510991382561499</v>
      </c>
      <c r="AN395">
        <v>2.0397501140437</v>
      </c>
      <c r="AO395">
        <v>1.55116338532279</v>
      </c>
      <c r="AP395">
        <v>1.3509525535034901</v>
      </c>
      <c r="AQ395">
        <v>1.41091360614503</v>
      </c>
      <c r="AR395">
        <v>2.00075466208511</v>
      </c>
      <c r="AS395">
        <v>1.06992979625141</v>
      </c>
      <c r="AT395">
        <v>1.66383714155434</v>
      </c>
      <c r="AU395">
        <v>2.1652807050854501</v>
      </c>
      <c r="AV395">
        <v>1.1693493384871501</v>
      </c>
      <c r="AW395">
        <v>1.8184092577806299</v>
      </c>
      <c r="AX395">
        <v>2.0062467623959299</v>
      </c>
      <c r="AY395">
        <v>1.9660667161901499</v>
      </c>
      <c r="AZ395">
        <v>2.1000953007923702</v>
      </c>
      <c r="BA395">
        <v>1.5230909050832899</v>
      </c>
      <c r="BB395">
        <v>0.90153468381555701</v>
      </c>
      <c r="BC395">
        <v>0.82920558044739801</v>
      </c>
      <c r="BD395">
        <v>0.99958788077792904</v>
      </c>
      <c r="BE395">
        <v>2.0187863070668399</v>
      </c>
    </row>
    <row r="396" spans="38:57">
      <c r="AL396">
        <v>1.4281137383131199</v>
      </c>
      <c r="AM396">
        <v>1.86147148749615</v>
      </c>
      <c r="AN396">
        <v>1.97292193712778</v>
      </c>
      <c r="AO396">
        <v>1.5205661503601799</v>
      </c>
      <c r="AP396">
        <v>1.3199169355785101</v>
      </c>
      <c r="AQ396">
        <v>1.42881909244517</v>
      </c>
      <c r="AR396">
        <v>2.0019482770399999</v>
      </c>
      <c r="AS396">
        <v>1.09128845375585</v>
      </c>
      <c r="AT396">
        <v>1.6508933697674999</v>
      </c>
      <c r="AU396">
        <v>2.2331251700414398</v>
      </c>
      <c r="AV396">
        <v>1.1570037885236499</v>
      </c>
      <c r="AW396">
        <v>1.82203575764604</v>
      </c>
      <c r="AX396">
        <v>2.0153365995857202</v>
      </c>
      <c r="AY396">
        <v>1.94701229584557</v>
      </c>
      <c r="AZ396">
        <v>2.0640036199057699</v>
      </c>
      <c r="BA396">
        <v>1.54840463689601</v>
      </c>
      <c r="BB396">
        <v>0.89734908533943603</v>
      </c>
      <c r="BC396">
        <v>0.825334542159746</v>
      </c>
      <c r="BD396">
        <v>0.95978119639742399</v>
      </c>
      <c r="BE396">
        <v>2.0277669961801599</v>
      </c>
    </row>
    <row r="397" spans="38:57">
      <c r="AL397">
        <v>1.4307438790471301</v>
      </c>
      <c r="AM397">
        <v>1.85704149499476</v>
      </c>
      <c r="AN397">
        <v>2.0268429091704201</v>
      </c>
      <c r="AO397">
        <v>1.5298492964546999</v>
      </c>
      <c r="AP397">
        <v>1.3234295682410899</v>
      </c>
      <c r="AQ397">
        <v>1.4131801565601201</v>
      </c>
      <c r="AR397">
        <v>2.0185097907038001</v>
      </c>
      <c r="AS397">
        <v>1.14100008142177</v>
      </c>
      <c r="AT397">
        <v>1.6731859725627201</v>
      </c>
      <c r="AU397">
        <v>2.3303276933252901</v>
      </c>
      <c r="AV397">
        <v>1.18793606384397</v>
      </c>
      <c r="AW397">
        <v>1.79301281391902</v>
      </c>
      <c r="AX397">
        <v>2.0372221503247001</v>
      </c>
      <c r="AY397">
        <v>1.96403210446913</v>
      </c>
      <c r="AZ397">
        <v>2.0550620406685498</v>
      </c>
      <c r="BA397">
        <v>1.5422819909954899</v>
      </c>
      <c r="BB397">
        <v>0.91770546926239205</v>
      </c>
      <c r="BC397">
        <v>0.83004371259474996</v>
      </c>
      <c r="BD397">
        <v>0.98522784400374097</v>
      </c>
      <c r="BE397">
        <v>2.03491294637471</v>
      </c>
    </row>
    <row r="398" spans="38:57">
      <c r="AL398">
        <v>1.40304624083804</v>
      </c>
      <c r="AM398">
        <v>1.8662605854124601</v>
      </c>
      <c r="AN398">
        <v>1.99098217814039</v>
      </c>
      <c r="AO398">
        <v>1.50844690166772</v>
      </c>
      <c r="AP398">
        <v>1.3101344130185599</v>
      </c>
      <c r="AQ398">
        <v>1.4009026811566101</v>
      </c>
      <c r="AR398">
        <v>2.0313894404561701</v>
      </c>
      <c r="AS398">
        <v>1.13523692927551</v>
      </c>
      <c r="AT398">
        <v>1.6614294035435899</v>
      </c>
      <c r="AU398">
        <v>2.3860860629543801</v>
      </c>
      <c r="AV398">
        <v>1.17974552227019</v>
      </c>
      <c r="AW398">
        <v>1.7433599126972401</v>
      </c>
      <c r="AX398">
        <v>2.06316902714117</v>
      </c>
      <c r="AY398">
        <v>1.9157377289135999</v>
      </c>
      <c r="AZ398">
        <v>1.97197216251497</v>
      </c>
      <c r="BA398">
        <v>1.57243236979721</v>
      </c>
      <c r="BB398">
        <v>0.94009794183613504</v>
      </c>
      <c r="BC398">
        <v>0.85109934119451103</v>
      </c>
      <c r="BD398">
        <v>0.95027925792852397</v>
      </c>
      <c r="BE398">
        <v>2.03709967475735</v>
      </c>
    </row>
    <row r="399" spans="38:57">
      <c r="AL399">
        <v>1.38792183277783</v>
      </c>
      <c r="AM399">
        <v>1.8896275947777801</v>
      </c>
      <c r="AN399">
        <v>1.9942060621570501</v>
      </c>
      <c r="AO399">
        <v>1.4903386693898899</v>
      </c>
      <c r="AP399">
        <v>1.30928539597572</v>
      </c>
      <c r="AQ399">
        <v>1.40890565419953</v>
      </c>
      <c r="AR399">
        <v>2.0680652218407598</v>
      </c>
      <c r="AS399">
        <v>1.1397446066460999</v>
      </c>
      <c r="AT399">
        <v>1.6692796416698401</v>
      </c>
      <c r="AU399">
        <v>2.4338032055905998</v>
      </c>
      <c r="AV399">
        <v>1.18580970327964</v>
      </c>
      <c r="AW399">
        <v>1.7129662987555301</v>
      </c>
      <c r="AX399">
        <v>2.1110868554111599</v>
      </c>
      <c r="AY399">
        <v>1.8854502123168999</v>
      </c>
      <c r="AZ399">
        <v>1.95001519128598</v>
      </c>
      <c r="BA399">
        <v>1.5993397912085701</v>
      </c>
      <c r="BB399">
        <v>0.87895052143734997</v>
      </c>
      <c r="BC399">
        <v>0.83798246896857698</v>
      </c>
      <c r="BD399">
        <v>0.94779121597039795</v>
      </c>
      <c r="BE399">
        <v>2.0615483555205101</v>
      </c>
    </row>
    <row r="400" spans="38:57">
      <c r="AL400">
        <v>1.2504368669709001</v>
      </c>
      <c r="AM400">
        <v>1.9748057249684801</v>
      </c>
      <c r="AN400">
        <v>1.9487265047142299</v>
      </c>
      <c r="AO400">
        <v>1.53387581211421</v>
      </c>
      <c r="AP400">
        <v>1.38400236438937</v>
      </c>
      <c r="AQ400">
        <v>1.6712891378221499</v>
      </c>
      <c r="AR400">
        <v>2.0613982723553299</v>
      </c>
      <c r="AS400">
        <v>1.1332341735442799</v>
      </c>
      <c r="AT400">
        <v>1.6474353645345099</v>
      </c>
      <c r="AU400">
        <v>2.3426052506753501</v>
      </c>
      <c r="AV400">
        <v>1.20084820253917</v>
      </c>
      <c r="AW400">
        <v>1.54481071439732</v>
      </c>
      <c r="AX400">
        <v>2.1021509461229502</v>
      </c>
      <c r="AY400">
        <v>1.7750155910405601</v>
      </c>
      <c r="AZ400">
        <v>1.84640096070582</v>
      </c>
      <c r="BA400">
        <v>1.61937761256853</v>
      </c>
      <c r="BB400">
        <v>0.85687964571781405</v>
      </c>
      <c r="BC400">
        <v>0.74422396652821099</v>
      </c>
      <c r="BD400">
        <v>1.2207405598591099</v>
      </c>
      <c r="BE400">
        <v>2.0830189415823002</v>
      </c>
    </row>
    <row r="401" spans="38:57">
      <c r="AL401">
        <v>1.2933590789959999</v>
      </c>
      <c r="AM401">
        <v>1.92352544454703</v>
      </c>
      <c r="AN401">
        <v>1.9747179430038</v>
      </c>
      <c r="AO401">
        <v>1.6284791713387301</v>
      </c>
      <c r="AP401">
        <v>1.43945842497576</v>
      </c>
      <c r="AQ401">
        <v>1.63602161648985</v>
      </c>
      <c r="AR401">
        <v>2.11251898214037</v>
      </c>
      <c r="AS401">
        <v>1.22308322910579</v>
      </c>
      <c r="AT401">
        <v>1.5770666741667001</v>
      </c>
      <c r="AU401">
        <v>2.1278344302282401</v>
      </c>
      <c r="AV401">
        <v>1.31734125310939</v>
      </c>
      <c r="AW401">
        <v>1.5764326088316101</v>
      </c>
      <c r="AX401">
        <v>2.1118685211196202</v>
      </c>
      <c r="AY401">
        <v>1.84461622005806</v>
      </c>
      <c r="AZ401">
        <v>1.95708706713026</v>
      </c>
      <c r="BA401">
        <v>1.44626139076632</v>
      </c>
      <c r="BB401">
        <v>0.82952414306590905</v>
      </c>
      <c r="BC401">
        <v>0.70593581272504902</v>
      </c>
      <c r="BD401">
        <v>1.2346371635854401</v>
      </c>
      <c r="BE401">
        <v>2.1168962738545298</v>
      </c>
    </row>
    <row r="402" spans="38:57">
      <c r="AL402">
        <v>1.28321002472279</v>
      </c>
      <c r="AM402">
        <v>1.91770427294773</v>
      </c>
      <c r="AN402">
        <v>2.0235792646862398</v>
      </c>
      <c r="AO402">
        <v>1.67129826170031</v>
      </c>
      <c r="AP402">
        <v>1.4347279376556199</v>
      </c>
      <c r="AQ402">
        <v>1.65205352463239</v>
      </c>
      <c r="AR402">
        <v>2.0659265191624998</v>
      </c>
      <c r="AS402">
        <v>1.2882401568371999</v>
      </c>
      <c r="AT402">
        <v>1.5862019447171001</v>
      </c>
      <c r="AU402">
        <v>2.0378676334225698</v>
      </c>
      <c r="AV402">
        <v>1.3598865848914701</v>
      </c>
      <c r="AW402">
        <v>1.66480987168804</v>
      </c>
      <c r="AX402">
        <v>2.1254036253823498</v>
      </c>
      <c r="AY402">
        <v>1.87391510213283</v>
      </c>
      <c r="AZ402">
        <v>1.98225628815481</v>
      </c>
      <c r="BA402">
        <v>1.3557487055947399</v>
      </c>
      <c r="BB402">
        <v>0.82054698203688603</v>
      </c>
      <c r="BC402">
        <v>0.77445858928838196</v>
      </c>
      <c r="BD402">
        <v>1.2624723900386501</v>
      </c>
      <c r="BE402">
        <v>2.1870939023610099</v>
      </c>
    </row>
    <row r="403" spans="38:57">
      <c r="AL403">
        <v>1.26791835868395</v>
      </c>
      <c r="AM403">
        <v>1.8959212945458399</v>
      </c>
      <c r="AN403">
        <v>2.09621329165335</v>
      </c>
      <c r="AO403">
        <v>1.70609450775062</v>
      </c>
      <c r="AP403">
        <v>1.4623221272070099</v>
      </c>
      <c r="AQ403">
        <v>1.6628550359201999</v>
      </c>
      <c r="AR403">
        <v>2.0459705159727202</v>
      </c>
      <c r="AS403">
        <v>1.3066216485694599</v>
      </c>
      <c r="AT403">
        <v>1.56499514845633</v>
      </c>
      <c r="AU403">
        <v>2.03844118716462</v>
      </c>
      <c r="AV403">
        <v>1.3684070628321801</v>
      </c>
      <c r="AW403">
        <v>1.74233046796311</v>
      </c>
      <c r="AX403">
        <v>2.0453268528166602</v>
      </c>
      <c r="AY403">
        <v>1.9165916567543899</v>
      </c>
      <c r="AZ403">
        <v>2.0278913905247502</v>
      </c>
      <c r="BA403">
        <v>1.3279000652334201</v>
      </c>
      <c r="BB403">
        <v>0.77238153236468399</v>
      </c>
      <c r="BC403">
        <v>0.80972631008351204</v>
      </c>
      <c r="BD403">
        <v>1.3030866689821901</v>
      </c>
      <c r="BE403">
        <v>2.1855114283180299</v>
      </c>
    </row>
    <row r="404" spans="38:57">
      <c r="AL404">
        <v>1.2311440575947601</v>
      </c>
      <c r="AM404">
        <v>1.88316862476216</v>
      </c>
      <c r="AN404">
        <v>2.14122883255749</v>
      </c>
      <c r="AO404">
        <v>1.7080596762243101</v>
      </c>
      <c r="AP404">
        <v>1.4743274761234999</v>
      </c>
      <c r="AQ404">
        <v>1.6801257076626701</v>
      </c>
      <c r="AR404">
        <v>2.03503473639763</v>
      </c>
      <c r="AS404">
        <v>1.2905304726822</v>
      </c>
      <c r="AT404">
        <v>1.50052241698164</v>
      </c>
      <c r="AU404">
        <v>2.0842598043789402</v>
      </c>
      <c r="AV404">
        <v>1.3443904128437401</v>
      </c>
      <c r="AW404">
        <v>1.7772519789319501</v>
      </c>
      <c r="AX404">
        <v>2.0218314142176701</v>
      </c>
      <c r="AY404">
        <v>1.9465947836255599</v>
      </c>
      <c r="AZ404">
        <v>2.0328738426749502</v>
      </c>
      <c r="BA404">
        <v>1.27425590463237</v>
      </c>
      <c r="BB404">
        <v>0.74570077074529695</v>
      </c>
      <c r="BC404">
        <v>0.845140407153117</v>
      </c>
      <c r="BD404">
        <v>1.40032798988229</v>
      </c>
      <c r="BE404">
        <v>2.16210444344705</v>
      </c>
    </row>
    <row r="405" spans="38:57">
      <c r="AL405">
        <v>1.2053244678207</v>
      </c>
      <c r="AM405">
        <v>1.9558161410641799</v>
      </c>
      <c r="AN405">
        <v>2.2265754539178699</v>
      </c>
      <c r="AO405">
        <v>1.3919672609211</v>
      </c>
      <c r="AP405">
        <v>1.2322979784335699</v>
      </c>
      <c r="AQ405">
        <v>1.76711034169949</v>
      </c>
      <c r="AR405">
        <v>2.0738665937107101</v>
      </c>
      <c r="AS405">
        <v>1.01312934334159</v>
      </c>
      <c r="AT405">
        <v>1.3875120499768701</v>
      </c>
      <c r="AU405">
        <v>2.0597676587215901</v>
      </c>
      <c r="AV405">
        <v>0.73803710297789804</v>
      </c>
      <c r="AW405">
        <v>1.83380804708079</v>
      </c>
      <c r="AX405">
        <v>1.8525780820178701</v>
      </c>
      <c r="AY405">
        <v>1.8103039607135101</v>
      </c>
      <c r="AZ405">
        <v>2.0489135127156102</v>
      </c>
      <c r="BA405">
        <v>1.2066240827471599</v>
      </c>
      <c r="BB405">
        <v>0.77659202884809497</v>
      </c>
      <c r="BC405">
        <v>0.77473517218753996</v>
      </c>
      <c r="BD405">
        <v>1.7664589832789299</v>
      </c>
      <c r="BE405">
        <v>1.86902000339825</v>
      </c>
    </row>
    <row r="406" spans="38:57">
      <c r="AL406">
        <v>1.18413293314427</v>
      </c>
      <c r="AM406">
        <v>1.9731553293872599</v>
      </c>
      <c r="AN406">
        <v>2.27002482758899</v>
      </c>
      <c r="AO406">
        <v>1.37199411617755</v>
      </c>
      <c r="AP406">
        <v>1.1994872462067501</v>
      </c>
      <c r="AQ406">
        <v>1.78067829845781</v>
      </c>
      <c r="AR406">
        <v>2.0898531066754198</v>
      </c>
      <c r="AS406">
        <v>0.954452472157166</v>
      </c>
      <c r="AT406">
        <v>1.36279941899125</v>
      </c>
      <c r="AU406">
        <v>2.0814402147434601</v>
      </c>
      <c r="AV406">
        <v>0.68913070031510104</v>
      </c>
      <c r="AW406">
        <v>1.83644004632373</v>
      </c>
      <c r="AX406">
        <v>1.8263882884125799</v>
      </c>
      <c r="AY406">
        <v>1.8016687347787399</v>
      </c>
      <c r="AZ406">
        <v>2.0562230287143501</v>
      </c>
      <c r="BA406">
        <v>1.24012830373411</v>
      </c>
      <c r="BB406">
        <v>0.79447736547973002</v>
      </c>
      <c r="BC406">
        <v>0.81730250880892796</v>
      </c>
      <c r="BD406">
        <v>1.79557370923073</v>
      </c>
      <c r="BE406">
        <v>1.8455248769549999</v>
      </c>
    </row>
    <row r="407" spans="38:57">
      <c r="AL407">
        <v>1.17021578932287</v>
      </c>
      <c r="AM407">
        <v>2.0125311718438601</v>
      </c>
      <c r="AN407">
        <v>2.3211000565034898</v>
      </c>
      <c r="AO407">
        <v>1.32734991089914</v>
      </c>
      <c r="AP407">
        <v>1.1686228971558099</v>
      </c>
      <c r="AQ407">
        <v>1.8033740009466801</v>
      </c>
      <c r="AR407">
        <v>2.12600032532636</v>
      </c>
      <c r="AS407">
        <v>0.86993071098158803</v>
      </c>
      <c r="AT407">
        <v>1.3324879793662201</v>
      </c>
      <c r="AU407">
        <v>2.1399874581503702</v>
      </c>
      <c r="AV407">
        <v>0.61418543794153801</v>
      </c>
      <c r="AW407">
        <v>1.80510622738222</v>
      </c>
      <c r="AX407">
        <v>1.7986846307609801</v>
      </c>
      <c r="AY407">
        <v>1.74764993364697</v>
      </c>
      <c r="AZ407">
        <v>2.08476084338754</v>
      </c>
      <c r="BA407">
        <v>1.2888334468125</v>
      </c>
      <c r="BB407">
        <v>0.84361532792712202</v>
      </c>
      <c r="BC407">
        <v>0.85594358696716799</v>
      </c>
      <c r="BD407">
        <v>1.8445203434695501</v>
      </c>
      <c r="BE407">
        <v>1.80442472511032</v>
      </c>
    </row>
    <row r="408" spans="38:57">
      <c r="AL408">
        <v>1.1854720594500701</v>
      </c>
      <c r="AM408">
        <v>2.0292448832113599</v>
      </c>
      <c r="AN408">
        <v>2.3260907191096698</v>
      </c>
      <c r="AO408">
        <v>1.2826336976589701</v>
      </c>
      <c r="AP408">
        <v>1.1246287647444799</v>
      </c>
      <c r="AQ408">
        <v>1.7779008552387601</v>
      </c>
      <c r="AR408">
        <v>2.1380499965148299</v>
      </c>
      <c r="AS408">
        <v>0.75356582501188496</v>
      </c>
      <c r="AT408">
        <v>1.2883379970592901</v>
      </c>
      <c r="AU408">
        <v>1.88607818025188</v>
      </c>
      <c r="AV408">
        <v>0.581120673663308</v>
      </c>
      <c r="AW408">
        <v>1.7639346131012801</v>
      </c>
      <c r="AX408">
        <v>1.77710068776629</v>
      </c>
      <c r="AY408">
        <v>1.71825112834715</v>
      </c>
      <c r="AZ408">
        <v>2.1340268278021699</v>
      </c>
      <c r="BA408">
        <v>1.30266792827581</v>
      </c>
      <c r="BB408">
        <v>0.89484253714828599</v>
      </c>
      <c r="BC408">
        <v>0.82626084673913902</v>
      </c>
      <c r="BD408">
        <v>1.81897186728692</v>
      </c>
      <c r="BE408">
        <v>1.75150436433707</v>
      </c>
    </row>
    <row r="409" spans="38:57">
      <c r="AL409">
        <v>1.2377175277656001</v>
      </c>
      <c r="AM409">
        <v>2.0476753924431899</v>
      </c>
      <c r="AN409">
        <v>2.3415882179032499</v>
      </c>
      <c r="AO409">
        <v>1.2529987253838599</v>
      </c>
      <c r="AP409">
        <v>1.11525476104268</v>
      </c>
      <c r="AQ409">
        <v>1.760748381854</v>
      </c>
      <c r="AR409">
        <v>2.1601506926165599</v>
      </c>
      <c r="AS409">
        <v>0.69996682237357499</v>
      </c>
      <c r="AT409">
        <v>1.29018480473774</v>
      </c>
      <c r="AU409">
        <v>2.0638294394885102</v>
      </c>
      <c r="AV409">
        <v>0.56412045064601102</v>
      </c>
      <c r="AW409">
        <v>1.73462492071212</v>
      </c>
      <c r="AX409">
        <v>1.79244083091442</v>
      </c>
      <c r="AY409">
        <v>1.73243445414875</v>
      </c>
      <c r="AZ409">
        <v>2.1889163298204402</v>
      </c>
      <c r="BA409">
        <v>1.31650590051054</v>
      </c>
      <c r="BB409">
        <v>0.96894172057061601</v>
      </c>
      <c r="BC409">
        <v>0.77405074053915202</v>
      </c>
      <c r="BD409">
        <v>1.82499439046852</v>
      </c>
      <c r="BE409">
        <v>1.74776227595779</v>
      </c>
    </row>
    <row r="410" spans="38:57">
      <c r="AL410">
        <v>1.26144176986638</v>
      </c>
      <c r="AM410">
        <v>2.0597476758123201</v>
      </c>
      <c r="AN410">
        <v>2.2977165524058099</v>
      </c>
      <c r="AO410">
        <v>1.41986787715109</v>
      </c>
      <c r="AP410">
        <v>1.4804923498731699</v>
      </c>
      <c r="AQ410">
        <v>2.0731571287714701</v>
      </c>
      <c r="AR410">
        <v>2.1653162715341798</v>
      </c>
      <c r="AS410">
        <v>1.0031442883683499</v>
      </c>
      <c r="AT410">
        <v>1.49005098990229</v>
      </c>
      <c r="AU410">
        <v>2.1940773068497599</v>
      </c>
      <c r="AV410">
        <v>0.30313449631585199</v>
      </c>
      <c r="AW410">
        <v>1.66364659489849</v>
      </c>
      <c r="AX410">
        <v>1.5115458524905301</v>
      </c>
      <c r="AY410">
        <v>1.54701158749097</v>
      </c>
      <c r="AZ410">
        <v>2.5273132267125198</v>
      </c>
      <c r="BA410">
        <v>1.3526305544025601</v>
      </c>
      <c r="BB410">
        <v>0.38123718285504898</v>
      </c>
      <c r="BC410">
        <v>0.70872445171835896</v>
      </c>
      <c r="BD410">
        <v>1.54977001509616</v>
      </c>
      <c r="BE410">
        <v>1.49370243381531</v>
      </c>
    </row>
    <row r="411" spans="38:57">
      <c r="AL411">
        <v>1.3255645073915701</v>
      </c>
      <c r="AM411">
        <v>2.1190767372662398</v>
      </c>
      <c r="AN411">
        <v>2.31629056137028</v>
      </c>
      <c r="AO411">
        <v>1.4173606513797199</v>
      </c>
      <c r="AP411">
        <v>1.5102281937898201</v>
      </c>
      <c r="AQ411">
        <v>1.9947609205747101</v>
      </c>
      <c r="AR411">
        <v>2.1844929859491198</v>
      </c>
      <c r="AS411">
        <v>0.972826477198106</v>
      </c>
      <c r="AT411">
        <v>1.4791693170106801</v>
      </c>
      <c r="AU411">
        <v>2.4273384676158098</v>
      </c>
      <c r="AV411">
        <v>0.26815794816368199</v>
      </c>
      <c r="AW411">
        <v>1.61897790230351</v>
      </c>
      <c r="AX411">
        <v>1.4990350125679699</v>
      </c>
      <c r="AY411">
        <v>1.5235639421224201</v>
      </c>
      <c r="AZ411">
        <v>2.6030581301032401</v>
      </c>
      <c r="BA411">
        <v>1.4296950759954701</v>
      </c>
      <c r="BB411">
        <v>0.399317817246088</v>
      </c>
      <c r="BC411">
        <v>0.69579368618222803</v>
      </c>
      <c r="BD411">
        <v>1.5136041514190299</v>
      </c>
      <c r="BE411">
        <v>1.48751498575151</v>
      </c>
    </row>
    <row r="412" spans="38:57">
      <c r="AL412">
        <v>1.3497989219772499</v>
      </c>
      <c r="AM412">
        <v>2.1238038283309999</v>
      </c>
      <c r="AN412">
        <v>2.2185811811495699</v>
      </c>
      <c r="AO412">
        <v>1.4145522427789301</v>
      </c>
      <c r="AP412">
        <v>1.53916666739244</v>
      </c>
      <c r="AQ412">
        <v>2.0490794161789898</v>
      </c>
      <c r="AR412">
        <v>2.1891600263825901</v>
      </c>
      <c r="AS412">
        <v>0.97302932206582105</v>
      </c>
      <c r="AT412">
        <v>1.5473513178041001</v>
      </c>
      <c r="AU412">
        <v>2.43278841291598</v>
      </c>
      <c r="AV412">
        <v>0.23527739376999501</v>
      </c>
      <c r="AW412">
        <v>1.5991021619374399</v>
      </c>
      <c r="AX412">
        <v>1.506785344244</v>
      </c>
      <c r="AY412">
        <v>1.50357581853264</v>
      </c>
      <c r="AZ412">
        <v>2.6868645884261402</v>
      </c>
      <c r="BA412">
        <v>1.46075931456693</v>
      </c>
      <c r="BB412">
        <v>0.35680173829120598</v>
      </c>
      <c r="BC412">
        <v>0.74000667559817002</v>
      </c>
      <c r="BD412">
        <v>1.4670776578137901</v>
      </c>
      <c r="BE412">
        <v>1.5381400809915899</v>
      </c>
    </row>
    <row r="413" spans="38:57">
      <c r="AL413">
        <v>1.3729568391690199</v>
      </c>
      <c r="AM413">
        <v>2.1277668145911299</v>
      </c>
      <c r="AN413">
        <v>2.4033269895143898</v>
      </c>
      <c r="AO413">
        <v>1.4546364505424401</v>
      </c>
      <c r="AP413">
        <v>1.6521862595213701</v>
      </c>
      <c r="AQ413">
        <v>2.0326420803190501</v>
      </c>
      <c r="AR413">
        <v>2.1793628615379799</v>
      </c>
      <c r="AS413">
        <v>1.0015099313457201</v>
      </c>
      <c r="AT413">
        <v>1.6361721281273101</v>
      </c>
      <c r="AU413">
        <v>2.3913622780737702</v>
      </c>
      <c r="AV413">
        <v>0.27712939785649199</v>
      </c>
      <c r="AW413">
        <v>1.61487606610293</v>
      </c>
      <c r="AX413">
        <v>1.5690176974024499</v>
      </c>
      <c r="AY413">
        <v>1.52617737998138</v>
      </c>
      <c r="AZ413">
        <v>2.7124803137094902</v>
      </c>
      <c r="BA413">
        <v>1.4916038304161501</v>
      </c>
      <c r="BB413">
        <v>0.31777105576301701</v>
      </c>
      <c r="BC413">
        <v>0.76827425851709996</v>
      </c>
      <c r="BD413">
        <v>1.3985890310312501</v>
      </c>
      <c r="BE413">
        <v>1.6333781404418799</v>
      </c>
    </row>
    <row r="414" spans="38:57">
      <c r="AL414">
        <v>1.34333950664639</v>
      </c>
      <c r="AM414">
        <v>2.06822576901151</v>
      </c>
      <c r="AN414">
        <v>2.4234116151078902</v>
      </c>
      <c r="AO414">
        <v>1.45614611132006</v>
      </c>
      <c r="AP414">
        <v>1.7091995015650701</v>
      </c>
      <c r="AQ414">
        <v>2.0324939658202901</v>
      </c>
      <c r="AR414">
        <v>2.1629042163496699</v>
      </c>
      <c r="AS414">
        <v>1.0470456600812199</v>
      </c>
      <c r="AT414">
        <v>1.7139581101369099</v>
      </c>
      <c r="AU414">
        <v>2.4205239594696901</v>
      </c>
      <c r="AV414">
        <v>0.33774459076788899</v>
      </c>
      <c r="AW414">
        <v>1.6346560290404999</v>
      </c>
      <c r="AX414">
        <v>1.61993879338615</v>
      </c>
      <c r="AY414">
        <v>1.5777339464328299</v>
      </c>
      <c r="AZ414">
        <v>2.7020574997198001</v>
      </c>
      <c r="BA414">
        <v>1.4434550629026901</v>
      </c>
      <c r="BB414">
        <v>0.29491101864719999</v>
      </c>
      <c r="BC414">
        <v>0.80550481771487104</v>
      </c>
      <c r="BD414">
        <v>1.3292032199856501</v>
      </c>
      <c r="BE414">
        <v>1.7389063121522099</v>
      </c>
    </row>
    <row r="415" spans="38:57">
      <c r="AL415">
        <v>1.15782198795916</v>
      </c>
      <c r="AM415">
        <v>2.0175953027959901</v>
      </c>
      <c r="AN415">
        <v>2.5607558684686298</v>
      </c>
      <c r="AO415">
        <v>1.28885929966345</v>
      </c>
      <c r="AP415">
        <v>1.3275181934146401</v>
      </c>
      <c r="AQ415">
        <v>2.12964620934356</v>
      </c>
      <c r="AR415">
        <v>1.8374282462279901</v>
      </c>
      <c r="AS415">
        <v>1.1590871834771499</v>
      </c>
      <c r="AT415">
        <v>1.73594554898466</v>
      </c>
      <c r="AU415">
        <v>2.5574764672897801</v>
      </c>
      <c r="AV415">
        <v>0.14369259076149299</v>
      </c>
      <c r="AW415">
        <v>1.7365736925096</v>
      </c>
      <c r="AX415">
        <v>1.45607935643645</v>
      </c>
      <c r="AY415">
        <v>1.8996872525889299</v>
      </c>
      <c r="AZ415">
        <v>2.21606424940475</v>
      </c>
      <c r="BA415">
        <v>1.89074944400038</v>
      </c>
      <c r="BB415">
        <v>3.4763667469622402E-2</v>
      </c>
      <c r="BC415">
        <v>0.70358402342012405</v>
      </c>
      <c r="BD415">
        <v>1.10612694322948</v>
      </c>
      <c r="BE415">
        <v>2.07557763565779</v>
      </c>
    </row>
    <row r="416" spans="38:57">
      <c r="AL416">
        <v>1.1457691330017801</v>
      </c>
      <c r="AM416">
        <v>1.99174336229199</v>
      </c>
      <c r="AN416">
        <v>2.5455757140176898</v>
      </c>
      <c r="AO416">
        <v>1.28709149196919</v>
      </c>
      <c r="AP416">
        <v>1.2818661543285701</v>
      </c>
      <c r="AQ416">
        <v>2.1104590237548502</v>
      </c>
      <c r="AR416">
        <v>1.8055143526525099</v>
      </c>
      <c r="AS416">
        <v>1.12556908943486</v>
      </c>
      <c r="AT416">
        <v>1.7649775418186999</v>
      </c>
      <c r="AU416">
        <v>2.5632640160316802</v>
      </c>
      <c r="AV416">
        <v>0.165500013051321</v>
      </c>
      <c r="AW416">
        <v>1.75006547533443</v>
      </c>
      <c r="AX416">
        <v>1.4405439559998801</v>
      </c>
      <c r="AY416">
        <v>1.9645007496801801</v>
      </c>
      <c r="AZ416">
        <v>2.2538445946437502</v>
      </c>
      <c r="BA416">
        <v>1.88407779051434</v>
      </c>
      <c r="BB416">
        <v>1.6525563883699398E-2</v>
      </c>
      <c r="BC416">
        <v>0.72998074167638805</v>
      </c>
      <c r="BD416">
        <v>1.0796727216024999</v>
      </c>
      <c r="BE416">
        <v>2.1191443525745801</v>
      </c>
    </row>
    <row r="417" spans="38:57">
      <c r="AL417">
        <v>1.1077384204481999</v>
      </c>
      <c r="AM417">
        <v>2.0365875819136399</v>
      </c>
      <c r="AN417">
        <v>2.5402659993949199</v>
      </c>
      <c r="AO417">
        <v>1.3331048479549199</v>
      </c>
      <c r="AP417">
        <v>1.2302779197765501</v>
      </c>
      <c r="AQ417">
        <v>2.1459027357407301</v>
      </c>
      <c r="AR417">
        <v>1.7855644636872801</v>
      </c>
      <c r="AS417">
        <v>1.1125965015922701</v>
      </c>
      <c r="AT417">
        <v>1.7783335528257</v>
      </c>
      <c r="AU417">
        <v>2.3184494452624702</v>
      </c>
      <c r="AV417">
        <v>0.18700898655343401</v>
      </c>
      <c r="AW417">
        <v>1.8098985703728401</v>
      </c>
      <c r="AX417">
        <v>1.48048322952286</v>
      </c>
      <c r="AY417">
        <v>1.9392194678397501</v>
      </c>
      <c r="AZ417">
        <v>2.1825311635593501</v>
      </c>
      <c r="BA417">
        <v>1.8909143426044901</v>
      </c>
      <c r="BB417">
        <v>3.11840254037263E-2</v>
      </c>
      <c r="BC417">
        <v>0.69965655507631197</v>
      </c>
      <c r="BD417">
        <v>1.13112988207413</v>
      </c>
      <c r="BE417">
        <v>2.1274157048507099</v>
      </c>
    </row>
    <row r="418" spans="38:57">
      <c r="AL418">
        <v>1.0935750301368901</v>
      </c>
      <c r="AM418">
        <v>2.0268823295868401</v>
      </c>
      <c r="AN418">
        <v>2.4115523179081002</v>
      </c>
      <c r="AO418">
        <v>1.32162627325857</v>
      </c>
      <c r="AP418">
        <v>1.1999392918499301</v>
      </c>
      <c r="AQ418">
        <v>2.1165124547382201</v>
      </c>
      <c r="AR418">
        <v>1.78428575601142</v>
      </c>
      <c r="AS418">
        <v>1.10719970727738</v>
      </c>
      <c r="AT418">
        <v>1.75846117880943</v>
      </c>
      <c r="AU418">
        <v>2.6161065860432799</v>
      </c>
      <c r="AV418">
        <v>0.244192867642258</v>
      </c>
      <c r="AW418">
        <v>1.8720190261202501</v>
      </c>
      <c r="AX418">
        <v>1.49799964135869</v>
      </c>
      <c r="AY418">
        <v>2.03458700925643</v>
      </c>
      <c r="AZ418">
        <v>2.0107461920464802</v>
      </c>
      <c r="BA418">
        <v>1.88926797241457</v>
      </c>
      <c r="BB418">
        <v>6.1077750035740001E-2</v>
      </c>
      <c r="BC418">
        <v>0.67647510780944398</v>
      </c>
      <c r="BD418">
        <v>1.1716755780613901</v>
      </c>
      <c r="BE418">
        <v>2.11561956178083</v>
      </c>
    </row>
    <row r="419" spans="38:57">
      <c r="AL419">
        <v>1.07838261576474</v>
      </c>
      <c r="AM419">
        <v>2.0363541664923202</v>
      </c>
      <c r="AN419">
        <v>2.5519710103645599</v>
      </c>
      <c r="AO419">
        <v>1.3195782111934</v>
      </c>
      <c r="AP419">
        <v>1.1830889680929499</v>
      </c>
      <c r="AQ419">
        <v>2.1294376949928502</v>
      </c>
      <c r="AR419">
        <v>1.82694381531857</v>
      </c>
      <c r="AS419">
        <v>1.09970460103727</v>
      </c>
      <c r="AT419">
        <v>1.7093139597026401</v>
      </c>
      <c r="AU419">
        <v>2.6187717987086998</v>
      </c>
      <c r="AV419">
        <v>0.31990076147609398</v>
      </c>
      <c r="AW419">
        <v>1.88077689869251</v>
      </c>
      <c r="AX419">
        <v>1.50815760605412</v>
      </c>
      <c r="AY419">
        <v>2.0315360166770802</v>
      </c>
      <c r="AZ419">
        <v>2.0932556587500701</v>
      </c>
      <c r="BA419">
        <v>1.84584903923473</v>
      </c>
      <c r="BB419">
        <v>0.101149036531438</v>
      </c>
      <c r="BC419">
        <v>0.62186955426272505</v>
      </c>
      <c r="BD419">
        <v>1.2382236279969401</v>
      </c>
      <c r="BE419">
        <v>2.07207959039197</v>
      </c>
    </row>
    <row r="420" spans="38:57">
      <c r="AL420">
        <v>1.46099106262449</v>
      </c>
      <c r="AM420">
        <v>2.3575924136854698</v>
      </c>
      <c r="AN420">
        <v>2.3419588408269201</v>
      </c>
      <c r="AO420">
        <v>1.5035835840074301</v>
      </c>
      <c r="AP420">
        <v>0.921627656382074</v>
      </c>
      <c r="AQ420">
        <v>2.2145516106489098</v>
      </c>
      <c r="AR420">
        <v>1.8114568209445401</v>
      </c>
      <c r="AS420">
        <v>1.1799460389017999</v>
      </c>
      <c r="AT420">
        <v>1.80763504891354</v>
      </c>
      <c r="AU420">
        <v>2.72563065362576</v>
      </c>
      <c r="AV420">
        <v>0.64100434495108405</v>
      </c>
      <c r="AW420">
        <v>2.0672583691417699</v>
      </c>
      <c r="AX420">
        <v>1.5583858810064599</v>
      </c>
      <c r="AY420">
        <v>1.8573412086235801</v>
      </c>
      <c r="AZ420">
        <v>2.4893086478644499</v>
      </c>
      <c r="BA420">
        <v>1.6817690940513399</v>
      </c>
      <c r="BB420">
        <v>0.13302278785402799</v>
      </c>
      <c r="BC420">
        <v>0.68861048817239501</v>
      </c>
      <c r="BD420">
        <v>1.14469221132855</v>
      </c>
      <c r="BE420">
        <v>2.22527819981108</v>
      </c>
    </row>
    <row r="421" spans="38:57">
      <c r="AL421">
        <v>1.47307728395132</v>
      </c>
      <c r="AM421">
        <v>2.2992358819098602</v>
      </c>
      <c r="AN421">
        <v>2.3512784339392101</v>
      </c>
      <c r="AO421">
        <v>1.48749287730333</v>
      </c>
      <c r="AP421">
        <v>0.85820998363136503</v>
      </c>
      <c r="AQ421">
        <v>2.1789238231951198</v>
      </c>
      <c r="AR421">
        <v>1.7972287867861101</v>
      </c>
      <c r="AS421">
        <v>1.1263174800229301</v>
      </c>
      <c r="AT421">
        <v>1.84809131952599</v>
      </c>
      <c r="AU421">
        <v>2.6684666144221301</v>
      </c>
      <c r="AV421">
        <v>0.50445236784495795</v>
      </c>
      <c r="AW421">
        <v>2.10598477295984</v>
      </c>
      <c r="AX421">
        <v>1.56901561631826</v>
      </c>
      <c r="AY421">
        <v>1.9017861988566001</v>
      </c>
      <c r="AZ421">
        <v>2.5393976779468699</v>
      </c>
      <c r="BA421">
        <v>1.6858447677644499</v>
      </c>
      <c r="BB421">
        <v>5.3830923774187502E-2</v>
      </c>
      <c r="BC421">
        <v>0.77098590206995798</v>
      </c>
      <c r="BD421">
        <v>1.0503720092204101</v>
      </c>
      <c r="BE421">
        <v>2.27746385777181</v>
      </c>
    </row>
    <row r="422" spans="38:57">
      <c r="AL422">
        <v>1.49066486428856</v>
      </c>
      <c r="AM422">
        <v>2.4277265202986502</v>
      </c>
      <c r="AN422">
        <v>2.32735712732133</v>
      </c>
      <c r="AO422">
        <v>1.49737898422372</v>
      </c>
      <c r="AP422">
        <v>0.87886902686582002</v>
      </c>
      <c r="AQ422">
        <v>2.1337832300178401</v>
      </c>
      <c r="AR422">
        <v>1.84731601866413</v>
      </c>
      <c r="AS422">
        <v>1.1426630413158501</v>
      </c>
      <c r="AT422">
        <v>1.8598667892471801</v>
      </c>
      <c r="AU422">
        <v>2.7953688086498598</v>
      </c>
      <c r="AV422">
        <v>0.59978166291220603</v>
      </c>
      <c r="AW422">
        <v>2.1311934107526902</v>
      </c>
      <c r="AX422">
        <v>1.6064959704724</v>
      </c>
      <c r="AY422">
        <v>1.8960766918496501</v>
      </c>
      <c r="AZ422">
        <v>2.60613590919038</v>
      </c>
      <c r="BA422">
        <v>1.6758823612721301</v>
      </c>
      <c r="BB422">
        <v>7.3372653208940597E-2</v>
      </c>
      <c r="BC422">
        <v>0.76634100032177499</v>
      </c>
      <c r="BD422">
        <v>1.0966753841121</v>
      </c>
      <c r="BE422">
        <v>2.2527175690051799</v>
      </c>
    </row>
    <row r="423" spans="38:57">
      <c r="AL423">
        <v>1.4330421676181999</v>
      </c>
      <c r="AM423">
        <v>2.4326544900046301</v>
      </c>
      <c r="AN423">
        <v>2.4077586234327701</v>
      </c>
      <c r="AO423">
        <v>1.49215614909275</v>
      </c>
      <c r="AP423">
        <v>0.88461723452558305</v>
      </c>
      <c r="AQ423">
        <v>2.2165597898742599</v>
      </c>
      <c r="AR423">
        <v>1.8528797534194801</v>
      </c>
      <c r="AS423">
        <v>1.14396559465032</v>
      </c>
      <c r="AT423">
        <v>1.86414621062605</v>
      </c>
      <c r="AU423">
        <v>2.8327613058108501</v>
      </c>
      <c r="AV423">
        <v>0.60180943726386704</v>
      </c>
      <c r="AW423">
        <v>2.1242635845962199</v>
      </c>
      <c r="AX423">
        <v>1.6089280967033199</v>
      </c>
      <c r="AY423">
        <v>1.8957860727939999</v>
      </c>
      <c r="AZ423">
        <v>2.56356266603885</v>
      </c>
      <c r="BA423">
        <v>1.66417992248866</v>
      </c>
      <c r="BB423">
        <v>9.8142036462220195E-2</v>
      </c>
      <c r="BC423">
        <v>0.76309645028624795</v>
      </c>
      <c r="BD423">
        <v>1.1117070102247499</v>
      </c>
      <c r="BE423">
        <v>2.2489916901634901</v>
      </c>
    </row>
    <row r="424" spans="38:57">
      <c r="AL424">
        <v>1.4746544427042501</v>
      </c>
      <c r="AM424">
        <v>2.4251396357630801</v>
      </c>
      <c r="AN424">
        <v>2.4548485871596601</v>
      </c>
      <c r="AO424">
        <v>1.5108183555249399</v>
      </c>
      <c r="AP424">
        <v>0.89650198186386998</v>
      </c>
      <c r="AQ424">
        <v>2.2388254312573199</v>
      </c>
      <c r="AR424">
        <v>1.8827136446133099</v>
      </c>
      <c r="AS424">
        <v>1.16830601588896</v>
      </c>
      <c r="AT424">
        <v>1.8424121232038799</v>
      </c>
      <c r="AU424">
        <v>2.7541547366016799</v>
      </c>
      <c r="AV424">
        <v>0.79287897023599796</v>
      </c>
      <c r="AW424">
        <v>2.0914490258509901</v>
      </c>
      <c r="AX424">
        <v>1.57573781670303</v>
      </c>
      <c r="AY424">
        <v>1.86889806750974</v>
      </c>
      <c r="AZ424">
        <v>2.52509534240478</v>
      </c>
      <c r="BA424">
        <v>1.6876177198093101</v>
      </c>
      <c r="BB424">
        <v>0.203953252958537</v>
      </c>
      <c r="BC424">
        <v>0.75617476996646804</v>
      </c>
      <c r="BD424">
        <v>1.1228857628439299</v>
      </c>
      <c r="BE424">
        <v>2.2149397788630298</v>
      </c>
    </row>
    <row r="425" spans="38:57">
      <c r="AL425">
        <v>1.72226998510203</v>
      </c>
      <c r="AM425">
        <v>2.23912805818189</v>
      </c>
      <c r="AN425">
        <v>2.3788663885032699</v>
      </c>
      <c r="AO425">
        <v>1.1841866020271401</v>
      </c>
      <c r="AP425">
        <v>1.0716041290809599</v>
      </c>
      <c r="AQ425">
        <v>2.30824747723159</v>
      </c>
      <c r="AR425">
        <v>1.9025523518713301</v>
      </c>
      <c r="AS425">
        <v>1.3273687745871301</v>
      </c>
      <c r="AT425">
        <v>1.8974841738663</v>
      </c>
      <c r="AU425">
        <v>2.7552519341022799</v>
      </c>
      <c r="AV425">
        <v>1.27893858420697</v>
      </c>
      <c r="AW425">
        <v>1.88942132804036</v>
      </c>
      <c r="AX425">
        <v>1.5265830071676001</v>
      </c>
      <c r="AY425">
        <v>1.61093910975402</v>
      </c>
      <c r="AZ425">
        <v>2.5574840150240501</v>
      </c>
      <c r="BA425">
        <v>1.36865798660634</v>
      </c>
      <c r="BB425">
        <v>6.0872791854935701E-2</v>
      </c>
      <c r="BC425">
        <v>0.364314238698213</v>
      </c>
      <c r="BD425">
        <v>1.78038423823795</v>
      </c>
      <c r="BE425">
        <v>2.2875682224939302</v>
      </c>
    </row>
    <row r="426" spans="38:57">
      <c r="AL426">
        <v>1.7270785852594299</v>
      </c>
      <c r="AM426">
        <v>2.3239262281056101</v>
      </c>
      <c r="AN426">
        <v>2.36800451702072</v>
      </c>
      <c r="AO426">
        <v>1.23675466963172</v>
      </c>
      <c r="AP426">
        <v>0.98693731318328004</v>
      </c>
      <c r="AQ426">
        <v>2.3066328478966698</v>
      </c>
      <c r="AR426">
        <v>1.9375260078810399</v>
      </c>
      <c r="AS426">
        <v>1.2478704288593501</v>
      </c>
      <c r="AT426">
        <v>1.91867661249314</v>
      </c>
      <c r="AU426">
        <v>2.7984018927747698</v>
      </c>
      <c r="AV426">
        <v>0.98787230653704505</v>
      </c>
      <c r="AW426">
        <v>1.9451369268001999</v>
      </c>
      <c r="AX426">
        <v>1.60179248567534</v>
      </c>
      <c r="AY426">
        <v>1.6097170468119399</v>
      </c>
      <c r="AZ426">
        <v>2.6517990056043899</v>
      </c>
      <c r="BA426">
        <v>1.4016614093483799</v>
      </c>
      <c r="BB426">
        <v>0.109512244122346</v>
      </c>
      <c r="BC426">
        <v>0.42431044695689002</v>
      </c>
      <c r="BD426">
        <v>1.7342743558935001</v>
      </c>
      <c r="BE426">
        <v>2.2803276748150698</v>
      </c>
    </row>
    <row r="427" spans="38:57">
      <c r="AL427">
        <v>1.66929152991298</v>
      </c>
      <c r="AM427">
        <v>2.3165840329405101</v>
      </c>
      <c r="AN427">
        <v>2.4088483826089702</v>
      </c>
      <c r="AO427">
        <v>1.2295531762514</v>
      </c>
      <c r="AP427">
        <v>0.98434703767410403</v>
      </c>
      <c r="AQ427">
        <v>2.3105413261283001</v>
      </c>
      <c r="AR427">
        <v>1.9400008250887899</v>
      </c>
      <c r="AS427">
        <v>1.23671246463125</v>
      </c>
      <c r="AT427">
        <v>1.8386972206552299</v>
      </c>
      <c r="AU427">
        <v>2.8108449583267401</v>
      </c>
      <c r="AV427">
        <v>0.88912995288347296</v>
      </c>
      <c r="AW427">
        <v>1.93365331022973</v>
      </c>
      <c r="AX427">
        <v>1.5954814836648901</v>
      </c>
      <c r="AY427">
        <v>1.58330315605578</v>
      </c>
      <c r="AZ427">
        <v>2.63665201146874</v>
      </c>
      <c r="BA427">
        <v>1.3871049532409101</v>
      </c>
      <c r="BB427">
        <v>0.16705825290908699</v>
      </c>
      <c r="BC427">
        <v>0.43278837018684502</v>
      </c>
      <c r="BD427">
        <v>1.7264415951576999</v>
      </c>
      <c r="BE427">
        <v>2.2771646157786298</v>
      </c>
    </row>
    <row r="428" spans="38:57">
      <c r="AL428">
        <v>1.5766642502538999</v>
      </c>
      <c r="AM428">
        <v>2.3106362786963799</v>
      </c>
      <c r="AN428">
        <v>2.4273876506294099</v>
      </c>
      <c r="AO428">
        <v>1.2281018105238299</v>
      </c>
      <c r="AP428">
        <v>0.95863026240288396</v>
      </c>
      <c r="AQ428">
        <v>2.3262515108084001</v>
      </c>
      <c r="AR428">
        <v>1.9891138282213201</v>
      </c>
      <c r="AS428">
        <v>1.1944695254172799</v>
      </c>
      <c r="AT428">
        <v>1.8951334351881699</v>
      </c>
      <c r="AU428">
        <v>2.82911261040933</v>
      </c>
      <c r="AV428">
        <v>0.83799050986165002</v>
      </c>
      <c r="AW428">
        <v>1.9479644231823801</v>
      </c>
      <c r="AX428">
        <v>1.6094515188728999</v>
      </c>
      <c r="AY428">
        <v>1.5885381599896899</v>
      </c>
      <c r="AZ428">
        <v>2.69477024782057</v>
      </c>
      <c r="BA428">
        <v>1.3688632318820599</v>
      </c>
      <c r="BB428">
        <v>0.17341914453000201</v>
      </c>
      <c r="BC428">
        <v>0.41952581247459297</v>
      </c>
      <c r="BD428">
        <v>1.7290459113697201</v>
      </c>
      <c r="BE428">
        <v>2.2498375606938401</v>
      </c>
    </row>
    <row r="429" spans="38:57">
      <c r="AL429">
        <v>1.6275852232477701</v>
      </c>
      <c r="AM429">
        <v>2.3112951071081</v>
      </c>
      <c r="AN429">
        <v>2.44139051942261</v>
      </c>
      <c r="AO429">
        <v>1.22053685330003</v>
      </c>
      <c r="AP429">
        <v>0.96938036101598501</v>
      </c>
      <c r="AQ429">
        <v>2.2231494627486601</v>
      </c>
      <c r="AR429">
        <v>1.9417319411351199</v>
      </c>
      <c r="AS429">
        <v>1.20540800421241</v>
      </c>
      <c r="AT429">
        <v>1.82437497184169</v>
      </c>
      <c r="AU429">
        <v>2.73861536242809</v>
      </c>
      <c r="AV429">
        <v>0.81328893157922699</v>
      </c>
      <c r="AW429">
        <v>1.9311936560819101</v>
      </c>
      <c r="AX429">
        <v>1.6073056777964201</v>
      </c>
      <c r="AY429">
        <v>1.63746546397436</v>
      </c>
      <c r="AZ429">
        <v>2.6768988020371798</v>
      </c>
      <c r="BA429">
        <v>1.3769467818285801</v>
      </c>
      <c r="BB429">
        <v>0.169035364547545</v>
      </c>
      <c r="BC429">
        <v>0.41577856699321197</v>
      </c>
      <c r="BD429">
        <v>1.7444365169010601</v>
      </c>
      <c r="BE429">
        <v>2.28458878287034</v>
      </c>
    </row>
    <row r="430" spans="38:57">
      <c r="AL430">
        <v>1.10667868777099</v>
      </c>
      <c r="AM430">
        <v>2.2601017483995198</v>
      </c>
      <c r="AN430">
        <v>2.0392614320315801</v>
      </c>
      <c r="AO430">
        <v>0.71639713089854995</v>
      </c>
      <c r="AP430">
        <v>0.75296022870633705</v>
      </c>
      <c r="AQ430">
        <v>2.4044245150816002</v>
      </c>
      <c r="AR430">
        <v>2.2866250711457701</v>
      </c>
      <c r="AS430">
        <v>1.2181287677322299</v>
      </c>
      <c r="AT430">
        <v>2.2349812024740299</v>
      </c>
      <c r="AU430">
        <v>2.7921335537690699</v>
      </c>
      <c r="AV430">
        <v>1.0272591999952401</v>
      </c>
      <c r="AW430">
        <v>1.98929994137344</v>
      </c>
      <c r="AX430">
        <v>1.63330618656142</v>
      </c>
      <c r="AY430">
        <v>1.6050546155566401</v>
      </c>
      <c r="AZ430">
        <v>2.7540945095526799</v>
      </c>
      <c r="BA430">
        <v>1.1582930200217401</v>
      </c>
      <c r="BB430">
        <v>0.14617572485028599</v>
      </c>
      <c r="BC430">
        <v>0.24485049320948701</v>
      </c>
      <c r="BD430">
        <v>2.1869393615592401</v>
      </c>
      <c r="BE430">
        <v>2.45915168795023</v>
      </c>
    </row>
    <row r="431" spans="38:57">
      <c r="AL431">
        <v>1.0349543070903</v>
      </c>
      <c r="AM431">
        <v>2.24203926276786</v>
      </c>
      <c r="AN431">
        <v>2.1582089438630101</v>
      </c>
      <c r="AO431">
        <v>0.79942227776314001</v>
      </c>
      <c r="AP431">
        <v>0.79662809555458602</v>
      </c>
      <c r="AQ431">
        <v>2.2951754147202599</v>
      </c>
      <c r="AR431">
        <v>2.36689846065457</v>
      </c>
      <c r="AS431">
        <v>1.0662155685622501</v>
      </c>
      <c r="AT431">
        <v>2.0303540928468098</v>
      </c>
      <c r="AU431">
        <v>2.8831219727333202</v>
      </c>
      <c r="AV431">
        <v>0.88388551558972595</v>
      </c>
      <c r="AW431">
        <v>1.915550835588</v>
      </c>
      <c r="AX431">
        <v>1.5473179224551099</v>
      </c>
      <c r="AY431">
        <v>1.6593993138499199</v>
      </c>
      <c r="AZ431">
        <v>2.9526409047133999</v>
      </c>
      <c r="BA431">
        <v>1.1460996556760701</v>
      </c>
      <c r="BB431">
        <v>0.142899353162495</v>
      </c>
      <c r="BC431">
        <v>0.242191559001534</v>
      </c>
      <c r="BD431">
        <v>2.1082107380863002</v>
      </c>
      <c r="BE431">
        <v>2.3529493063102098</v>
      </c>
    </row>
    <row r="432" spans="38:57">
      <c r="AL432">
        <v>1.0648434737865</v>
      </c>
      <c r="AM432">
        <v>2.23953978249728</v>
      </c>
      <c r="AN432">
        <v>2.13336032659867</v>
      </c>
      <c r="AO432">
        <v>0.74832014445830797</v>
      </c>
      <c r="AP432">
        <v>0.76698887688831197</v>
      </c>
      <c r="AQ432">
        <v>2.3709185479003501</v>
      </c>
      <c r="AR432">
        <v>2.33610510131032</v>
      </c>
      <c r="AS432">
        <v>1.12498386486018</v>
      </c>
      <c r="AT432">
        <v>2.1293793303133501</v>
      </c>
      <c r="AU432">
        <v>2.9251604164396401</v>
      </c>
      <c r="AV432">
        <v>0.93557972423094404</v>
      </c>
      <c r="AW432">
        <v>1.9614469083085799</v>
      </c>
      <c r="AX432">
        <v>1.5726578047045401</v>
      </c>
      <c r="AY432">
        <v>1.6138474123284201</v>
      </c>
      <c r="AZ432">
        <v>2.8350723765592001</v>
      </c>
      <c r="BA432">
        <v>1.1758515173616499</v>
      </c>
      <c r="BB432">
        <v>0.141609576270426</v>
      </c>
      <c r="BC432">
        <v>0.24122235256975399</v>
      </c>
      <c r="BD432">
        <v>2.1231775984010199</v>
      </c>
      <c r="BE432">
        <v>2.4182678954672299</v>
      </c>
    </row>
    <row r="433" spans="38:57">
      <c r="AL433">
        <v>1.0307229247638201</v>
      </c>
      <c r="AM433">
        <v>2.1687278190241699</v>
      </c>
      <c r="AN433">
        <v>2.1941896769053799</v>
      </c>
      <c r="AO433">
        <v>0.78056449152306495</v>
      </c>
      <c r="AP433">
        <v>0.77274204936095903</v>
      </c>
      <c r="AQ433">
        <v>2.35712156839049</v>
      </c>
      <c r="AR433">
        <v>2.3577737045582001</v>
      </c>
      <c r="AS433">
        <v>1.1130245235543501</v>
      </c>
      <c r="AT433">
        <v>2.0485720073387501</v>
      </c>
      <c r="AU433">
        <v>2.9912939623022399</v>
      </c>
      <c r="AV433">
        <v>0.89164126207821803</v>
      </c>
      <c r="AW433">
        <v>1.9348224601564601</v>
      </c>
      <c r="AX433">
        <v>1.52481564072447</v>
      </c>
      <c r="AY433">
        <v>1.6474369557022399</v>
      </c>
      <c r="AZ433">
        <v>2.8045206912137401</v>
      </c>
      <c r="BA433">
        <v>1.16465068505392</v>
      </c>
      <c r="BB433">
        <v>0.152041542445775</v>
      </c>
      <c r="BC433">
        <v>0.231727704353796</v>
      </c>
      <c r="BD433">
        <v>2.0970595423578802</v>
      </c>
      <c r="BE433">
        <v>2.4200437950070999</v>
      </c>
    </row>
    <row r="434" spans="38:57">
      <c r="AL434">
        <v>1.0572443120805399</v>
      </c>
      <c r="AM434">
        <v>2.2186451961377802</v>
      </c>
      <c r="AN434">
        <v>2.15217012367411</v>
      </c>
      <c r="AO434">
        <v>0.74838692311766097</v>
      </c>
      <c r="AP434">
        <v>0.762246392803961</v>
      </c>
      <c r="AQ434">
        <v>2.3657378216684499</v>
      </c>
      <c r="AR434">
        <v>2.31722421591817</v>
      </c>
      <c r="AS434">
        <v>1.1193717327161099</v>
      </c>
      <c r="AT434">
        <v>2.11931098961325</v>
      </c>
      <c r="AU434">
        <v>2.9321739908395101</v>
      </c>
      <c r="AV434">
        <v>0.90942200635732395</v>
      </c>
      <c r="AW434">
        <v>1.9603251563944799</v>
      </c>
      <c r="AX434">
        <v>1.5726354250977601</v>
      </c>
      <c r="AY434">
        <v>1.61876151340998</v>
      </c>
      <c r="AZ434">
        <v>2.78102506000663</v>
      </c>
      <c r="BA434">
        <v>1.1738454067242701</v>
      </c>
      <c r="BB434">
        <v>0.15907524773098</v>
      </c>
      <c r="BC434">
        <v>0.22043102051784</v>
      </c>
      <c r="BD434">
        <v>2.1472404437566501</v>
      </c>
      <c r="BE434">
        <v>2.45468085154784</v>
      </c>
    </row>
    <row r="435" spans="38:57">
      <c r="AL435">
        <v>0.62945436049076298</v>
      </c>
      <c r="AM435">
        <v>2.1222541081173998</v>
      </c>
      <c r="AN435">
        <v>1.8508953179296299</v>
      </c>
      <c r="AO435">
        <v>0.93729210636431803</v>
      </c>
      <c r="AP435">
        <v>0.77632662043324896</v>
      </c>
      <c r="AQ435">
        <v>2.4363739027609399</v>
      </c>
      <c r="AR435">
        <v>2.2301306814099102</v>
      </c>
      <c r="AS435">
        <v>1.6059744326710601</v>
      </c>
      <c r="AT435">
        <v>1.95877788278441</v>
      </c>
      <c r="AU435">
        <v>2.9199259171673502</v>
      </c>
      <c r="AV435">
        <v>1.1347397286380101</v>
      </c>
      <c r="AW435">
        <v>1.71160466901331</v>
      </c>
      <c r="AX435">
        <v>1.4142200861565899</v>
      </c>
      <c r="AY435">
        <v>1.7299736592220101</v>
      </c>
      <c r="AZ435">
        <v>2.6399010377790599</v>
      </c>
      <c r="BA435">
        <v>0.51772861554327299</v>
      </c>
      <c r="BB435">
        <v>9.1948152167913105E-2</v>
      </c>
      <c r="BC435">
        <v>8.4957557585973106E-2</v>
      </c>
      <c r="BD435">
        <v>2.3257544490956299</v>
      </c>
      <c r="BE435">
        <v>2.53900349657658</v>
      </c>
    </row>
    <row r="436" spans="38:57">
      <c r="AL436">
        <v>0.62520813559260102</v>
      </c>
      <c r="AM436">
        <v>2.1334967224176302</v>
      </c>
      <c r="AN436">
        <v>1.9612897112021599</v>
      </c>
      <c r="AO436">
        <v>0.94474517484424403</v>
      </c>
      <c r="AP436">
        <v>0.770227563305388</v>
      </c>
      <c r="AQ436">
        <v>2.3883587037926599</v>
      </c>
      <c r="AR436">
        <v>2.19745318257374</v>
      </c>
      <c r="AS436">
        <v>1.5071395992502099</v>
      </c>
      <c r="AT436">
        <v>1.9240325828765099</v>
      </c>
      <c r="AU436">
        <v>3.0113515642882902</v>
      </c>
      <c r="AV436">
        <v>1.0642012611612299</v>
      </c>
      <c r="AW436">
        <v>1.6915832215567801</v>
      </c>
      <c r="AX436">
        <v>1.3155710078827501</v>
      </c>
      <c r="AY436">
        <v>1.7746147080882899</v>
      </c>
      <c r="AZ436">
        <v>2.5813292443989599</v>
      </c>
      <c r="BA436">
        <v>0.55865834251461999</v>
      </c>
      <c r="BB436">
        <v>0.10565042975629001</v>
      </c>
      <c r="BC436">
        <v>0.12715751969254699</v>
      </c>
      <c r="BD436">
        <v>2.2685624108812998</v>
      </c>
      <c r="BE436">
        <v>2.5658895158738</v>
      </c>
    </row>
    <row r="437" spans="38:57">
      <c r="AL437">
        <v>0.60404655437186805</v>
      </c>
      <c r="AM437">
        <v>2.1259490053802601</v>
      </c>
      <c r="AN437">
        <v>1.8816617194302101</v>
      </c>
      <c r="AO437">
        <v>0.912996692395868</v>
      </c>
      <c r="AP437">
        <v>0.75123111005365795</v>
      </c>
      <c r="AQ437">
        <v>2.4464622461683998</v>
      </c>
      <c r="AR437">
        <v>2.2110454882831201</v>
      </c>
      <c r="AS437">
        <v>1.5491418430730499</v>
      </c>
      <c r="AT437">
        <v>1.9203734909305701</v>
      </c>
      <c r="AU437">
        <v>2.98948915003895</v>
      </c>
      <c r="AV437">
        <v>1.01732124516226</v>
      </c>
      <c r="AW437">
        <v>1.69941521702705</v>
      </c>
      <c r="AX437">
        <v>1.3738453143403899</v>
      </c>
      <c r="AY437">
        <v>1.73837379327098</v>
      </c>
      <c r="AZ437">
        <v>2.62213717672573</v>
      </c>
      <c r="BA437">
        <v>0.51984751940340901</v>
      </c>
      <c r="BB437">
        <v>0.121714608710655</v>
      </c>
      <c r="BC437">
        <v>0.136026909506586</v>
      </c>
      <c r="BD437">
        <v>2.31023049355192</v>
      </c>
      <c r="BE437">
        <v>2.55057046446304</v>
      </c>
    </row>
    <row r="438" spans="38:57">
      <c r="AL438">
        <v>0.57484694624275001</v>
      </c>
      <c r="AM438">
        <v>2.13809272571992</v>
      </c>
      <c r="AN438">
        <v>1.84616092231355</v>
      </c>
      <c r="AO438">
        <v>0.92551513746877501</v>
      </c>
      <c r="AP438">
        <v>0.75227037398316099</v>
      </c>
      <c r="AQ438">
        <v>2.43410630880626</v>
      </c>
      <c r="AR438">
        <v>2.1922272736865498</v>
      </c>
      <c r="AS438">
        <v>1.53554547797497</v>
      </c>
      <c r="AT438">
        <v>1.9286943709586699</v>
      </c>
      <c r="AU438">
        <v>2.9719457010452301</v>
      </c>
      <c r="AV438">
        <v>1.0498618154542201</v>
      </c>
      <c r="AW438">
        <v>1.69530093590577</v>
      </c>
      <c r="AX438">
        <v>1.36919184411269</v>
      </c>
      <c r="AY438">
        <v>1.7346033767456801</v>
      </c>
      <c r="AZ438">
        <v>2.6525974349739201</v>
      </c>
      <c r="BA438">
        <v>0.54454767637513202</v>
      </c>
      <c r="BB438">
        <v>9.5502731571683694E-2</v>
      </c>
      <c r="BC438">
        <v>0.12786264065148101</v>
      </c>
      <c r="BD438">
        <v>2.3053575809799201</v>
      </c>
      <c r="BE438">
        <v>2.5212789759007901</v>
      </c>
    </row>
    <row r="439" spans="38:57">
      <c r="AL439">
        <v>0.57619161445596401</v>
      </c>
      <c r="AM439">
        <v>2.1283313267345698</v>
      </c>
      <c r="AN439">
        <v>1.88614542124524</v>
      </c>
      <c r="AO439">
        <v>0.92290468513884005</v>
      </c>
      <c r="AP439">
        <v>0.761915493241479</v>
      </c>
      <c r="AQ439">
        <v>2.4461323077375199</v>
      </c>
      <c r="AR439">
        <v>2.2044240077281798</v>
      </c>
      <c r="AS439">
        <v>1.5484104979276301</v>
      </c>
      <c r="AT439">
        <v>1.9401982360368799</v>
      </c>
      <c r="AU439">
        <v>2.9570962732524402</v>
      </c>
      <c r="AV439">
        <v>1.1247982365342799</v>
      </c>
      <c r="AW439">
        <v>1.6998072238459001</v>
      </c>
      <c r="AX439">
        <v>1.3796306211532601</v>
      </c>
      <c r="AY439">
        <v>1.73779672452491</v>
      </c>
      <c r="AZ439">
        <v>2.6566621636821699</v>
      </c>
      <c r="BA439">
        <v>0.538296062299919</v>
      </c>
      <c r="BB439">
        <v>8.6017295125231694E-2</v>
      </c>
      <c r="BC439">
        <v>0.10011355750588601</v>
      </c>
      <c r="BD439">
        <v>2.2902565237791301</v>
      </c>
      <c r="BE439">
        <v>2.5414799280762401</v>
      </c>
    </row>
    <row r="440" spans="38:57">
      <c r="AL440">
        <v>1.0051275650056</v>
      </c>
      <c r="AM440">
        <v>2.3459096321653599</v>
      </c>
      <c r="AN440">
        <v>2.1287468733469801</v>
      </c>
      <c r="AO440">
        <v>0.66790881398902402</v>
      </c>
      <c r="AP440">
        <v>0.79443581075149206</v>
      </c>
      <c r="AQ440">
        <v>2.57880611248383</v>
      </c>
      <c r="AR440">
        <v>1.96199756752174</v>
      </c>
      <c r="AS440">
        <v>1.35308612029974</v>
      </c>
      <c r="AT440">
        <v>2.0057367789195801</v>
      </c>
      <c r="AU440">
        <v>3.0510004309713699</v>
      </c>
      <c r="AV440">
        <v>1.3007826280861601</v>
      </c>
      <c r="AW440">
        <v>1.98591673582589</v>
      </c>
      <c r="AX440">
        <v>0.67670085592093698</v>
      </c>
      <c r="AY440">
        <v>1.9185753778666499</v>
      </c>
      <c r="AZ440">
        <v>2.8294941748532501</v>
      </c>
      <c r="BA440">
        <v>0.70357131421803198</v>
      </c>
      <c r="BB440">
        <v>0.142455959156297</v>
      </c>
      <c r="BC440">
        <v>9.3240553742243798E-2</v>
      </c>
      <c r="BD440">
        <v>2.3453534133109999</v>
      </c>
      <c r="BE440">
        <v>2.5011080846444602</v>
      </c>
    </row>
    <row r="441" spans="38:57">
      <c r="AL441">
        <v>0.98117560103161305</v>
      </c>
      <c r="AM441">
        <v>2.3943943356947601</v>
      </c>
      <c r="AN441">
        <v>2.09511457569146</v>
      </c>
      <c r="AO441">
        <v>0.64465584615923599</v>
      </c>
      <c r="AP441">
        <v>0.83018991588455604</v>
      </c>
      <c r="AQ441">
        <v>2.58847582745353</v>
      </c>
      <c r="AR441">
        <v>1.9564108176050199</v>
      </c>
      <c r="AS441">
        <v>1.3370141767733901</v>
      </c>
      <c r="AT441">
        <v>2.1194719310852901</v>
      </c>
      <c r="AU441">
        <v>3.09999300759277</v>
      </c>
      <c r="AV441">
        <v>1.1634795260925599</v>
      </c>
      <c r="AW441">
        <v>2.00006564752087</v>
      </c>
      <c r="AX441">
        <v>0.65386194215781601</v>
      </c>
      <c r="AY441">
        <v>1.9357918195342501</v>
      </c>
      <c r="AZ441">
        <v>2.8484123758669599</v>
      </c>
      <c r="BA441">
        <v>0.68266085355737405</v>
      </c>
      <c r="BB441">
        <v>0.15036399932677799</v>
      </c>
      <c r="BC441">
        <v>8.9304101263606606E-2</v>
      </c>
      <c r="BD441">
        <v>2.3535759012233299</v>
      </c>
      <c r="BE441">
        <v>2.4252670068771498</v>
      </c>
    </row>
    <row r="442" spans="38:57">
      <c r="AL442">
        <v>0.98439879694791299</v>
      </c>
      <c r="AM442">
        <v>2.45046868871838</v>
      </c>
      <c r="AN442">
        <v>2.05691308414931</v>
      </c>
      <c r="AO442">
        <v>0.61463289182896597</v>
      </c>
      <c r="AP442">
        <v>0.90223474162011896</v>
      </c>
      <c r="AQ442">
        <v>2.5160757013857902</v>
      </c>
      <c r="AR442">
        <v>1.9932375984063999</v>
      </c>
      <c r="AS442">
        <v>1.36206781599247</v>
      </c>
      <c r="AT442">
        <v>2.1057101770803901</v>
      </c>
      <c r="AU442">
        <v>2.98812493156196</v>
      </c>
      <c r="AV442">
        <v>1.09502821098027</v>
      </c>
      <c r="AW442">
        <v>1.99550972826873</v>
      </c>
      <c r="AX442">
        <v>0.67209649271606597</v>
      </c>
      <c r="AY442">
        <v>1.8707440305843199</v>
      </c>
      <c r="AZ442">
        <v>2.7964009694799299</v>
      </c>
      <c r="BA442">
        <v>0.67773380148499995</v>
      </c>
      <c r="BB442">
        <v>0.12814476686701701</v>
      </c>
      <c r="BC442">
        <v>7.7601347340993707E-2</v>
      </c>
      <c r="BD442">
        <v>2.3198841109852002</v>
      </c>
      <c r="BE442">
        <v>2.4848284572179899</v>
      </c>
    </row>
    <row r="443" spans="38:57">
      <c r="AL443">
        <v>1.00134888592156</v>
      </c>
      <c r="AM443">
        <v>2.4449572535267001</v>
      </c>
      <c r="AN443">
        <v>2.1388192370195802</v>
      </c>
      <c r="AO443">
        <v>0.60250582704135802</v>
      </c>
      <c r="AP443">
        <v>0.89664746565912501</v>
      </c>
      <c r="AQ443">
        <v>2.46319634201395</v>
      </c>
      <c r="AR443">
        <v>2.0863295960702102</v>
      </c>
      <c r="AS443">
        <v>1.38737230751245</v>
      </c>
      <c r="AT443">
        <v>2.2304251572106102</v>
      </c>
      <c r="AU443">
        <v>3.1190598660421802</v>
      </c>
      <c r="AV443">
        <v>1.0806639693854501</v>
      </c>
      <c r="AW443">
        <v>2.1021211459662399</v>
      </c>
      <c r="AX443">
        <v>0.72304957270076198</v>
      </c>
      <c r="AY443">
        <v>1.8767153010239499</v>
      </c>
      <c r="AZ443">
        <v>2.95739205897803</v>
      </c>
      <c r="BA443">
        <v>0.79010515925309099</v>
      </c>
      <c r="BB443">
        <v>0.120566701766482</v>
      </c>
      <c r="BC443">
        <v>6.1933993192117898E-2</v>
      </c>
      <c r="BD443">
        <v>2.2542249808297998</v>
      </c>
      <c r="BE443">
        <v>2.5481081968961199</v>
      </c>
    </row>
    <row r="444" spans="38:57">
      <c r="AL444">
        <v>1.07440491779072</v>
      </c>
      <c r="AM444">
        <v>2.4815552515545001</v>
      </c>
      <c r="AN444">
        <v>2.2478195248230999</v>
      </c>
      <c r="AO444">
        <v>0.63041362186206396</v>
      </c>
      <c r="AP444">
        <v>0.82950484826876203</v>
      </c>
      <c r="AQ444">
        <v>2.6396219030848802</v>
      </c>
      <c r="AR444">
        <v>2.0708930733212099</v>
      </c>
      <c r="AS444">
        <v>1.20457218080455</v>
      </c>
      <c r="AT444">
        <v>2.1071295255173199</v>
      </c>
      <c r="AU444">
        <v>3.22206182361511</v>
      </c>
      <c r="AV444">
        <v>1.1550793070449501</v>
      </c>
      <c r="AW444">
        <v>2.0438525746133802</v>
      </c>
      <c r="AX444">
        <v>0.75626224598407499</v>
      </c>
      <c r="AY444">
        <v>1.87365821797065</v>
      </c>
      <c r="AZ444">
        <v>3.0018046307814998</v>
      </c>
      <c r="BA444">
        <v>0.777914298046117</v>
      </c>
      <c r="BB444">
        <v>0.110581637442459</v>
      </c>
      <c r="BC444">
        <v>4.6936284181566999E-2</v>
      </c>
      <c r="BD444">
        <v>2.2114376626715901</v>
      </c>
      <c r="BE444">
        <v>2.6051334615155102</v>
      </c>
    </row>
    <row r="445" spans="38:57">
      <c r="AL445">
        <v>0.88067559563956499</v>
      </c>
      <c r="AM445">
        <v>2.5177773018116798</v>
      </c>
      <c r="AN445">
        <v>2.0365372522816299</v>
      </c>
      <c r="AO445">
        <v>0.39444207476119802</v>
      </c>
      <c r="AP445">
        <v>1.3186212894692499</v>
      </c>
      <c r="AQ445">
        <v>2.66397893917634</v>
      </c>
      <c r="AR445">
        <v>2.2590850594568099</v>
      </c>
      <c r="AS445">
        <v>1.6412282545710499</v>
      </c>
      <c r="AT445">
        <v>2.24023120035219</v>
      </c>
      <c r="AU445">
        <v>2.9444988898152702</v>
      </c>
      <c r="AV445">
        <v>1.66449194709682</v>
      </c>
      <c r="AW445">
        <v>2.3160819920428901</v>
      </c>
      <c r="AX445">
        <v>0.75053701206967005</v>
      </c>
      <c r="AY445">
        <v>1.91080724925454</v>
      </c>
      <c r="AZ445">
        <v>2.9592499027317398</v>
      </c>
      <c r="BA445">
        <v>0.102851937453079</v>
      </c>
      <c r="BB445">
        <v>0.287301855639021</v>
      </c>
      <c r="BC445">
        <v>0.397642437312412</v>
      </c>
      <c r="BD445">
        <v>2.4663811329662502</v>
      </c>
      <c r="BE445">
        <v>2.7082862862487498</v>
      </c>
    </row>
    <row r="446" spans="38:57">
      <c r="AL446">
        <v>0.90304684197196805</v>
      </c>
      <c r="AM446">
        <v>2.4634247080498</v>
      </c>
      <c r="AN446">
        <v>1.9774341353596001</v>
      </c>
      <c r="AO446">
        <v>0.40191244104214902</v>
      </c>
      <c r="AP446">
        <v>1.2983307839690801</v>
      </c>
      <c r="AQ446">
        <v>2.74994388468471</v>
      </c>
      <c r="AR446">
        <v>2.3443476830593801</v>
      </c>
      <c r="AS446">
        <v>1.4823720778470799</v>
      </c>
      <c r="AT446">
        <v>2.4070455983548</v>
      </c>
      <c r="AU446">
        <v>2.9457656871591298</v>
      </c>
      <c r="AV446">
        <v>1.59399972428795</v>
      </c>
      <c r="AW446">
        <v>2.2005902475835999</v>
      </c>
      <c r="AX446">
        <v>0.71690401692210903</v>
      </c>
      <c r="AY446">
        <v>2.06303686954011</v>
      </c>
      <c r="AZ446">
        <v>2.9741848578758101</v>
      </c>
      <c r="BA446">
        <v>5.1655449456560601E-2</v>
      </c>
      <c r="BB446">
        <v>0.26819551440949602</v>
      </c>
      <c r="BC446">
        <v>0.35863105876377699</v>
      </c>
      <c r="BD446">
        <v>2.4468625238216402</v>
      </c>
      <c r="BE446">
        <v>2.76636810886483</v>
      </c>
    </row>
    <row r="447" spans="38:57">
      <c r="AL447">
        <v>0.88265825104511497</v>
      </c>
      <c r="AM447">
        <v>2.4568981330314599</v>
      </c>
      <c r="AN447">
        <v>2.0583220588370801</v>
      </c>
      <c r="AO447">
        <v>0.38348118567908301</v>
      </c>
      <c r="AP447">
        <v>1.3410027183376101</v>
      </c>
      <c r="AQ447">
        <v>2.8259178607013702</v>
      </c>
      <c r="AR447">
        <v>2.4788684682425801</v>
      </c>
      <c r="AS447">
        <v>1.39945415709038</v>
      </c>
      <c r="AT447">
        <v>2.44396857810368</v>
      </c>
      <c r="AU447">
        <v>3.0298990709631899</v>
      </c>
      <c r="AV447">
        <v>1.52461166915979</v>
      </c>
      <c r="AW447">
        <v>2.0378853123806899</v>
      </c>
      <c r="AX447">
        <v>0.78362494681722805</v>
      </c>
      <c r="AY447">
        <v>2.0605517266303401</v>
      </c>
      <c r="AZ447">
        <v>3.1285067648002198</v>
      </c>
      <c r="BA447">
        <v>0.13693369600289801</v>
      </c>
      <c r="BB447">
        <v>0.26245130548040302</v>
      </c>
      <c r="BC447">
        <v>0.26921943235640899</v>
      </c>
      <c r="BD447">
        <v>2.3840001157237398</v>
      </c>
      <c r="BE447">
        <v>2.8873475586739898</v>
      </c>
    </row>
    <row r="448" spans="38:57">
      <c r="AL448">
        <v>0.890598036583505</v>
      </c>
      <c r="AM448">
        <v>2.60237395316932</v>
      </c>
      <c r="AN448">
        <v>2.0804064058916598</v>
      </c>
      <c r="AO448">
        <v>0.31506986081358501</v>
      </c>
      <c r="AP448">
        <v>1.3861544152879499</v>
      </c>
      <c r="AQ448">
        <v>2.8436653097827</v>
      </c>
      <c r="AR448">
        <v>2.4459724437210801</v>
      </c>
      <c r="AS448">
        <v>1.3473823868042001</v>
      </c>
      <c r="AT448">
        <v>2.40085121760209</v>
      </c>
      <c r="AU448">
        <v>3.1473006739684402</v>
      </c>
      <c r="AV448">
        <v>1.4977738071347</v>
      </c>
      <c r="AW448">
        <v>1.9870707424021801</v>
      </c>
      <c r="AX448">
        <v>0.86685505932560603</v>
      </c>
      <c r="AY448">
        <v>1.9823800527253399</v>
      </c>
      <c r="AZ448">
        <v>3.2283803347198998</v>
      </c>
      <c r="BA448">
        <v>0.250806088891743</v>
      </c>
      <c r="BB448">
        <v>0.16772581258913299</v>
      </c>
      <c r="BC448">
        <v>0.20517004274862799</v>
      </c>
      <c r="BD448">
        <v>2.3640859904662799</v>
      </c>
      <c r="BE448">
        <v>3.0010569181054598</v>
      </c>
    </row>
    <row r="449" spans="38:57">
      <c r="AL449">
        <v>0.85396625740621301</v>
      </c>
      <c r="AM449">
        <v>2.6103906571344</v>
      </c>
      <c r="AN449">
        <v>2.1228429072056101</v>
      </c>
      <c r="AO449">
        <v>0.39402239028833502</v>
      </c>
      <c r="AP449">
        <v>1.2885020715958999</v>
      </c>
      <c r="AQ449">
        <v>2.7842619924793799</v>
      </c>
      <c r="AR449">
        <v>2.47296072349073</v>
      </c>
      <c r="AS449">
        <v>1.38699784128513</v>
      </c>
      <c r="AT449">
        <v>2.3442851954364601</v>
      </c>
      <c r="AU449">
        <v>3.13620775720661</v>
      </c>
      <c r="AV449">
        <v>1.5666808951215101</v>
      </c>
      <c r="AW449">
        <v>2.0658906856433501</v>
      </c>
      <c r="AX449">
        <v>0.83603764798231395</v>
      </c>
      <c r="AY449">
        <v>1.9299598651661201</v>
      </c>
      <c r="AZ449">
        <v>3.1990650633531601</v>
      </c>
      <c r="BA449">
        <v>0.203996587264103</v>
      </c>
      <c r="BB449">
        <v>0.26782515160664</v>
      </c>
      <c r="BC449">
        <v>0.30290012170897701</v>
      </c>
      <c r="BD449">
        <v>2.3178523675998699</v>
      </c>
      <c r="BE449">
        <v>2.84931211937909</v>
      </c>
    </row>
    <row r="450" spans="38:57">
      <c r="AL450">
        <v>0</v>
      </c>
      <c r="AM450">
        <v>2.7092339087089199</v>
      </c>
      <c r="AN450">
        <v>2.4765188641968101</v>
      </c>
      <c r="AO450">
        <v>0</v>
      </c>
      <c r="AP450">
        <v>2.3134397085125502</v>
      </c>
      <c r="AQ450">
        <v>2.5447030172095202</v>
      </c>
      <c r="AR450">
        <v>2.74832392155737</v>
      </c>
      <c r="AS450">
        <v>2.4201349430582102</v>
      </c>
      <c r="AT450">
        <v>2.6313948839344499</v>
      </c>
      <c r="AU450">
        <v>2.8885876521603899</v>
      </c>
      <c r="AV450">
        <v>0</v>
      </c>
      <c r="AW450">
        <v>2.4401959312693702</v>
      </c>
      <c r="AX450">
        <v>0</v>
      </c>
      <c r="AY450">
        <v>2.4167396044611902</v>
      </c>
      <c r="AZ450">
        <v>2.9034075929310199</v>
      </c>
      <c r="BA450">
        <v>0</v>
      </c>
      <c r="BB450">
        <v>0</v>
      </c>
      <c r="BC450">
        <v>0</v>
      </c>
      <c r="BD450">
        <v>2.5794289905935299</v>
      </c>
      <c r="BE450">
        <v>2.7541254621329099</v>
      </c>
    </row>
    <row r="451" spans="38:57">
      <c r="AL451">
        <v>0</v>
      </c>
      <c r="AM451">
        <v>2.6155446334532702</v>
      </c>
      <c r="AN451">
        <v>2.4862027684760801</v>
      </c>
      <c r="AO451">
        <v>0</v>
      </c>
      <c r="AP451">
        <v>2.3300728329456901</v>
      </c>
      <c r="AQ451">
        <v>2.7869629385515902</v>
      </c>
      <c r="AR451">
        <v>2.7309352258217801</v>
      </c>
      <c r="AS451">
        <v>2.5162128743853001</v>
      </c>
      <c r="AT451">
        <v>2.6302084385131801</v>
      </c>
      <c r="AU451">
        <v>2.7532649716732598</v>
      </c>
      <c r="AV451">
        <v>0</v>
      </c>
      <c r="AW451">
        <v>2.5126953750610701</v>
      </c>
      <c r="AX451">
        <v>0</v>
      </c>
      <c r="AY451">
        <v>2.44762033619994</v>
      </c>
      <c r="AZ451">
        <v>2.82612666401115</v>
      </c>
      <c r="BA451">
        <v>0</v>
      </c>
      <c r="BB451">
        <v>0</v>
      </c>
      <c r="BC451">
        <v>0</v>
      </c>
      <c r="BD451">
        <v>2.6467842725384201</v>
      </c>
      <c r="BE451">
        <v>2.7638822409968702</v>
      </c>
    </row>
    <row r="452" spans="38:57">
      <c r="AL452">
        <v>0</v>
      </c>
      <c r="AM452">
        <v>2.5538656372280601</v>
      </c>
      <c r="AN452">
        <v>2.59082191590285</v>
      </c>
      <c r="AO452">
        <v>0</v>
      </c>
      <c r="AP452">
        <v>2.26366846059907</v>
      </c>
      <c r="AQ452">
        <v>2.7666614228837099</v>
      </c>
      <c r="AR452">
        <v>2.68406396737879</v>
      </c>
      <c r="AS452">
        <v>2.3737231692957002</v>
      </c>
      <c r="AT452">
        <v>2.4998654646323399</v>
      </c>
      <c r="AU452">
        <v>2.7692907905812301</v>
      </c>
      <c r="AV452">
        <v>0</v>
      </c>
      <c r="AW452">
        <v>2.58952567132342</v>
      </c>
      <c r="AX452">
        <v>0</v>
      </c>
      <c r="AY452">
        <v>2.47094443882626</v>
      </c>
      <c r="AZ452">
        <v>2.8896039476950701</v>
      </c>
      <c r="BA452">
        <v>0</v>
      </c>
      <c r="BB452">
        <v>0</v>
      </c>
      <c r="BC452">
        <v>0</v>
      </c>
      <c r="BD452">
        <v>2.50193477719586</v>
      </c>
      <c r="BE452">
        <v>2.7486831700625398</v>
      </c>
    </row>
    <row r="453" spans="38:57">
      <c r="AL453">
        <v>0</v>
      </c>
      <c r="AM453">
        <v>2.53363517654953</v>
      </c>
      <c r="AN453">
        <v>2.5382697898815301</v>
      </c>
      <c r="AO453">
        <v>0</v>
      </c>
      <c r="AP453">
        <v>2.2292462102459201</v>
      </c>
      <c r="AQ453">
        <v>2.72808177132258</v>
      </c>
      <c r="AR453">
        <v>2.5666030697009101</v>
      </c>
      <c r="AS453">
        <v>2.4073432949173701</v>
      </c>
      <c r="AT453">
        <v>2.4723272813558501</v>
      </c>
      <c r="AU453">
        <v>2.7701938622517099</v>
      </c>
      <c r="AV453">
        <v>0</v>
      </c>
      <c r="AW453">
        <v>2.5337392433456798</v>
      </c>
      <c r="AX453">
        <v>0</v>
      </c>
      <c r="AY453">
        <v>2.4301008021327801</v>
      </c>
      <c r="AZ453">
        <v>2.9277062079971299</v>
      </c>
      <c r="BA453">
        <v>0</v>
      </c>
      <c r="BB453">
        <v>0</v>
      </c>
      <c r="BC453">
        <v>0</v>
      </c>
      <c r="BD453">
        <v>2.3590987968014399</v>
      </c>
      <c r="BE453">
        <v>2.7770369812020901</v>
      </c>
    </row>
    <row r="454" spans="38:57">
      <c r="AL454">
        <v>0</v>
      </c>
      <c r="AM454">
        <v>2.5358216340027102</v>
      </c>
      <c r="AN454">
        <v>2.46810078981646</v>
      </c>
      <c r="AO454">
        <v>0</v>
      </c>
      <c r="AP454">
        <v>2.1397061244182201</v>
      </c>
      <c r="AQ454">
        <v>2.5194065160488801</v>
      </c>
      <c r="AR454">
        <v>2.5739420461437801</v>
      </c>
      <c r="AS454">
        <v>2.3314164666055399</v>
      </c>
      <c r="AT454">
        <v>2.4111903215055901</v>
      </c>
      <c r="AU454">
        <v>2.85144375137072</v>
      </c>
      <c r="AV454">
        <v>0</v>
      </c>
      <c r="AW454">
        <v>2.38179137721654</v>
      </c>
      <c r="AX454">
        <v>0</v>
      </c>
      <c r="AY454">
        <v>2.3417830769731398</v>
      </c>
      <c r="AZ454">
        <v>2.8533488649595702</v>
      </c>
      <c r="BA454">
        <v>0</v>
      </c>
      <c r="BB454">
        <v>0</v>
      </c>
      <c r="BC454">
        <v>0</v>
      </c>
      <c r="BD454">
        <v>2.2613233519797098</v>
      </c>
      <c r="BE454">
        <v>2.80995146169868</v>
      </c>
    </row>
    <row r="455" spans="38:57">
      <c r="AL455">
        <v>0</v>
      </c>
      <c r="AM455">
        <v>2.6138961149345299</v>
      </c>
      <c r="AN455">
        <v>2.28435714881011</v>
      </c>
      <c r="AO455">
        <v>0</v>
      </c>
      <c r="AP455">
        <v>1.5059288611151</v>
      </c>
      <c r="AQ455">
        <v>2.6636709885014902</v>
      </c>
      <c r="AR455">
        <v>2.6445691655513199</v>
      </c>
      <c r="AS455">
        <v>2.5246834863531999</v>
      </c>
      <c r="AT455">
        <v>2.5059800855891199</v>
      </c>
      <c r="AU455">
        <v>2.91124591841771</v>
      </c>
      <c r="AV455">
        <v>0</v>
      </c>
      <c r="AW455">
        <v>2.5913532616588699</v>
      </c>
      <c r="AX455">
        <v>0</v>
      </c>
      <c r="AY455">
        <v>1.78581975601502</v>
      </c>
      <c r="AZ455">
        <v>2.5640229617208798</v>
      </c>
      <c r="BA455">
        <v>0</v>
      </c>
      <c r="BB455">
        <v>0</v>
      </c>
      <c r="BC455">
        <v>0</v>
      </c>
      <c r="BD455">
        <v>2.5349664997267101</v>
      </c>
      <c r="BE455">
        <v>2.7754407849293501</v>
      </c>
    </row>
    <row r="456" spans="38:57">
      <c r="AL456">
        <v>0</v>
      </c>
      <c r="AM456">
        <v>2.5215066640197601</v>
      </c>
      <c r="AN456">
        <v>2.3361645187967599</v>
      </c>
      <c r="AO456">
        <v>0</v>
      </c>
      <c r="AP456">
        <v>1.6640754373998701</v>
      </c>
      <c r="AQ456">
        <v>2.7414582457140702</v>
      </c>
      <c r="AR456">
        <v>2.6133217333579499</v>
      </c>
      <c r="AS456">
        <v>2.5455494200603401</v>
      </c>
      <c r="AT456">
        <v>2.4692746118086499</v>
      </c>
      <c r="AU456">
        <v>2.81838077032873</v>
      </c>
      <c r="AV456">
        <v>0</v>
      </c>
      <c r="AW456">
        <v>2.5025134464041301</v>
      </c>
      <c r="AX456">
        <v>0</v>
      </c>
      <c r="AY456">
        <v>1.94871772292933</v>
      </c>
      <c r="AZ456">
        <v>2.7847193809256798</v>
      </c>
      <c r="BA456">
        <v>0</v>
      </c>
      <c r="BB456">
        <v>0</v>
      </c>
      <c r="BC456">
        <v>0</v>
      </c>
      <c r="BD456">
        <v>2.4851786425415701</v>
      </c>
      <c r="BE456">
        <v>2.7736625847347698</v>
      </c>
    </row>
    <row r="457" spans="38:57">
      <c r="AL457">
        <v>0</v>
      </c>
      <c r="AM457">
        <v>2.4573191524270199</v>
      </c>
      <c r="AN457">
        <v>2.2727355897098298</v>
      </c>
      <c r="AO457">
        <v>0</v>
      </c>
      <c r="AP457">
        <v>1.70838872432057</v>
      </c>
      <c r="AQ457">
        <v>2.52123215168479</v>
      </c>
      <c r="AR457">
        <v>2.5090445573227802</v>
      </c>
      <c r="AS457">
        <v>2.5364161806871399</v>
      </c>
      <c r="AT457">
        <v>2.38310459558179</v>
      </c>
      <c r="AU457">
        <v>2.7583845807485399</v>
      </c>
      <c r="AV457">
        <v>0</v>
      </c>
      <c r="AW457">
        <v>2.4361146409032699</v>
      </c>
      <c r="AX457">
        <v>0</v>
      </c>
      <c r="AY457">
        <v>1.9527106274285799</v>
      </c>
      <c r="AZ457">
        <v>2.83451154120687</v>
      </c>
      <c r="BA457">
        <v>0</v>
      </c>
      <c r="BB457">
        <v>0</v>
      </c>
      <c r="BC457">
        <v>0</v>
      </c>
      <c r="BD457">
        <v>2.4953161438789699</v>
      </c>
      <c r="BE457">
        <v>2.7307541515724201</v>
      </c>
    </row>
    <row r="458" spans="38:57">
      <c r="AL458">
        <v>0</v>
      </c>
      <c r="AM458">
        <v>2.41724394637462</v>
      </c>
      <c r="AN458">
        <v>2.23097672766679</v>
      </c>
      <c r="AO458">
        <v>0</v>
      </c>
      <c r="AP458">
        <v>1.6355923004699</v>
      </c>
      <c r="AQ458">
        <v>2.6206199784051498</v>
      </c>
      <c r="AR458">
        <v>2.5049780060488098</v>
      </c>
      <c r="AS458">
        <v>2.4495026893188099</v>
      </c>
      <c r="AT458">
        <v>2.3379355884456299</v>
      </c>
      <c r="AU458">
        <v>2.85666588365511</v>
      </c>
      <c r="AV458">
        <v>0</v>
      </c>
      <c r="AW458">
        <v>2.3770680784746099</v>
      </c>
      <c r="AX458">
        <v>0</v>
      </c>
      <c r="AY458">
        <v>1.90894873756371</v>
      </c>
      <c r="AZ458">
        <v>2.7070295018487398</v>
      </c>
      <c r="BA458">
        <v>0</v>
      </c>
      <c r="BB458">
        <v>0</v>
      </c>
      <c r="BC458">
        <v>0</v>
      </c>
      <c r="BD458">
        <v>2.48240883104395</v>
      </c>
      <c r="BE458">
        <v>2.6353213122199901</v>
      </c>
    </row>
    <row r="459" spans="38:57">
      <c r="AL459">
        <v>0</v>
      </c>
      <c r="AM459">
        <v>2.4473618813272902</v>
      </c>
      <c r="AN459">
        <v>2.19243344562202</v>
      </c>
      <c r="AO459">
        <v>0</v>
      </c>
      <c r="AP459">
        <v>1.4592535868393799</v>
      </c>
      <c r="AQ459">
        <v>2.6229909840958299</v>
      </c>
      <c r="AR459">
        <v>2.5206871878403798</v>
      </c>
      <c r="AS459">
        <v>2.4302163062870399</v>
      </c>
      <c r="AT459">
        <v>2.3438393853316599</v>
      </c>
      <c r="AU459">
        <v>2.8628292664066701</v>
      </c>
      <c r="AV459">
        <v>0</v>
      </c>
      <c r="AW459">
        <v>2.43518506376651</v>
      </c>
      <c r="AX459">
        <v>0</v>
      </c>
      <c r="AY459">
        <v>1.7482483458160201</v>
      </c>
      <c r="AZ459">
        <v>2.7135045219210201</v>
      </c>
      <c r="BA459">
        <v>0</v>
      </c>
      <c r="BB459">
        <v>0</v>
      </c>
      <c r="BC459">
        <v>0</v>
      </c>
      <c r="BD459">
        <v>2.4433871151657698</v>
      </c>
      <c r="BE459">
        <v>2.6717177669839298</v>
      </c>
    </row>
    <row r="460" spans="38:57">
      <c r="AL460">
        <v>0</v>
      </c>
      <c r="AM460">
        <v>2.4917421235136699</v>
      </c>
      <c r="AN460">
        <v>0.62772635332299898</v>
      </c>
      <c r="AO460">
        <v>0</v>
      </c>
      <c r="AP460">
        <v>1.51568906115471</v>
      </c>
      <c r="AQ460">
        <v>2.6848117115797701</v>
      </c>
      <c r="AR460">
        <v>2.68983565586948</v>
      </c>
      <c r="AS460">
        <v>2.6194415236383599</v>
      </c>
      <c r="AT460">
        <v>2.08722843061443</v>
      </c>
      <c r="AU460">
        <v>2.80877942896013</v>
      </c>
      <c r="AV460">
        <v>0</v>
      </c>
      <c r="AW460">
        <v>2.47799197236631</v>
      </c>
      <c r="AX460">
        <v>0</v>
      </c>
      <c r="AY460">
        <v>1.13211270877835</v>
      </c>
      <c r="AZ460">
        <v>2.59681881343259</v>
      </c>
      <c r="BA460">
        <v>0</v>
      </c>
      <c r="BB460">
        <v>0</v>
      </c>
      <c r="BC460">
        <v>0</v>
      </c>
      <c r="BD460">
        <v>2.7007559321092902</v>
      </c>
      <c r="BE460">
        <v>2.6450254336072798</v>
      </c>
    </row>
    <row r="461" spans="38:57">
      <c r="AL461">
        <v>0</v>
      </c>
      <c r="AM461">
        <v>2.3899994813657202</v>
      </c>
      <c r="AN461">
        <v>0.68935974947960199</v>
      </c>
      <c r="AO461">
        <v>0</v>
      </c>
      <c r="AP461">
        <v>1.08470985456536</v>
      </c>
      <c r="AQ461">
        <v>2.7328471114078901</v>
      </c>
      <c r="AR461">
        <v>2.5947404600297999</v>
      </c>
      <c r="AS461">
        <v>2.5366431110835901</v>
      </c>
      <c r="AT461">
        <v>2.0250805660148101</v>
      </c>
      <c r="AU461">
        <v>2.8291049913878599</v>
      </c>
      <c r="AV461">
        <v>0</v>
      </c>
      <c r="AW461">
        <v>2.4493338338004</v>
      </c>
      <c r="AX461">
        <v>0</v>
      </c>
      <c r="AY461">
        <v>1.0695975488534299</v>
      </c>
      <c r="AZ461">
        <v>2.5503892469765499</v>
      </c>
      <c r="BA461">
        <v>0</v>
      </c>
      <c r="BB461">
        <v>0</v>
      </c>
      <c r="BC461">
        <v>0</v>
      </c>
      <c r="BD461">
        <v>2.74616059312988</v>
      </c>
      <c r="BE461">
        <v>2.68425816905506</v>
      </c>
    </row>
    <row r="462" spans="38:57">
      <c r="AL462">
        <v>0</v>
      </c>
      <c r="AM462">
        <v>2.34877517746619</v>
      </c>
      <c r="AN462">
        <v>0.71533497028308302</v>
      </c>
      <c r="AO462">
        <v>0</v>
      </c>
      <c r="AP462">
        <v>1.2776294215208099</v>
      </c>
      <c r="AQ462">
        <v>2.7720395032125098</v>
      </c>
      <c r="AR462">
        <v>2.5625555460188898</v>
      </c>
      <c r="AS462">
        <v>2.4942731140047099</v>
      </c>
      <c r="AT462">
        <v>1.98101628172455</v>
      </c>
      <c r="AU462">
        <v>2.7726433908403698</v>
      </c>
      <c r="AV462">
        <v>0</v>
      </c>
      <c r="AW462">
        <v>2.4289703468616302</v>
      </c>
      <c r="AX462">
        <v>0</v>
      </c>
      <c r="AY462">
        <v>1.20851867433309</v>
      </c>
      <c r="AZ462">
        <v>2.7326549405818699</v>
      </c>
      <c r="BA462">
        <v>0</v>
      </c>
      <c r="BB462">
        <v>0</v>
      </c>
      <c r="BC462">
        <v>0</v>
      </c>
      <c r="BD462">
        <v>2.6705952447003898</v>
      </c>
      <c r="BE462">
        <v>2.73251993100211</v>
      </c>
    </row>
    <row r="463" spans="38:57">
      <c r="AL463">
        <v>0</v>
      </c>
      <c r="AM463">
        <v>2.3686457605009998</v>
      </c>
      <c r="AN463">
        <v>0.74246054185119104</v>
      </c>
      <c r="AO463">
        <v>0</v>
      </c>
      <c r="AP463">
        <v>1.29213317459529</v>
      </c>
      <c r="AQ463">
        <v>2.84650127311988</v>
      </c>
      <c r="AR463">
        <v>2.6498437575850602</v>
      </c>
      <c r="AS463">
        <v>2.3443684769809798</v>
      </c>
      <c r="AT463">
        <v>2.0175284806288301</v>
      </c>
      <c r="AU463">
        <v>2.79223378586051</v>
      </c>
      <c r="AV463">
        <v>0</v>
      </c>
      <c r="AW463">
        <v>2.3356226552704702</v>
      </c>
      <c r="AX463">
        <v>0</v>
      </c>
      <c r="AY463">
        <v>1.21879777146248</v>
      </c>
      <c r="AZ463">
        <v>2.6095215601002999</v>
      </c>
      <c r="BA463">
        <v>0</v>
      </c>
      <c r="BB463">
        <v>0</v>
      </c>
      <c r="BC463">
        <v>0</v>
      </c>
      <c r="BD463">
        <v>2.66305655699695</v>
      </c>
      <c r="BE463">
        <v>2.6734410875678698</v>
      </c>
    </row>
    <row r="464" spans="38:57">
      <c r="AL464">
        <v>0</v>
      </c>
      <c r="AM464">
        <v>2.34645780040732</v>
      </c>
      <c r="AN464">
        <v>0.50351199124799195</v>
      </c>
      <c r="AO464">
        <v>0</v>
      </c>
      <c r="AP464">
        <v>1.22065008154645</v>
      </c>
      <c r="AQ464">
        <v>2.7297422064376402</v>
      </c>
      <c r="AR464">
        <v>2.6197181212725602</v>
      </c>
      <c r="AS464">
        <v>2.3539605327980002</v>
      </c>
      <c r="AT464">
        <v>1.95650587624318</v>
      </c>
      <c r="AU464">
        <v>2.84055733223498</v>
      </c>
      <c r="AV464">
        <v>0</v>
      </c>
      <c r="AW464">
        <v>2.3098863804046998</v>
      </c>
      <c r="AX464">
        <v>0</v>
      </c>
      <c r="AY464">
        <v>1.07391692618767</v>
      </c>
      <c r="AZ464">
        <v>2.6988586409664301</v>
      </c>
      <c r="BA464">
        <v>0</v>
      </c>
      <c r="BB464">
        <v>0</v>
      </c>
      <c r="BC464">
        <v>0</v>
      </c>
      <c r="BD464">
        <v>2.5974469053074798</v>
      </c>
      <c r="BE464">
        <v>2.6164642378179699</v>
      </c>
    </row>
    <row r="465" spans="38:57">
      <c r="AL465">
        <v>0</v>
      </c>
      <c r="AM465">
        <v>2.37952669241221</v>
      </c>
      <c r="AN465">
        <v>0.32893183069230297</v>
      </c>
      <c r="AO465">
        <v>0</v>
      </c>
      <c r="AP465">
        <v>2.1839623912315602</v>
      </c>
      <c r="AQ465">
        <v>2.3587392651993002</v>
      </c>
      <c r="AR465">
        <v>2.6539241152898798</v>
      </c>
      <c r="AS465">
        <v>2.45659709314587</v>
      </c>
      <c r="AT465">
        <v>1.50275845031783</v>
      </c>
      <c r="AU465">
        <v>2.7313626855862498</v>
      </c>
      <c r="AV465">
        <v>0</v>
      </c>
      <c r="AW465">
        <v>2.2503774419856302</v>
      </c>
      <c r="AX465">
        <v>0</v>
      </c>
      <c r="AY465">
        <v>1.3459637634360699</v>
      </c>
      <c r="AZ465">
        <v>2.5587359889276202</v>
      </c>
      <c r="BA465">
        <v>0</v>
      </c>
      <c r="BB465">
        <v>0</v>
      </c>
      <c r="BC465">
        <v>0</v>
      </c>
      <c r="BD465">
        <v>2.5609144307521898</v>
      </c>
      <c r="BE465">
        <v>2.64529159626758</v>
      </c>
    </row>
    <row r="466" spans="38:57">
      <c r="AL466">
        <v>0</v>
      </c>
      <c r="AM466">
        <v>2.3029307678304698</v>
      </c>
      <c r="AN466">
        <v>0.58948592103382702</v>
      </c>
      <c r="AO466">
        <v>0</v>
      </c>
      <c r="AP466">
        <v>2.05427551199976</v>
      </c>
      <c r="AQ466">
        <v>2.3488568683081299</v>
      </c>
      <c r="AR466">
        <v>2.6969358342804099</v>
      </c>
      <c r="AS466">
        <v>2.5407220183286401</v>
      </c>
      <c r="AT466">
        <v>1.5118317892176001</v>
      </c>
      <c r="AU466">
        <v>2.9998494918199898</v>
      </c>
      <c r="AV466">
        <v>0</v>
      </c>
      <c r="AW466">
        <v>2.16455997569508</v>
      </c>
      <c r="AX466">
        <v>0</v>
      </c>
      <c r="AY466">
        <v>1.46849537704476</v>
      </c>
      <c r="AZ466">
        <v>2.4225374515294602</v>
      </c>
      <c r="BA466">
        <v>0</v>
      </c>
      <c r="BB466">
        <v>0</v>
      </c>
      <c r="BC466">
        <v>0</v>
      </c>
      <c r="BD466">
        <v>2.6350910977787998</v>
      </c>
      <c r="BE466">
        <v>2.5605513383989602</v>
      </c>
    </row>
    <row r="467" spans="38:57">
      <c r="AL467">
        <v>0</v>
      </c>
      <c r="AM467">
        <v>2.26872765102928</v>
      </c>
      <c r="AN467">
        <v>0.66546020358462399</v>
      </c>
      <c r="AO467">
        <v>0</v>
      </c>
      <c r="AP467">
        <v>2.00963709156524</v>
      </c>
      <c r="AQ467">
        <v>2.5755963994651099</v>
      </c>
      <c r="AR467">
        <v>2.67273082913555</v>
      </c>
      <c r="AS467">
        <v>2.44939191936162</v>
      </c>
      <c r="AT467">
        <v>1.48406805021511</v>
      </c>
      <c r="AU467">
        <v>2.9222503394740098</v>
      </c>
      <c r="AV467">
        <v>0</v>
      </c>
      <c r="AW467">
        <v>2.15182568319918</v>
      </c>
      <c r="AX467">
        <v>0</v>
      </c>
      <c r="AY467">
        <v>1.4639867517056</v>
      </c>
      <c r="AZ467">
        <v>2.60116549150084</v>
      </c>
      <c r="BA467">
        <v>0</v>
      </c>
      <c r="BB467">
        <v>0</v>
      </c>
      <c r="BC467">
        <v>0</v>
      </c>
      <c r="BD467">
        <v>2.61053108584853</v>
      </c>
      <c r="BE467">
        <v>2.7311923533835301</v>
      </c>
    </row>
    <row r="468" spans="38:57">
      <c r="AL468">
        <v>0</v>
      </c>
      <c r="AM468">
        <v>2.2136083804923801</v>
      </c>
      <c r="AN468">
        <v>0.45194146236752197</v>
      </c>
      <c r="AO468">
        <v>0</v>
      </c>
      <c r="AP468">
        <v>1.9851464686482201</v>
      </c>
      <c r="AQ468">
        <v>2.5175018400267799</v>
      </c>
      <c r="AR468">
        <v>2.6211426139705898</v>
      </c>
      <c r="AS468">
        <v>2.44286825967552</v>
      </c>
      <c r="AT468">
        <v>1.4102325158912901</v>
      </c>
      <c r="AU468">
        <v>2.8154863835569399</v>
      </c>
      <c r="AV468">
        <v>0</v>
      </c>
      <c r="AW468">
        <v>2.1098283000479698</v>
      </c>
      <c r="AX468">
        <v>0</v>
      </c>
      <c r="AY468">
        <v>1.3887577109612801</v>
      </c>
      <c r="AZ468">
        <v>2.5994068092744902</v>
      </c>
      <c r="BA468">
        <v>0</v>
      </c>
      <c r="BB468">
        <v>0</v>
      </c>
      <c r="BC468">
        <v>0</v>
      </c>
      <c r="BD468">
        <v>2.512568798082</v>
      </c>
      <c r="BE468">
        <v>2.7431539663058802</v>
      </c>
    </row>
    <row r="469" spans="38:57">
      <c r="AL469">
        <v>0</v>
      </c>
      <c r="AM469">
        <v>2.21387806449059</v>
      </c>
      <c r="AN469">
        <v>0.131119320987446</v>
      </c>
      <c r="AO469">
        <v>0</v>
      </c>
      <c r="AP469">
        <v>1.94223123833728</v>
      </c>
      <c r="AQ469">
        <v>2.47481666826984</v>
      </c>
      <c r="AR469">
        <v>2.6501669361895299</v>
      </c>
      <c r="AS469">
        <v>2.44145768277177</v>
      </c>
      <c r="AT469">
        <v>1.3376476883652999</v>
      </c>
      <c r="AU469">
        <v>2.6740791291552601</v>
      </c>
      <c r="AV469">
        <v>0</v>
      </c>
      <c r="AW469">
        <v>2.1264196386769099</v>
      </c>
      <c r="AX469">
        <v>0</v>
      </c>
      <c r="AY469">
        <v>1.2827673094084999</v>
      </c>
      <c r="AZ469">
        <v>2.5402546773764398</v>
      </c>
      <c r="BA469">
        <v>0</v>
      </c>
      <c r="BB469">
        <v>0</v>
      </c>
      <c r="BC469">
        <v>0</v>
      </c>
      <c r="BD469">
        <v>2.5077174635860402</v>
      </c>
      <c r="BE469">
        <v>2.6094047892542598</v>
      </c>
    </row>
    <row r="470" spans="38:57">
      <c r="AL470">
        <v>0</v>
      </c>
      <c r="AM470">
        <v>2.4917009383798798</v>
      </c>
      <c r="AN470">
        <v>0</v>
      </c>
      <c r="AO470">
        <v>0</v>
      </c>
      <c r="AP470">
        <v>2.3000438631614601</v>
      </c>
      <c r="AQ470">
        <v>2.4530946486763199</v>
      </c>
      <c r="AR470">
        <v>2.4896994107314101</v>
      </c>
      <c r="AS470">
        <v>2.4119805534154302</v>
      </c>
      <c r="AT470">
        <v>2.19108421032269</v>
      </c>
      <c r="AU470">
        <v>2.4610246800192499</v>
      </c>
      <c r="AV470">
        <v>0</v>
      </c>
      <c r="AW470">
        <v>2.2001295258460001</v>
      </c>
      <c r="AX470">
        <v>0</v>
      </c>
      <c r="AY470">
        <v>1.9891891748060699</v>
      </c>
      <c r="AZ470">
        <v>2.42117632749637</v>
      </c>
      <c r="BA470">
        <v>0</v>
      </c>
      <c r="BB470">
        <v>0</v>
      </c>
      <c r="BC470">
        <v>0</v>
      </c>
      <c r="BD470">
        <v>2.4538861861925501</v>
      </c>
      <c r="BE470">
        <v>2.5046674530594699</v>
      </c>
    </row>
    <row r="471" spans="38:57">
      <c r="AL471">
        <v>0</v>
      </c>
      <c r="AM471">
        <v>2.4702786210786098</v>
      </c>
      <c r="AN471">
        <v>0</v>
      </c>
      <c r="AO471">
        <v>0</v>
      </c>
      <c r="AP471">
        <v>2.2695490464730299</v>
      </c>
      <c r="AQ471">
        <v>2.4698380857888802</v>
      </c>
      <c r="AR471">
        <v>2.47360810137382</v>
      </c>
      <c r="AS471">
        <v>2.3535901320961501</v>
      </c>
      <c r="AT471">
        <v>2.2065862474911899</v>
      </c>
      <c r="AU471">
        <v>2.5053395193321899</v>
      </c>
      <c r="AV471">
        <v>0</v>
      </c>
      <c r="AW471">
        <v>2.1733263732290902</v>
      </c>
      <c r="AX471">
        <v>0</v>
      </c>
      <c r="AY471">
        <v>2.0551180784845</v>
      </c>
      <c r="AZ471">
        <v>2.4321896443607001</v>
      </c>
      <c r="BA471">
        <v>0</v>
      </c>
      <c r="BB471">
        <v>0</v>
      </c>
      <c r="BC471">
        <v>0</v>
      </c>
      <c r="BD471">
        <v>2.3819806456587198</v>
      </c>
      <c r="BE471">
        <v>2.5155774081825499</v>
      </c>
    </row>
    <row r="472" spans="38:57">
      <c r="AL472">
        <v>0</v>
      </c>
      <c r="AM472">
        <v>2.4496374401716499</v>
      </c>
      <c r="AN472">
        <v>0</v>
      </c>
      <c r="AO472">
        <v>0</v>
      </c>
      <c r="AP472">
        <v>2.2818994932962702</v>
      </c>
      <c r="AQ472">
        <v>2.44370557817899</v>
      </c>
      <c r="AR472">
        <v>2.4654186174238499</v>
      </c>
      <c r="AS472">
        <v>2.3611600400627899</v>
      </c>
      <c r="AT472">
        <v>2.2214701442628102</v>
      </c>
      <c r="AU472">
        <v>2.5151978790758598</v>
      </c>
      <c r="AV472">
        <v>0</v>
      </c>
      <c r="AW472">
        <v>2.17108434289307</v>
      </c>
      <c r="AX472">
        <v>0</v>
      </c>
      <c r="AY472">
        <v>2.0478081131220098</v>
      </c>
      <c r="AZ472">
        <v>2.4550912380746599</v>
      </c>
      <c r="BA472">
        <v>0</v>
      </c>
      <c r="BB472">
        <v>0</v>
      </c>
      <c r="BC472">
        <v>0</v>
      </c>
      <c r="BD472">
        <v>2.3766384415659201</v>
      </c>
      <c r="BE472">
        <v>2.4886657346637899</v>
      </c>
    </row>
    <row r="473" spans="38:57">
      <c r="AL473">
        <v>0</v>
      </c>
      <c r="AM473">
        <v>2.4184638739106998</v>
      </c>
      <c r="AN473">
        <v>0</v>
      </c>
      <c r="AO473">
        <v>0</v>
      </c>
      <c r="AP473">
        <v>2.24485954324421</v>
      </c>
      <c r="AQ473">
        <v>2.4130292209447401</v>
      </c>
      <c r="AR473">
        <v>2.4474689561871501</v>
      </c>
      <c r="AS473">
        <v>2.3410166285579201</v>
      </c>
      <c r="AT473">
        <v>2.1804286402611002</v>
      </c>
      <c r="AU473">
        <v>2.46765318053989</v>
      </c>
      <c r="AV473">
        <v>0</v>
      </c>
      <c r="AW473">
        <v>2.1395763477240299</v>
      </c>
      <c r="AX473">
        <v>0</v>
      </c>
      <c r="AY473">
        <v>2.0148168985810599</v>
      </c>
      <c r="AZ473">
        <v>2.4060591336694799</v>
      </c>
      <c r="BA473">
        <v>0</v>
      </c>
      <c r="BB473">
        <v>0</v>
      </c>
      <c r="BC473">
        <v>0</v>
      </c>
      <c r="BD473">
        <v>2.3392967209042399</v>
      </c>
      <c r="BE473">
        <v>2.45566160074452</v>
      </c>
    </row>
    <row r="474" spans="38:57">
      <c r="AL474">
        <v>0</v>
      </c>
      <c r="AM474">
        <v>2.3909987774636901</v>
      </c>
      <c r="AN474">
        <v>0</v>
      </c>
      <c r="AO474">
        <v>0</v>
      </c>
      <c r="AP474">
        <v>2.2073557558502799</v>
      </c>
      <c r="AQ474">
        <v>2.2880106688988699</v>
      </c>
      <c r="AR474">
        <v>2.3608873640700101</v>
      </c>
      <c r="AS474">
        <v>2.2577157775179</v>
      </c>
      <c r="AT474">
        <v>2.1235173589112901</v>
      </c>
      <c r="AU474">
        <v>2.4628974280382998</v>
      </c>
      <c r="AV474">
        <v>0</v>
      </c>
      <c r="AW474">
        <v>2.0883715006111698</v>
      </c>
      <c r="AX474">
        <v>0</v>
      </c>
      <c r="AY474">
        <v>1.9503048908165099</v>
      </c>
      <c r="AZ474">
        <v>2.3843519987129298</v>
      </c>
      <c r="BA474">
        <v>0</v>
      </c>
      <c r="BB474">
        <v>0</v>
      </c>
      <c r="BC474">
        <v>0</v>
      </c>
      <c r="BD474">
        <v>2.2630584133847602</v>
      </c>
      <c r="BE474">
        <v>2.4374324719564</v>
      </c>
    </row>
    <row r="475" spans="38:57">
      <c r="AL475">
        <v>0</v>
      </c>
      <c r="AM475">
        <v>2.3599080763540501</v>
      </c>
      <c r="AN475">
        <v>0</v>
      </c>
      <c r="AO475">
        <v>0</v>
      </c>
      <c r="AP475">
        <v>2.2562614982507498</v>
      </c>
      <c r="AQ475">
        <v>2.3490496636987799</v>
      </c>
      <c r="AR475">
        <v>2.3622367027202</v>
      </c>
      <c r="AS475">
        <v>2.3568166330789801</v>
      </c>
      <c r="AT475">
        <v>1.8374244577666501</v>
      </c>
      <c r="AU475">
        <v>2.4194810111391498</v>
      </c>
      <c r="AV475">
        <v>0</v>
      </c>
      <c r="AW475">
        <v>2.03362023116718</v>
      </c>
      <c r="AX475">
        <v>0</v>
      </c>
      <c r="AY475">
        <v>1.85581038938587</v>
      </c>
      <c r="AZ475">
        <v>2.3049187282693002</v>
      </c>
      <c r="BA475">
        <v>0</v>
      </c>
      <c r="BB475">
        <v>0</v>
      </c>
      <c r="BC475">
        <v>0</v>
      </c>
      <c r="BD475">
        <v>2.2825867219729301</v>
      </c>
      <c r="BE475">
        <v>2.4073084630003998</v>
      </c>
    </row>
    <row r="476" spans="38:57">
      <c r="AL476">
        <v>0</v>
      </c>
      <c r="AM476">
        <v>2.3401709798102099</v>
      </c>
      <c r="AN476">
        <v>0</v>
      </c>
      <c r="AO476">
        <v>0</v>
      </c>
      <c r="AP476">
        <v>2.22791760547537</v>
      </c>
      <c r="AQ476">
        <v>2.3604530939593098</v>
      </c>
      <c r="AR476">
        <v>2.35480897901083</v>
      </c>
      <c r="AS476">
        <v>2.3284436000267501</v>
      </c>
      <c r="AT476">
        <v>1.83736038312362</v>
      </c>
      <c r="AU476">
        <v>2.4639018272302202</v>
      </c>
      <c r="AV476">
        <v>0</v>
      </c>
      <c r="AW476">
        <v>2.0756549566700802</v>
      </c>
      <c r="AX476">
        <v>0</v>
      </c>
      <c r="AY476">
        <v>1.9453026257914501</v>
      </c>
      <c r="AZ476">
        <v>2.3592979381388499</v>
      </c>
      <c r="BA476">
        <v>0</v>
      </c>
      <c r="BB476">
        <v>0</v>
      </c>
      <c r="BC476">
        <v>0</v>
      </c>
      <c r="BD476">
        <v>2.2848051339441602</v>
      </c>
      <c r="BE476">
        <v>2.3857105497566602</v>
      </c>
    </row>
    <row r="477" spans="38:57">
      <c r="AL477">
        <v>0</v>
      </c>
      <c r="AM477">
        <v>2.3255116489132299</v>
      </c>
      <c r="AN477">
        <v>0</v>
      </c>
      <c r="AO477">
        <v>0</v>
      </c>
      <c r="AP477">
        <v>2.19647206357407</v>
      </c>
      <c r="AQ477">
        <v>2.3534878842271101</v>
      </c>
      <c r="AR477">
        <v>2.3521500275196701</v>
      </c>
      <c r="AS477">
        <v>2.3551200245844899</v>
      </c>
      <c r="AT477">
        <v>1.84239521385043</v>
      </c>
      <c r="AU477">
        <v>2.44414746980598</v>
      </c>
      <c r="AV477">
        <v>0</v>
      </c>
      <c r="AW477">
        <v>2.0616201677589898</v>
      </c>
      <c r="AX477">
        <v>0</v>
      </c>
      <c r="AY477">
        <v>1.92843532462959</v>
      </c>
      <c r="AZ477">
        <v>2.3529041857948099</v>
      </c>
      <c r="BA477">
        <v>0</v>
      </c>
      <c r="BB477">
        <v>0</v>
      </c>
      <c r="BC477">
        <v>0</v>
      </c>
      <c r="BD477">
        <v>2.2867398305182101</v>
      </c>
      <c r="BE477">
        <v>2.3613953150258302</v>
      </c>
    </row>
    <row r="478" spans="38:57">
      <c r="AL478">
        <v>0</v>
      </c>
      <c r="AM478">
        <v>2.3046848907948698</v>
      </c>
      <c r="AN478">
        <v>0</v>
      </c>
      <c r="AO478">
        <v>0</v>
      </c>
      <c r="AP478">
        <v>2.1907610959675399</v>
      </c>
      <c r="AQ478">
        <v>2.3341847831712101</v>
      </c>
      <c r="AR478">
        <v>2.3267195024333098</v>
      </c>
      <c r="AS478">
        <v>2.3442820458904299</v>
      </c>
      <c r="AT478">
        <v>1.79553701861324</v>
      </c>
      <c r="AU478">
        <v>2.4436512568040301</v>
      </c>
      <c r="AV478">
        <v>0</v>
      </c>
      <c r="AW478">
        <v>2.0414657060702202</v>
      </c>
      <c r="AX478">
        <v>0</v>
      </c>
      <c r="AY478">
        <v>1.87194051156759</v>
      </c>
      <c r="AZ478">
        <v>2.3365453647450498</v>
      </c>
      <c r="BA478">
        <v>0</v>
      </c>
      <c r="BB478">
        <v>0</v>
      </c>
      <c r="BC478">
        <v>0</v>
      </c>
      <c r="BD478">
        <v>2.2575189884629498</v>
      </c>
      <c r="BE478">
        <v>2.3370484279236199</v>
      </c>
    </row>
    <row r="479" spans="38:57">
      <c r="AL479">
        <v>0</v>
      </c>
      <c r="AM479">
        <v>2.2619455513706699</v>
      </c>
      <c r="AN479">
        <v>0</v>
      </c>
      <c r="AO479">
        <v>0</v>
      </c>
      <c r="AP479">
        <v>2.1637257329383002</v>
      </c>
      <c r="AQ479">
        <v>2.2899690968480901</v>
      </c>
      <c r="AR479">
        <v>2.2944934363706202</v>
      </c>
      <c r="AS479">
        <v>2.3031718074918901</v>
      </c>
      <c r="AT479">
        <v>1.7198592411237801</v>
      </c>
      <c r="AU479">
        <v>2.4091769183961298</v>
      </c>
      <c r="AV479">
        <v>0</v>
      </c>
      <c r="AW479">
        <v>1.9760959197830399</v>
      </c>
      <c r="AX479">
        <v>0</v>
      </c>
      <c r="AY479">
        <v>1.78423585165396</v>
      </c>
      <c r="AZ479">
        <v>2.2964264838666599</v>
      </c>
      <c r="BA479">
        <v>0</v>
      </c>
      <c r="BB479">
        <v>0</v>
      </c>
      <c r="BC479">
        <v>0</v>
      </c>
      <c r="BD479">
        <v>2.2229455782397598</v>
      </c>
      <c r="BE479">
        <v>2.3140935001874698</v>
      </c>
    </row>
    <row r="480" spans="38:57">
      <c r="AL480">
        <v>0</v>
      </c>
      <c r="AM480">
        <v>2.2639028303965398</v>
      </c>
      <c r="AN480">
        <v>0</v>
      </c>
      <c r="AO480">
        <v>0</v>
      </c>
      <c r="AP480">
        <v>2.29606660298849</v>
      </c>
      <c r="AQ480">
        <v>2.28465324979559</v>
      </c>
      <c r="AR480">
        <v>2.3409954606209502</v>
      </c>
      <c r="AS480">
        <v>2.30817484739124</v>
      </c>
      <c r="AT480">
        <v>1.59230018393491</v>
      </c>
      <c r="AU480">
        <v>2.3733504985745202</v>
      </c>
      <c r="AV480">
        <v>0</v>
      </c>
      <c r="AW480">
        <v>1.8466503455913801</v>
      </c>
      <c r="AX480">
        <v>0</v>
      </c>
      <c r="AY480">
        <v>1.6617253090851001</v>
      </c>
      <c r="AZ480">
        <v>2.2783920814633101</v>
      </c>
      <c r="BA480">
        <v>0</v>
      </c>
      <c r="BB480">
        <v>0</v>
      </c>
      <c r="BC480">
        <v>0</v>
      </c>
      <c r="BD480">
        <v>2.2227032309395698</v>
      </c>
      <c r="BE480">
        <v>2.2921653245615801</v>
      </c>
    </row>
    <row r="481" spans="38:57">
      <c r="AL481">
        <v>0</v>
      </c>
      <c r="AM481">
        <v>2.2653794655847301</v>
      </c>
      <c r="AN481">
        <v>0</v>
      </c>
      <c r="AO481">
        <v>0</v>
      </c>
      <c r="AP481">
        <v>2.2914733972437298</v>
      </c>
      <c r="AQ481">
        <v>2.2716214486331001</v>
      </c>
      <c r="AR481">
        <v>2.3478778125626998</v>
      </c>
      <c r="AS481">
        <v>2.2965793972472999</v>
      </c>
      <c r="AT481">
        <v>1.56071526473108</v>
      </c>
      <c r="AU481">
        <v>2.4071979410238602</v>
      </c>
      <c r="AV481">
        <v>0</v>
      </c>
      <c r="AW481">
        <v>1.8446994340034</v>
      </c>
      <c r="AX481">
        <v>0</v>
      </c>
      <c r="AY481">
        <v>1.6858265501363701</v>
      </c>
      <c r="AZ481">
        <v>2.2863203373198902</v>
      </c>
      <c r="BA481">
        <v>0</v>
      </c>
      <c r="BB481">
        <v>0</v>
      </c>
      <c r="BC481">
        <v>0</v>
      </c>
      <c r="BD481">
        <v>2.21475804051083</v>
      </c>
      <c r="BE481">
        <v>2.1945508277162</v>
      </c>
    </row>
    <row r="482" spans="38:57">
      <c r="AL482">
        <v>0</v>
      </c>
      <c r="AM482">
        <v>2.27495794650115</v>
      </c>
      <c r="AN482">
        <v>0</v>
      </c>
      <c r="AO482">
        <v>0</v>
      </c>
      <c r="AP482">
        <v>2.3082913856494902</v>
      </c>
      <c r="AQ482">
        <v>2.3039098457798901</v>
      </c>
      <c r="AR482">
        <v>2.3472675249075898</v>
      </c>
      <c r="AS482">
        <v>2.2695007880436302</v>
      </c>
      <c r="AT482">
        <v>1.5323231849240999</v>
      </c>
      <c r="AU482">
        <v>2.4205287651558498</v>
      </c>
      <c r="AV482">
        <v>0</v>
      </c>
      <c r="AW482">
        <v>1.80504923681518</v>
      </c>
      <c r="AX482">
        <v>0</v>
      </c>
      <c r="AY482">
        <v>1.6712719972376</v>
      </c>
      <c r="AZ482">
        <v>2.2853386607586401</v>
      </c>
      <c r="BA482">
        <v>0</v>
      </c>
      <c r="BB482">
        <v>0</v>
      </c>
      <c r="BC482">
        <v>0</v>
      </c>
      <c r="BD482">
        <v>2.2047022997775598</v>
      </c>
      <c r="BE482">
        <v>2.2726730921390299</v>
      </c>
    </row>
    <row r="483" spans="38:57">
      <c r="AL483">
        <v>0</v>
      </c>
      <c r="AM483">
        <v>2.2496663536779402</v>
      </c>
      <c r="AN483">
        <v>0</v>
      </c>
      <c r="AO483">
        <v>0</v>
      </c>
      <c r="AP483">
        <v>2.2897751936481598</v>
      </c>
      <c r="AQ483">
        <v>2.2883075836643698</v>
      </c>
      <c r="AR483">
        <v>2.3318350276477799</v>
      </c>
      <c r="AS483">
        <v>2.2315525147271802</v>
      </c>
      <c r="AT483">
        <v>1.4428575658445999</v>
      </c>
      <c r="AU483">
        <v>2.3625923298255098</v>
      </c>
      <c r="AV483">
        <v>0</v>
      </c>
      <c r="AW483">
        <v>1.76099595101024</v>
      </c>
      <c r="AX483">
        <v>0</v>
      </c>
      <c r="AY483">
        <v>1.6259269066239199</v>
      </c>
      <c r="AZ483">
        <v>2.2598342552419002</v>
      </c>
      <c r="BA483">
        <v>0</v>
      </c>
      <c r="BB483">
        <v>0</v>
      </c>
      <c r="BC483">
        <v>0</v>
      </c>
      <c r="BD483">
        <v>2.1691398291298398</v>
      </c>
      <c r="BE483">
        <v>2.2374582110041699</v>
      </c>
    </row>
    <row r="484" spans="38:57">
      <c r="AL484">
        <v>0</v>
      </c>
      <c r="AM484">
        <v>2.2055024522136302</v>
      </c>
      <c r="AN484">
        <v>0</v>
      </c>
      <c r="AO484">
        <v>0</v>
      </c>
      <c r="AP484">
        <v>2.2627270535345998</v>
      </c>
      <c r="AQ484">
        <v>2.2611141816406199</v>
      </c>
      <c r="AR484">
        <v>2.3106794977239198</v>
      </c>
      <c r="AS484">
        <v>2.1736801900008098</v>
      </c>
      <c r="AT484">
        <v>1.3196158836443399</v>
      </c>
      <c r="AU484">
        <v>2.3379708279423101</v>
      </c>
      <c r="AV484">
        <v>0</v>
      </c>
      <c r="AW484">
        <v>1.6963531367562099</v>
      </c>
      <c r="AX484">
        <v>0</v>
      </c>
      <c r="AY484">
        <v>1.5338784098299201</v>
      </c>
      <c r="AZ484">
        <v>2.24984718579862</v>
      </c>
      <c r="BA484">
        <v>0</v>
      </c>
      <c r="BB484">
        <v>0</v>
      </c>
      <c r="BC484">
        <v>0</v>
      </c>
      <c r="BD484">
        <v>2.13071431358073</v>
      </c>
      <c r="BE484">
        <v>2.2184586289929298</v>
      </c>
    </row>
    <row r="485" spans="38:57">
      <c r="AL485">
        <v>0</v>
      </c>
      <c r="AM485">
        <v>2.2196854807317101</v>
      </c>
      <c r="AN485">
        <v>0</v>
      </c>
      <c r="AO485">
        <v>0</v>
      </c>
      <c r="AP485">
        <v>2.2389436316025302</v>
      </c>
      <c r="AQ485">
        <v>2.2004034140131199</v>
      </c>
      <c r="AR485">
        <v>2.3366977417542398</v>
      </c>
      <c r="AS485">
        <v>2.1583908084991701</v>
      </c>
      <c r="AT485">
        <v>1.0603214338317799</v>
      </c>
      <c r="AU485">
        <v>2.26282186242975</v>
      </c>
      <c r="AV485">
        <v>0</v>
      </c>
      <c r="AW485">
        <v>1.6332754403599601</v>
      </c>
      <c r="AX485">
        <v>0</v>
      </c>
      <c r="AY485">
        <v>1.3646803284531801</v>
      </c>
      <c r="AZ485">
        <v>2.2379731276991199</v>
      </c>
      <c r="BA485">
        <v>0</v>
      </c>
      <c r="BB485">
        <v>0</v>
      </c>
      <c r="BC485">
        <v>0</v>
      </c>
      <c r="BD485">
        <v>2.1464312675007302</v>
      </c>
      <c r="BE485">
        <v>2.2241560925117398</v>
      </c>
    </row>
    <row r="486" spans="38:57">
      <c r="AL486">
        <v>0</v>
      </c>
      <c r="AM486">
        <v>2.21250139478704</v>
      </c>
      <c r="AN486">
        <v>0</v>
      </c>
      <c r="AO486">
        <v>0</v>
      </c>
      <c r="AP486">
        <v>2.2414694330092799</v>
      </c>
      <c r="AQ486">
        <v>2.1860154683452802</v>
      </c>
      <c r="AR486">
        <v>2.3316172065044798</v>
      </c>
      <c r="AS486">
        <v>2.1395706486277302</v>
      </c>
      <c r="AT486">
        <v>0.98938897826664995</v>
      </c>
      <c r="AU486">
        <v>2.2508653237920302</v>
      </c>
      <c r="AV486">
        <v>0</v>
      </c>
      <c r="AW486">
        <v>1.6478206648685201</v>
      </c>
      <c r="AX486">
        <v>0</v>
      </c>
      <c r="AY486">
        <v>1.4650439808946401</v>
      </c>
      <c r="AZ486">
        <v>2.2534224398830598</v>
      </c>
      <c r="BA486">
        <v>0</v>
      </c>
      <c r="BB486">
        <v>0</v>
      </c>
      <c r="BC486">
        <v>0</v>
      </c>
      <c r="BD486">
        <v>2.1347085257910701</v>
      </c>
      <c r="BE486">
        <v>2.1857341637253</v>
      </c>
    </row>
    <row r="487" spans="38:57">
      <c r="AL487">
        <v>0</v>
      </c>
      <c r="AM487">
        <v>2.2081490488566899</v>
      </c>
      <c r="AN487">
        <v>0</v>
      </c>
      <c r="AO487">
        <v>0</v>
      </c>
      <c r="AP487">
        <v>2.2415425606195698</v>
      </c>
      <c r="AQ487">
        <v>2.1603020235596699</v>
      </c>
      <c r="AR487">
        <v>2.33070826162492</v>
      </c>
      <c r="AS487">
        <v>2.1334783092977099</v>
      </c>
      <c r="AT487">
        <v>1.0082780301526</v>
      </c>
      <c r="AU487">
        <v>2.30509005529282</v>
      </c>
      <c r="AV487">
        <v>0</v>
      </c>
      <c r="AW487">
        <v>1.6407958718487199</v>
      </c>
      <c r="AX487">
        <v>0</v>
      </c>
      <c r="AY487">
        <v>1.4332513404076299</v>
      </c>
      <c r="AZ487">
        <v>2.2538289634544801</v>
      </c>
      <c r="BA487">
        <v>0</v>
      </c>
      <c r="BB487">
        <v>0</v>
      </c>
      <c r="BC487">
        <v>0</v>
      </c>
      <c r="BD487">
        <v>2.1121267532301</v>
      </c>
      <c r="BE487">
        <v>2.2175095746572899</v>
      </c>
    </row>
    <row r="488" spans="38:57">
      <c r="AL488">
        <v>0</v>
      </c>
      <c r="AM488">
        <v>2.1904833699259001</v>
      </c>
      <c r="AN488">
        <v>0</v>
      </c>
      <c r="AO488">
        <v>0</v>
      </c>
      <c r="AP488">
        <v>2.2207192382209202</v>
      </c>
      <c r="AQ488">
        <v>2.1055818144169201</v>
      </c>
      <c r="AR488">
        <v>2.3237200197013101</v>
      </c>
      <c r="AS488">
        <v>2.0625927959352799</v>
      </c>
      <c r="AT488">
        <v>0.94847123652145904</v>
      </c>
      <c r="AU488">
        <v>2.2762919986309802</v>
      </c>
      <c r="AV488">
        <v>0</v>
      </c>
      <c r="AW488">
        <v>1.59635579581958</v>
      </c>
      <c r="AX488">
        <v>0</v>
      </c>
      <c r="AY488">
        <v>1.39358805453398</v>
      </c>
      <c r="AZ488">
        <v>2.2288801105929701</v>
      </c>
      <c r="BA488">
        <v>0</v>
      </c>
      <c r="BB488">
        <v>0</v>
      </c>
      <c r="BC488">
        <v>0</v>
      </c>
      <c r="BD488">
        <v>2.0667077213009999</v>
      </c>
      <c r="BE488">
        <v>2.2259745661194099</v>
      </c>
    </row>
    <row r="489" spans="38:57">
      <c r="AL489">
        <v>0</v>
      </c>
      <c r="AM489">
        <v>2.1478545396291202</v>
      </c>
      <c r="AN489">
        <v>0</v>
      </c>
      <c r="AO489">
        <v>0</v>
      </c>
      <c r="AP489">
        <v>2.1701355848417001</v>
      </c>
      <c r="AQ489">
        <v>2.0392893200126498</v>
      </c>
      <c r="AR489">
        <v>2.2822366843653699</v>
      </c>
      <c r="AS489">
        <v>2.0536179175503899</v>
      </c>
      <c r="AT489">
        <v>0.92946813283060903</v>
      </c>
      <c r="AU489">
        <v>2.2409577711881301</v>
      </c>
      <c r="AV489">
        <v>0</v>
      </c>
      <c r="AW489">
        <v>1.52737572789413</v>
      </c>
      <c r="AX489">
        <v>0</v>
      </c>
      <c r="AY489">
        <v>1.29838336651853</v>
      </c>
      <c r="AZ489">
        <v>2.16845948301189</v>
      </c>
      <c r="BA489">
        <v>0</v>
      </c>
      <c r="BB489">
        <v>0</v>
      </c>
      <c r="BC489">
        <v>0</v>
      </c>
      <c r="BD489">
        <v>1.98455100582553</v>
      </c>
      <c r="BE489">
        <v>2.17855339128577</v>
      </c>
    </row>
    <row r="490" spans="38:57">
      <c r="AL490">
        <v>0</v>
      </c>
      <c r="AM490">
        <v>2.0339381148495099</v>
      </c>
      <c r="AN490">
        <v>0</v>
      </c>
      <c r="AO490">
        <v>0</v>
      </c>
      <c r="AP490">
        <v>1.9654145906642599</v>
      </c>
      <c r="AQ490">
        <v>1.89169976302069</v>
      </c>
      <c r="AR490">
        <v>2.0729196663535099</v>
      </c>
      <c r="AS490">
        <v>1.98112799117158</v>
      </c>
      <c r="AT490">
        <v>1.59296240550886</v>
      </c>
      <c r="AU490">
        <v>2.1002521138354702</v>
      </c>
      <c r="AV490">
        <v>0</v>
      </c>
      <c r="AW490">
        <v>1.709285802071</v>
      </c>
      <c r="AX490">
        <v>0</v>
      </c>
      <c r="AY490">
        <v>0</v>
      </c>
      <c r="AZ490">
        <v>2.0643066693699099</v>
      </c>
      <c r="BA490">
        <v>0</v>
      </c>
      <c r="BB490">
        <v>0</v>
      </c>
      <c r="BC490">
        <v>0</v>
      </c>
      <c r="BD490">
        <v>1.92041879958166</v>
      </c>
      <c r="BE490">
        <v>2.1037535012316799</v>
      </c>
    </row>
    <row r="491" spans="38:57">
      <c r="AL491">
        <v>0</v>
      </c>
      <c r="AM491">
        <v>2.0423333596601001</v>
      </c>
      <c r="AN491">
        <v>0</v>
      </c>
      <c r="AO491">
        <v>0</v>
      </c>
      <c r="AP491">
        <v>1.9694229685798901</v>
      </c>
      <c r="AQ491">
        <v>1.8690491696356999</v>
      </c>
      <c r="AR491">
        <v>2.05611703922624</v>
      </c>
      <c r="AS491">
        <v>1.9683700514908</v>
      </c>
      <c r="AT491">
        <v>1.5899423027506401</v>
      </c>
      <c r="AU491">
        <v>2.1480184801208102</v>
      </c>
      <c r="AV491">
        <v>0</v>
      </c>
      <c r="AW491">
        <v>1.67639586371697</v>
      </c>
      <c r="AX491">
        <v>0</v>
      </c>
      <c r="AY491">
        <v>0</v>
      </c>
      <c r="AZ491">
        <v>2.0661885233962298</v>
      </c>
      <c r="BA491">
        <v>0</v>
      </c>
      <c r="BB491">
        <v>0</v>
      </c>
      <c r="BC491">
        <v>0</v>
      </c>
      <c r="BD491">
        <v>1.95575691806653</v>
      </c>
      <c r="BE491">
        <v>2.09816524922502</v>
      </c>
    </row>
    <row r="492" spans="38:57">
      <c r="AL492">
        <v>0</v>
      </c>
      <c r="AM492">
        <v>2.0324052073188499</v>
      </c>
      <c r="AN492">
        <v>0</v>
      </c>
      <c r="AO492">
        <v>0</v>
      </c>
      <c r="AP492">
        <v>1.9518718897782299</v>
      </c>
      <c r="AQ492">
        <v>1.87732521498299</v>
      </c>
      <c r="AR492">
        <v>2.0413492683096699</v>
      </c>
      <c r="AS492">
        <v>1.95425257831698</v>
      </c>
      <c r="AT492">
        <v>1.59412854070073</v>
      </c>
      <c r="AU492">
        <v>2.1613576747294498</v>
      </c>
      <c r="AV492">
        <v>0</v>
      </c>
      <c r="AW492">
        <v>1.6712462216697901</v>
      </c>
      <c r="AX492">
        <v>0</v>
      </c>
      <c r="AY492">
        <v>0</v>
      </c>
      <c r="AZ492">
        <v>2.0207539038323201</v>
      </c>
      <c r="BA492">
        <v>0</v>
      </c>
      <c r="BB492">
        <v>0</v>
      </c>
      <c r="BC492">
        <v>0</v>
      </c>
      <c r="BD492">
        <v>1.9243861779455</v>
      </c>
      <c r="BE492">
        <v>2.0873980807063401</v>
      </c>
    </row>
    <row r="493" spans="38:57">
      <c r="AL493">
        <v>0</v>
      </c>
      <c r="AM493">
        <v>1.99546246057109</v>
      </c>
      <c r="AN493">
        <v>0</v>
      </c>
      <c r="AO493">
        <v>0</v>
      </c>
      <c r="AP493">
        <v>1.9209990704002999</v>
      </c>
      <c r="AQ493">
        <v>1.8591679912172301</v>
      </c>
      <c r="AR493">
        <v>2.0004700286402599</v>
      </c>
      <c r="AS493">
        <v>1.9195391923287699</v>
      </c>
      <c r="AT493">
        <v>1.5677788856286099</v>
      </c>
      <c r="AU493">
        <v>2.1248113615067101</v>
      </c>
      <c r="AV493">
        <v>0</v>
      </c>
      <c r="AW493">
        <v>1.6281235887780801</v>
      </c>
      <c r="AX493">
        <v>0</v>
      </c>
      <c r="AY493">
        <v>0</v>
      </c>
      <c r="AZ493">
        <v>2.0098648545609401</v>
      </c>
      <c r="BA493">
        <v>0</v>
      </c>
      <c r="BB493">
        <v>0</v>
      </c>
      <c r="BC493">
        <v>0</v>
      </c>
      <c r="BD493">
        <v>1.88905563246924</v>
      </c>
      <c r="BE493">
        <v>2.0635300766029201</v>
      </c>
    </row>
    <row r="494" spans="38:57">
      <c r="AL494">
        <v>0</v>
      </c>
      <c r="AM494">
        <v>1.9456895420374301</v>
      </c>
      <c r="AN494">
        <v>0</v>
      </c>
      <c r="AO494">
        <v>0</v>
      </c>
      <c r="AP494">
        <v>1.8880863497915501</v>
      </c>
      <c r="AQ494">
        <v>1.8186324358508099</v>
      </c>
      <c r="AR494">
        <v>1.9660188416801001</v>
      </c>
      <c r="AS494">
        <v>1.9162737578275499</v>
      </c>
      <c r="AT494">
        <v>1.5159350148631801</v>
      </c>
      <c r="AU494">
        <v>2.0757568838405098</v>
      </c>
      <c r="AV494">
        <v>0</v>
      </c>
      <c r="AW494">
        <v>1.5653532810819599</v>
      </c>
      <c r="AX494">
        <v>0</v>
      </c>
      <c r="AY494">
        <v>0</v>
      </c>
      <c r="AZ494">
        <v>1.97820696648737</v>
      </c>
      <c r="BA494">
        <v>0</v>
      </c>
      <c r="BB494">
        <v>0</v>
      </c>
      <c r="BC494">
        <v>0</v>
      </c>
      <c r="BD494">
        <v>1.86696998690896</v>
      </c>
      <c r="BE494">
        <v>2.02986061782926</v>
      </c>
    </row>
    <row r="495" spans="38:57">
      <c r="AL495">
        <v>0</v>
      </c>
      <c r="AM495">
        <v>1.9447171564810699</v>
      </c>
      <c r="AN495">
        <v>0</v>
      </c>
      <c r="AO495">
        <v>0</v>
      </c>
      <c r="AP495">
        <v>1.91155873956303</v>
      </c>
      <c r="AQ495">
        <v>1.789896696844</v>
      </c>
      <c r="AR495">
        <v>1.9216321226181201</v>
      </c>
      <c r="AS495">
        <v>1.90329669054241</v>
      </c>
      <c r="AT495">
        <v>1.54380096373289</v>
      </c>
      <c r="AU495">
        <v>1.9971969380022401</v>
      </c>
      <c r="AV495">
        <v>0</v>
      </c>
      <c r="AW495">
        <v>1.50246357477746</v>
      </c>
      <c r="AX495">
        <v>0</v>
      </c>
      <c r="AY495">
        <v>0</v>
      </c>
      <c r="AZ495">
        <v>1.92050615963411</v>
      </c>
      <c r="BA495">
        <v>0</v>
      </c>
      <c r="BB495">
        <v>0</v>
      </c>
      <c r="BC495">
        <v>0</v>
      </c>
      <c r="BD495">
        <v>1.8460852801408201</v>
      </c>
      <c r="BE495">
        <v>1.96459367029049</v>
      </c>
    </row>
    <row r="496" spans="38:57">
      <c r="AL496">
        <v>0</v>
      </c>
      <c r="AM496">
        <v>1.95737127924361</v>
      </c>
      <c r="AN496">
        <v>0</v>
      </c>
      <c r="AO496">
        <v>0</v>
      </c>
      <c r="AP496">
        <v>1.8869758181285701</v>
      </c>
      <c r="AQ496">
        <v>1.83792577252114</v>
      </c>
      <c r="AR496">
        <v>1.9196026157313499</v>
      </c>
      <c r="AS496">
        <v>1.8999643195443701</v>
      </c>
      <c r="AT496">
        <v>1.5684118144808299</v>
      </c>
      <c r="AU496">
        <v>2.0444385551691102</v>
      </c>
      <c r="AV496">
        <v>0</v>
      </c>
      <c r="AW496">
        <v>1.5018686854579</v>
      </c>
      <c r="AX496">
        <v>0</v>
      </c>
      <c r="AY496">
        <v>0</v>
      </c>
      <c r="AZ496">
        <v>1.9138762950941099</v>
      </c>
      <c r="BA496">
        <v>0</v>
      </c>
      <c r="BB496">
        <v>0</v>
      </c>
      <c r="BC496">
        <v>0</v>
      </c>
      <c r="BD496">
        <v>1.80741363108389</v>
      </c>
      <c r="BE496">
        <v>1.9545436320198499</v>
      </c>
    </row>
    <row r="497" spans="38:57">
      <c r="AL497">
        <v>0</v>
      </c>
      <c r="AM497">
        <v>1.9511416489514899</v>
      </c>
      <c r="AN497">
        <v>0</v>
      </c>
      <c r="AO497">
        <v>0</v>
      </c>
      <c r="AP497">
        <v>1.8764248218649899</v>
      </c>
      <c r="AQ497">
        <v>1.8424591884357</v>
      </c>
      <c r="AR497">
        <v>1.92778722819413</v>
      </c>
      <c r="AS497">
        <v>1.8916992789601501</v>
      </c>
      <c r="AT497">
        <v>1.56035313500238</v>
      </c>
      <c r="AU497">
        <v>2.04071429577438</v>
      </c>
      <c r="AV497">
        <v>0</v>
      </c>
      <c r="AW497">
        <v>1.5103891234759601</v>
      </c>
      <c r="AX497">
        <v>0</v>
      </c>
      <c r="AY497">
        <v>0</v>
      </c>
      <c r="AZ497">
        <v>1.9055608252283101</v>
      </c>
      <c r="BA497">
        <v>0</v>
      </c>
      <c r="BB497">
        <v>0</v>
      </c>
      <c r="BC497">
        <v>0</v>
      </c>
      <c r="BD497">
        <v>1.7964853025353</v>
      </c>
      <c r="BE497">
        <v>1.9508227357000201</v>
      </c>
    </row>
    <row r="498" spans="38:57">
      <c r="AL498">
        <v>0</v>
      </c>
      <c r="AM498">
        <v>1.94188028621686</v>
      </c>
      <c r="AN498">
        <v>0</v>
      </c>
      <c r="AO498">
        <v>0</v>
      </c>
      <c r="AP498">
        <v>1.8649253626522599</v>
      </c>
      <c r="AQ498">
        <v>1.8711360556830099</v>
      </c>
      <c r="AR498">
        <v>1.9254685017875299</v>
      </c>
      <c r="AS498">
        <v>1.89551161034926</v>
      </c>
      <c r="AT498">
        <v>1.53374298217881</v>
      </c>
      <c r="AU498">
        <v>2.0243450727074599</v>
      </c>
      <c r="AV498">
        <v>0</v>
      </c>
      <c r="AW498">
        <v>1.4977413990439501</v>
      </c>
      <c r="AX498">
        <v>0</v>
      </c>
      <c r="AY498">
        <v>0</v>
      </c>
      <c r="AZ498">
        <v>1.8899079512758099</v>
      </c>
      <c r="BA498">
        <v>0</v>
      </c>
      <c r="BB498">
        <v>0</v>
      </c>
      <c r="BC498">
        <v>0</v>
      </c>
      <c r="BD498">
        <v>1.76824282667983</v>
      </c>
      <c r="BE498">
        <v>1.9429648057390101</v>
      </c>
    </row>
    <row r="499" spans="38:57">
      <c r="AL499">
        <v>0</v>
      </c>
      <c r="AM499">
        <v>1.8857906820150301</v>
      </c>
      <c r="AN499">
        <v>0</v>
      </c>
      <c r="AO499">
        <v>0</v>
      </c>
      <c r="AP499">
        <v>1.8101124349933999</v>
      </c>
      <c r="AQ499">
        <v>1.80383717258854</v>
      </c>
      <c r="AR499">
        <v>1.86609363233021</v>
      </c>
      <c r="AS499">
        <v>1.8418629908189501</v>
      </c>
      <c r="AT499">
        <v>1.4699284856264101</v>
      </c>
      <c r="AU499">
        <v>1.94114836858744</v>
      </c>
      <c r="AV499">
        <v>0</v>
      </c>
      <c r="AW499">
        <v>1.44122110501184</v>
      </c>
      <c r="AX499">
        <v>0</v>
      </c>
      <c r="AY499">
        <v>0</v>
      </c>
      <c r="AZ499">
        <v>1.8318655240714701</v>
      </c>
      <c r="BA499">
        <v>0</v>
      </c>
      <c r="BB499">
        <v>0</v>
      </c>
      <c r="BC499">
        <v>0</v>
      </c>
      <c r="BD499">
        <v>1.7181440535213399</v>
      </c>
      <c r="BE499">
        <v>1.88586973222742</v>
      </c>
    </row>
    <row r="500" spans="38:57">
      <c r="AL500">
        <v>0</v>
      </c>
      <c r="AM500">
        <v>1.8682656070597501</v>
      </c>
      <c r="AN500">
        <v>0</v>
      </c>
      <c r="AO500">
        <v>0</v>
      </c>
      <c r="AP500">
        <v>1.71334103854006</v>
      </c>
      <c r="AQ500">
        <v>1.7358104316179399</v>
      </c>
      <c r="AR500">
        <v>1.8395667859531299</v>
      </c>
      <c r="AS500">
        <v>1.8996469872448301</v>
      </c>
      <c r="AT500">
        <v>1.2925245945358601</v>
      </c>
      <c r="AU500">
        <v>1.9616823761518201</v>
      </c>
      <c r="AV500">
        <v>0</v>
      </c>
      <c r="AW500">
        <v>1.53633322295529</v>
      </c>
      <c r="AX500">
        <v>0</v>
      </c>
      <c r="AY500">
        <v>0</v>
      </c>
      <c r="AZ500">
        <v>1.85153073483209</v>
      </c>
      <c r="BA500">
        <v>0</v>
      </c>
      <c r="BB500">
        <v>0</v>
      </c>
      <c r="BC500">
        <v>0</v>
      </c>
      <c r="BD500">
        <v>1.56575702998565</v>
      </c>
      <c r="BE500">
        <v>1.92447511836574</v>
      </c>
    </row>
    <row r="501" spans="38:57">
      <c r="AL501">
        <v>0</v>
      </c>
      <c r="AM501">
        <v>1.87220465805776</v>
      </c>
      <c r="AN501">
        <v>0</v>
      </c>
      <c r="AO501">
        <v>0</v>
      </c>
      <c r="AP501">
        <v>1.7044361556643299</v>
      </c>
      <c r="AQ501">
        <v>1.69601789084012</v>
      </c>
      <c r="AR501">
        <v>1.81542795072602</v>
      </c>
      <c r="AS501">
        <v>1.88286880626898</v>
      </c>
      <c r="AT501">
        <v>1.2809452841253199</v>
      </c>
      <c r="AU501">
        <v>2.0118375475959902</v>
      </c>
      <c r="AV501">
        <v>0</v>
      </c>
      <c r="AW501">
        <v>1.5547020458643099</v>
      </c>
      <c r="AX501">
        <v>0</v>
      </c>
      <c r="AY501">
        <v>0</v>
      </c>
      <c r="AZ501">
        <v>1.8536594205922099</v>
      </c>
      <c r="BA501">
        <v>0</v>
      </c>
      <c r="BB501">
        <v>0</v>
      </c>
      <c r="BC501">
        <v>0</v>
      </c>
      <c r="BD501">
        <v>1.52872048439915</v>
      </c>
      <c r="BE501">
        <v>1.92409381156628</v>
      </c>
    </row>
    <row r="502" spans="38:57">
      <c r="AL502">
        <v>0</v>
      </c>
      <c r="AM502">
        <v>1.86570360592919</v>
      </c>
      <c r="AN502">
        <v>0</v>
      </c>
      <c r="AO502">
        <v>0</v>
      </c>
      <c r="AP502">
        <v>1.7093601223068899</v>
      </c>
      <c r="AQ502">
        <v>1.7305502161548101</v>
      </c>
      <c r="AR502">
        <v>1.8362935828622799</v>
      </c>
      <c r="AS502">
        <v>1.8698264070049</v>
      </c>
      <c r="AT502">
        <v>1.2685430402231499</v>
      </c>
      <c r="AU502">
        <v>2.0107092434566298</v>
      </c>
      <c r="AV502">
        <v>0</v>
      </c>
      <c r="AW502">
        <v>1.5553149180630499</v>
      </c>
      <c r="AX502">
        <v>0</v>
      </c>
      <c r="AY502">
        <v>0</v>
      </c>
      <c r="AZ502">
        <v>1.85035773528779</v>
      </c>
      <c r="BA502">
        <v>0</v>
      </c>
      <c r="BB502">
        <v>0</v>
      </c>
      <c r="BC502">
        <v>0</v>
      </c>
      <c r="BD502">
        <v>1.50951789839688</v>
      </c>
      <c r="BE502">
        <v>1.9153056021199799</v>
      </c>
    </row>
    <row r="503" spans="38:57">
      <c r="AL503">
        <v>0</v>
      </c>
      <c r="AM503">
        <v>1.8186016734441901</v>
      </c>
      <c r="AN503">
        <v>0</v>
      </c>
      <c r="AO503">
        <v>0</v>
      </c>
      <c r="AP503">
        <v>1.6688090723861999</v>
      </c>
      <c r="AQ503">
        <v>1.6771426984533599</v>
      </c>
      <c r="AR503">
        <v>1.79059961230288</v>
      </c>
      <c r="AS503">
        <v>1.82579892007662</v>
      </c>
      <c r="AT503">
        <v>1.23519562053258</v>
      </c>
      <c r="AU503">
        <v>1.95531659129427</v>
      </c>
      <c r="AV503">
        <v>0</v>
      </c>
      <c r="AW503">
        <v>1.5119191603515001</v>
      </c>
      <c r="AX503">
        <v>0</v>
      </c>
      <c r="AY503">
        <v>0</v>
      </c>
      <c r="AZ503">
        <v>1.80400228217598</v>
      </c>
      <c r="BA503">
        <v>0</v>
      </c>
      <c r="BB503">
        <v>0</v>
      </c>
      <c r="BC503">
        <v>0</v>
      </c>
      <c r="BD503">
        <v>1.46670419663558</v>
      </c>
      <c r="BE503">
        <v>1.8587883941624099</v>
      </c>
    </row>
    <row r="504" spans="38:57">
      <c r="AL504">
        <v>0</v>
      </c>
      <c r="AM504">
        <v>1.76644542218903</v>
      </c>
      <c r="AN504">
        <v>0</v>
      </c>
      <c r="AO504">
        <v>0</v>
      </c>
      <c r="AP504">
        <v>1.61491199703517</v>
      </c>
      <c r="AQ504">
        <v>1.6367723418855</v>
      </c>
      <c r="AR504">
        <v>1.74790886303041</v>
      </c>
      <c r="AS504">
        <v>1.7807107395341999</v>
      </c>
      <c r="AT504">
        <v>1.15791581342334</v>
      </c>
      <c r="AU504">
        <v>1.89355150038899</v>
      </c>
      <c r="AV504">
        <v>0</v>
      </c>
      <c r="AW504">
        <v>1.43971043707219</v>
      </c>
      <c r="AX504">
        <v>0</v>
      </c>
      <c r="AY504">
        <v>0</v>
      </c>
      <c r="AZ504">
        <v>1.7553807630720999</v>
      </c>
      <c r="BA504">
        <v>0</v>
      </c>
      <c r="BB504">
        <v>0</v>
      </c>
      <c r="BC504">
        <v>0</v>
      </c>
      <c r="BD504">
        <v>1.41971894605958</v>
      </c>
      <c r="BE504">
        <v>1.7977097994303299</v>
      </c>
    </row>
    <row r="505" spans="38:57">
      <c r="AL505">
        <v>0</v>
      </c>
      <c r="AM505">
        <v>1.62088412850858</v>
      </c>
      <c r="AN505">
        <v>0</v>
      </c>
      <c r="AO505">
        <v>0</v>
      </c>
      <c r="AP505">
        <v>1.63051882255164</v>
      </c>
      <c r="AQ505">
        <v>1.6763921579766401</v>
      </c>
      <c r="AR505">
        <v>1.7118125886761799</v>
      </c>
      <c r="AS505">
        <v>1.7609698756327901</v>
      </c>
      <c r="AT505">
        <v>1.1051304426817501</v>
      </c>
      <c r="AU505">
        <v>1.8407920703556599</v>
      </c>
      <c r="AV505">
        <v>0</v>
      </c>
      <c r="AW505">
        <v>1.36404472844038</v>
      </c>
      <c r="AX505">
        <v>0</v>
      </c>
      <c r="AY505">
        <v>0</v>
      </c>
      <c r="AZ505">
        <v>1.6691958673656</v>
      </c>
      <c r="BA505">
        <v>0</v>
      </c>
      <c r="BB505">
        <v>0</v>
      </c>
      <c r="BC505">
        <v>0</v>
      </c>
      <c r="BD505">
        <v>1.4047463167088401</v>
      </c>
      <c r="BE505">
        <v>1.75710563613935</v>
      </c>
    </row>
    <row r="506" spans="38:57">
      <c r="AL506">
        <v>0</v>
      </c>
      <c r="AM506">
        <v>1.6229418517294201</v>
      </c>
      <c r="AN506">
        <v>0</v>
      </c>
      <c r="AO506">
        <v>0</v>
      </c>
      <c r="AP506">
        <v>1.60879351296494</v>
      </c>
      <c r="AQ506">
        <v>1.7029299390346599</v>
      </c>
      <c r="AR506">
        <v>1.7100508506646499</v>
      </c>
      <c r="AS506">
        <v>1.73852187188829</v>
      </c>
      <c r="AT506">
        <v>1.09643638229872</v>
      </c>
      <c r="AU506">
        <v>1.8733327114786</v>
      </c>
      <c r="AV506">
        <v>0</v>
      </c>
      <c r="AW506">
        <v>1.3476903718742701</v>
      </c>
      <c r="AX506">
        <v>0</v>
      </c>
      <c r="AY506">
        <v>0</v>
      </c>
      <c r="AZ506">
        <v>1.6688905559232201</v>
      </c>
      <c r="BA506">
        <v>0</v>
      </c>
      <c r="BB506">
        <v>0</v>
      </c>
      <c r="BC506">
        <v>0</v>
      </c>
      <c r="BD506">
        <v>1.4221468650895599</v>
      </c>
      <c r="BE506">
        <v>1.72544940746298</v>
      </c>
    </row>
    <row r="507" spans="38:57">
      <c r="AL507">
        <v>0</v>
      </c>
      <c r="AM507">
        <v>1.61079069569357</v>
      </c>
      <c r="AN507">
        <v>0</v>
      </c>
      <c r="AO507">
        <v>0</v>
      </c>
      <c r="AP507">
        <v>1.59344496353763</v>
      </c>
      <c r="AQ507">
        <v>1.6776968146616</v>
      </c>
      <c r="AR507">
        <v>1.69640964256236</v>
      </c>
      <c r="AS507">
        <v>1.7027682400558199</v>
      </c>
      <c r="AT507">
        <v>1.0978860857494199</v>
      </c>
      <c r="AU507">
        <v>1.8349588443809499</v>
      </c>
      <c r="AV507">
        <v>0</v>
      </c>
      <c r="AW507">
        <v>1.34275657884442</v>
      </c>
      <c r="AX507">
        <v>0</v>
      </c>
      <c r="AY507">
        <v>0</v>
      </c>
      <c r="AZ507">
        <v>1.6556183429828</v>
      </c>
      <c r="BA507">
        <v>0</v>
      </c>
      <c r="BB507">
        <v>0</v>
      </c>
      <c r="BC507">
        <v>0</v>
      </c>
      <c r="BD507">
        <v>1.43383435748982</v>
      </c>
      <c r="BE507">
        <v>1.68090028368587</v>
      </c>
    </row>
    <row r="508" spans="38:57">
      <c r="AL508">
        <v>0</v>
      </c>
      <c r="AM508">
        <v>1.5902346733203501</v>
      </c>
      <c r="AN508">
        <v>0</v>
      </c>
      <c r="AO508">
        <v>0</v>
      </c>
      <c r="AP508">
        <v>1.57074259434795</v>
      </c>
      <c r="AQ508">
        <v>1.6515244975543599</v>
      </c>
      <c r="AR508">
        <v>1.6769445577145801</v>
      </c>
      <c r="AS508">
        <v>1.6727152475282401</v>
      </c>
      <c r="AT508">
        <v>1.0676987318864399</v>
      </c>
      <c r="AU508">
        <v>1.79407615317111</v>
      </c>
      <c r="AV508">
        <v>0</v>
      </c>
      <c r="AW508">
        <v>1.30583131201638</v>
      </c>
      <c r="AX508">
        <v>0</v>
      </c>
      <c r="AY508">
        <v>0</v>
      </c>
      <c r="AZ508">
        <v>1.6355136214613799</v>
      </c>
      <c r="BA508">
        <v>0</v>
      </c>
      <c r="BB508">
        <v>0</v>
      </c>
      <c r="BC508">
        <v>0</v>
      </c>
      <c r="BD508">
        <v>1.4215839284684</v>
      </c>
      <c r="BE508">
        <v>1.6489288583942601</v>
      </c>
    </row>
    <row r="509" spans="38:57">
      <c r="AL509">
        <v>0</v>
      </c>
      <c r="AM509">
        <v>1.53404328138945</v>
      </c>
      <c r="AN509">
        <v>0</v>
      </c>
      <c r="AO509">
        <v>0</v>
      </c>
      <c r="AP509">
        <v>1.52109000050182</v>
      </c>
      <c r="AQ509">
        <v>1.5871448561770101</v>
      </c>
      <c r="AR509">
        <v>1.62907300948954</v>
      </c>
      <c r="AS509">
        <v>1.6069992392307999</v>
      </c>
      <c r="AT509">
        <v>0.98891181614305401</v>
      </c>
      <c r="AU509">
        <v>1.7295310268981701</v>
      </c>
      <c r="AV509">
        <v>0</v>
      </c>
      <c r="AW509">
        <v>1.2521376403537801</v>
      </c>
      <c r="AX509">
        <v>0</v>
      </c>
      <c r="AY509">
        <v>0</v>
      </c>
      <c r="AZ509">
        <v>1.5859901058915</v>
      </c>
      <c r="BA509">
        <v>0</v>
      </c>
      <c r="BB509">
        <v>0</v>
      </c>
      <c r="BC509">
        <v>0</v>
      </c>
      <c r="BD509">
        <v>1.3804326830582201</v>
      </c>
      <c r="BE509">
        <v>1.55117878667169</v>
      </c>
    </row>
    <row r="510" spans="38:57">
      <c r="AL510">
        <v>0</v>
      </c>
      <c r="AM510">
        <v>1.48516424399605</v>
      </c>
      <c r="AN510">
        <v>0</v>
      </c>
      <c r="AO510">
        <v>0</v>
      </c>
      <c r="AP510">
        <v>1.49781013858504</v>
      </c>
      <c r="AQ510">
        <v>1.3765082127464401</v>
      </c>
      <c r="AR510">
        <v>1.5121810931398001</v>
      </c>
      <c r="AS510">
        <v>1.4713364970941001</v>
      </c>
      <c r="AT510">
        <v>1.3679880209105899</v>
      </c>
      <c r="AU510">
        <v>1.49889764863477</v>
      </c>
      <c r="AV510">
        <v>0</v>
      </c>
      <c r="AW510">
        <v>1.4359148649407201</v>
      </c>
      <c r="AX510">
        <v>0</v>
      </c>
      <c r="AY510">
        <v>0</v>
      </c>
      <c r="AZ510">
        <v>1.48198367944375</v>
      </c>
      <c r="BA510">
        <v>0</v>
      </c>
      <c r="BB510">
        <v>0</v>
      </c>
      <c r="BC510">
        <v>0</v>
      </c>
      <c r="BD510">
        <v>1.4754093005872</v>
      </c>
      <c r="BE510">
        <v>1.47190303654372</v>
      </c>
    </row>
    <row r="511" spans="38:57">
      <c r="AL511">
        <v>0</v>
      </c>
      <c r="AM511">
        <v>1.4800540419692401</v>
      </c>
      <c r="AN511">
        <v>0</v>
      </c>
      <c r="AO511">
        <v>0</v>
      </c>
      <c r="AP511">
        <v>1.48708767188844</v>
      </c>
      <c r="AQ511">
        <v>1.3992024791495501</v>
      </c>
      <c r="AR511">
        <v>1.5023487516487799</v>
      </c>
      <c r="AS511">
        <v>1.4748206282610901</v>
      </c>
      <c r="AT511">
        <v>1.3606155629358301</v>
      </c>
      <c r="AU511">
        <v>1.55189532614019</v>
      </c>
      <c r="AV511">
        <v>0</v>
      </c>
      <c r="AW511">
        <v>1.42607389189061</v>
      </c>
      <c r="AX511">
        <v>0</v>
      </c>
      <c r="AY511">
        <v>0</v>
      </c>
      <c r="AZ511">
        <v>1.48258750733269</v>
      </c>
      <c r="BA511">
        <v>0</v>
      </c>
      <c r="BB511">
        <v>0</v>
      </c>
      <c r="BC511">
        <v>0</v>
      </c>
      <c r="BD511">
        <v>1.48450448305732</v>
      </c>
      <c r="BE511">
        <v>1.4760776177147701</v>
      </c>
    </row>
    <row r="512" spans="38:57">
      <c r="AL512">
        <v>0</v>
      </c>
      <c r="AM512">
        <v>1.4767266518993301</v>
      </c>
      <c r="AN512">
        <v>0</v>
      </c>
      <c r="AO512">
        <v>0</v>
      </c>
      <c r="AP512">
        <v>1.4801850317818901</v>
      </c>
      <c r="AQ512">
        <v>1.41376499973522</v>
      </c>
      <c r="AR512">
        <v>1.4912394345493301</v>
      </c>
      <c r="AS512">
        <v>1.4697293593724801</v>
      </c>
      <c r="AT512">
        <v>1.35136860984137</v>
      </c>
      <c r="AU512">
        <v>1.5654357310940701</v>
      </c>
      <c r="AV512">
        <v>0</v>
      </c>
      <c r="AW512">
        <v>1.42709861853179</v>
      </c>
      <c r="AX512">
        <v>0</v>
      </c>
      <c r="AY512">
        <v>0</v>
      </c>
      <c r="AZ512">
        <v>1.47829043681447</v>
      </c>
      <c r="BA512">
        <v>0</v>
      </c>
      <c r="BB512">
        <v>0</v>
      </c>
      <c r="BC512">
        <v>0</v>
      </c>
      <c r="BD512">
        <v>1.48091560719585</v>
      </c>
      <c r="BE512">
        <v>1.4778381656799799</v>
      </c>
    </row>
    <row r="513" spans="38:57">
      <c r="AL513">
        <v>0</v>
      </c>
      <c r="AM513">
        <v>1.44696753424187</v>
      </c>
      <c r="AN513">
        <v>0</v>
      </c>
      <c r="AO513">
        <v>0</v>
      </c>
      <c r="AP513">
        <v>1.4606425743523599</v>
      </c>
      <c r="AQ513">
        <v>1.3975777831629601</v>
      </c>
      <c r="AR513">
        <v>1.4705222963797999</v>
      </c>
      <c r="AS513">
        <v>1.4348588299028699</v>
      </c>
      <c r="AT513">
        <v>1.32982052235515</v>
      </c>
      <c r="AU513">
        <v>1.5256926438375999</v>
      </c>
      <c r="AV513">
        <v>0</v>
      </c>
      <c r="AW513">
        <v>1.3916038384585401</v>
      </c>
      <c r="AX513">
        <v>0</v>
      </c>
      <c r="AY513">
        <v>0</v>
      </c>
      <c r="AZ513">
        <v>1.4495488756783901</v>
      </c>
      <c r="BA513">
        <v>0</v>
      </c>
      <c r="BB513">
        <v>0</v>
      </c>
      <c r="BC513">
        <v>0</v>
      </c>
      <c r="BD513">
        <v>1.45224541431101</v>
      </c>
      <c r="BE513">
        <v>1.4494719543565699</v>
      </c>
    </row>
    <row r="514" spans="38:57">
      <c r="AL514">
        <v>0</v>
      </c>
      <c r="AM514">
        <v>1.3862609299740101</v>
      </c>
      <c r="AN514">
        <v>0</v>
      </c>
      <c r="AO514">
        <v>0</v>
      </c>
      <c r="AP514">
        <v>1.41151552440437</v>
      </c>
      <c r="AQ514">
        <v>1.34120530767538</v>
      </c>
      <c r="AR514">
        <v>1.42134283415736</v>
      </c>
      <c r="AS514">
        <v>1.3722981182567899</v>
      </c>
      <c r="AT514">
        <v>1.2606418188105299</v>
      </c>
      <c r="AU514">
        <v>1.4579829186379301</v>
      </c>
      <c r="AV514">
        <v>0</v>
      </c>
      <c r="AW514">
        <v>1.32902730667609</v>
      </c>
      <c r="AX514">
        <v>0</v>
      </c>
      <c r="AY514">
        <v>0</v>
      </c>
      <c r="AZ514">
        <v>1.39865075452973</v>
      </c>
      <c r="BA514">
        <v>0</v>
      </c>
      <c r="BB514">
        <v>0</v>
      </c>
      <c r="BC514">
        <v>0</v>
      </c>
      <c r="BD514">
        <v>1.3987801349976501</v>
      </c>
      <c r="BE514">
        <v>1.39995681048082</v>
      </c>
    </row>
    <row r="515" spans="38:57">
      <c r="AL515">
        <v>0</v>
      </c>
      <c r="AM515">
        <v>1.2633392337099101</v>
      </c>
      <c r="AN515">
        <v>0</v>
      </c>
      <c r="AO515">
        <v>0</v>
      </c>
      <c r="AP515">
        <v>1.3446713623481801</v>
      </c>
      <c r="AQ515">
        <v>1.27005011741206</v>
      </c>
      <c r="AR515">
        <v>1.3477724088423899</v>
      </c>
      <c r="AS515">
        <v>1.2599549197953901</v>
      </c>
      <c r="AT515">
        <v>1.19717335061668</v>
      </c>
      <c r="AU515">
        <v>1.3963241375507001</v>
      </c>
      <c r="AV515">
        <v>0</v>
      </c>
      <c r="AW515">
        <v>1.27927919965405</v>
      </c>
      <c r="AX515">
        <v>0</v>
      </c>
      <c r="AY515">
        <v>0</v>
      </c>
      <c r="AZ515">
        <v>1.3166943377596101</v>
      </c>
      <c r="BA515">
        <v>0</v>
      </c>
      <c r="BB515">
        <v>0</v>
      </c>
      <c r="BC515">
        <v>0</v>
      </c>
      <c r="BD515">
        <v>1.33850402604706</v>
      </c>
      <c r="BE515">
        <v>1.3467282544902801</v>
      </c>
    </row>
    <row r="516" spans="38:57">
      <c r="AL516">
        <v>0</v>
      </c>
      <c r="AM516">
        <v>1.2543142478028599</v>
      </c>
      <c r="AN516">
        <v>0</v>
      </c>
      <c r="AO516">
        <v>0</v>
      </c>
      <c r="AP516">
        <v>1.3297922299040299</v>
      </c>
      <c r="AQ516">
        <v>1.2828993098766199</v>
      </c>
      <c r="AR516">
        <v>1.3370676491306901</v>
      </c>
      <c r="AS516">
        <v>1.28822345453031</v>
      </c>
      <c r="AT516">
        <v>1.2118634821802099</v>
      </c>
      <c r="AU516">
        <v>1.4497394845800999</v>
      </c>
      <c r="AV516">
        <v>0</v>
      </c>
      <c r="AW516">
        <v>1.2539230612333601</v>
      </c>
      <c r="AX516">
        <v>0</v>
      </c>
      <c r="AY516">
        <v>0</v>
      </c>
      <c r="AZ516">
        <v>1.2975807500649099</v>
      </c>
      <c r="BA516">
        <v>0</v>
      </c>
      <c r="BB516">
        <v>0</v>
      </c>
      <c r="BC516">
        <v>0</v>
      </c>
      <c r="BD516">
        <v>1.3394366184397799</v>
      </c>
      <c r="BE516">
        <v>1.3419285897726001</v>
      </c>
    </row>
    <row r="517" spans="38:57">
      <c r="AL517">
        <v>0</v>
      </c>
      <c r="AM517">
        <v>1.24100809646291</v>
      </c>
      <c r="AN517">
        <v>0</v>
      </c>
      <c r="AO517">
        <v>0</v>
      </c>
      <c r="AP517">
        <v>1.3259344789002601</v>
      </c>
      <c r="AQ517">
        <v>1.30135495684397</v>
      </c>
      <c r="AR517">
        <v>1.3195586789199401</v>
      </c>
      <c r="AS517">
        <v>1.2708218045262201</v>
      </c>
      <c r="AT517">
        <v>1.1995332883310399</v>
      </c>
      <c r="AU517">
        <v>1.4463725313751601</v>
      </c>
      <c r="AV517">
        <v>0</v>
      </c>
      <c r="AW517">
        <v>1.2712111283429499</v>
      </c>
      <c r="AX517">
        <v>0</v>
      </c>
      <c r="AY517">
        <v>0</v>
      </c>
      <c r="AZ517">
        <v>1.26438769824296</v>
      </c>
      <c r="BA517">
        <v>0</v>
      </c>
      <c r="BB517">
        <v>0</v>
      </c>
      <c r="BC517">
        <v>0</v>
      </c>
      <c r="BD517">
        <v>1.3139244632986</v>
      </c>
      <c r="BE517">
        <v>1.3483696016279001</v>
      </c>
    </row>
    <row r="518" spans="38:57">
      <c r="AL518">
        <v>0</v>
      </c>
      <c r="AM518">
        <v>1.2046742724798001</v>
      </c>
      <c r="AN518">
        <v>0</v>
      </c>
      <c r="AO518">
        <v>0</v>
      </c>
      <c r="AP518">
        <v>1.2983155048075501</v>
      </c>
      <c r="AQ518">
        <v>1.27657752187578</v>
      </c>
      <c r="AR518">
        <v>1.28191902031543</v>
      </c>
      <c r="AS518">
        <v>1.27643021103896</v>
      </c>
      <c r="AT518">
        <v>1.16386535993778</v>
      </c>
      <c r="AU518">
        <v>1.4123991806035701</v>
      </c>
      <c r="AV518">
        <v>0</v>
      </c>
      <c r="AW518">
        <v>1.23779440658244</v>
      </c>
      <c r="AX518">
        <v>0</v>
      </c>
      <c r="AY518">
        <v>0</v>
      </c>
      <c r="AZ518">
        <v>1.2148554749803799</v>
      </c>
      <c r="BA518">
        <v>0</v>
      </c>
      <c r="BB518">
        <v>0</v>
      </c>
      <c r="BC518">
        <v>0</v>
      </c>
      <c r="BD518">
        <v>1.2609078370964699</v>
      </c>
      <c r="BE518">
        <v>1.3305923985013399</v>
      </c>
    </row>
    <row r="519" spans="38:57">
      <c r="AL519">
        <v>0</v>
      </c>
      <c r="AM519">
        <v>1.1361516190797201</v>
      </c>
      <c r="AN519">
        <v>0</v>
      </c>
      <c r="AO519">
        <v>0</v>
      </c>
      <c r="AP519">
        <v>1.2402071012832601</v>
      </c>
      <c r="AQ519">
        <v>1.2322374913754099</v>
      </c>
      <c r="AR519">
        <v>1.2174567238387199</v>
      </c>
      <c r="AS519">
        <v>1.23968139801823</v>
      </c>
      <c r="AT519">
        <v>1.10520539560117</v>
      </c>
      <c r="AU519">
        <v>1.3425682050926999</v>
      </c>
      <c r="AV519">
        <v>0</v>
      </c>
      <c r="AW519">
        <v>1.1818510893260801</v>
      </c>
      <c r="AX519">
        <v>0</v>
      </c>
      <c r="AY519">
        <v>0</v>
      </c>
      <c r="AZ519">
        <v>1.13983155653704</v>
      </c>
      <c r="BA519">
        <v>0</v>
      </c>
      <c r="BB519">
        <v>0</v>
      </c>
      <c r="BC519">
        <v>0</v>
      </c>
      <c r="BD519">
        <v>1.1758644534709</v>
      </c>
      <c r="BE519">
        <v>1.28294807836308</v>
      </c>
    </row>
    <row r="520" spans="38:57">
      <c r="AL520">
        <v>0</v>
      </c>
      <c r="AM520">
        <v>0.92746895341118696</v>
      </c>
      <c r="AN520">
        <v>0</v>
      </c>
      <c r="AO520">
        <v>0</v>
      </c>
      <c r="AP520">
        <v>1.1500691972835999</v>
      </c>
      <c r="AQ520">
        <v>1.1672897590610201</v>
      </c>
      <c r="AR520">
        <v>1.13158028105557</v>
      </c>
      <c r="AS520">
        <v>1.1984425442242099</v>
      </c>
      <c r="AT520">
        <v>0.97525377904815702</v>
      </c>
      <c r="AU520">
        <v>1.26932793152792</v>
      </c>
      <c r="AV520">
        <v>0</v>
      </c>
      <c r="AW520">
        <v>1.1147911052019199</v>
      </c>
      <c r="AX520">
        <v>0</v>
      </c>
      <c r="AY520">
        <v>0</v>
      </c>
      <c r="AZ520">
        <v>1.1476061409280101</v>
      </c>
      <c r="BA520">
        <v>0</v>
      </c>
      <c r="BB520">
        <v>0</v>
      </c>
      <c r="BC520">
        <v>0</v>
      </c>
      <c r="BD520">
        <v>1.1003868032076201</v>
      </c>
      <c r="BE520">
        <v>1.2338843183638499</v>
      </c>
    </row>
    <row r="521" spans="38:57">
      <c r="AL521">
        <v>0</v>
      </c>
      <c r="AM521">
        <v>0.93973580308177096</v>
      </c>
      <c r="AN521">
        <v>0</v>
      </c>
      <c r="AO521">
        <v>0</v>
      </c>
      <c r="AP521">
        <v>1.1251332282647799</v>
      </c>
      <c r="AQ521">
        <v>1.1547192132637301</v>
      </c>
      <c r="AR521">
        <v>1.1186485242233399</v>
      </c>
      <c r="AS521">
        <v>1.1780978217186899</v>
      </c>
      <c r="AT521">
        <v>0.95769968423973095</v>
      </c>
      <c r="AU521">
        <v>1.3024352853038399</v>
      </c>
      <c r="AV521">
        <v>0</v>
      </c>
      <c r="AW521">
        <v>1.11386630412344</v>
      </c>
      <c r="AX521">
        <v>0</v>
      </c>
      <c r="AY521">
        <v>0</v>
      </c>
      <c r="AZ521">
        <v>1.1530808846393901</v>
      </c>
      <c r="BA521">
        <v>0</v>
      </c>
      <c r="BB521">
        <v>0</v>
      </c>
      <c r="BC521">
        <v>0</v>
      </c>
      <c r="BD521">
        <v>1.1151457778108</v>
      </c>
      <c r="BE521">
        <v>1.2227100284980801</v>
      </c>
    </row>
    <row r="522" spans="38:57">
      <c r="AL522">
        <v>0</v>
      </c>
      <c r="AM522">
        <v>0.93784657393587101</v>
      </c>
      <c r="AN522">
        <v>0</v>
      </c>
      <c r="AO522">
        <v>0</v>
      </c>
      <c r="AP522">
        <v>1.1274401504559599</v>
      </c>
      <c r="AQ522">
        <v>1.1529436682991001</v>
      </c>
      <c r="AR522">
        <v>1.1181699324297401</v>
      </c>
      <c r="AS522">
        <v>1.17223495026589</v>
      </c>
      <c r="AT522">
        <v>0.93298013731732599</v>
      </c>
      <c r="AU522">
        <v>1.32866844950423</v>
      </c>
      <c r="AV522">
        <v>0</v>
      </c>
      <c r="AW522">
        <v>1.1147420244881401</v>
      </c>
      <c r="AX522">
        <v>0</v>
      </c>
      <c r="AY522">
        <v>0</v>
      </c>
      <c r="AZ522">
        <v>1.15234368406201</v>
      </c>
      <c r="BA522">
        <v>0</v>
      </c>
      <c r="BB522">
        <v>0</v>
      </c>
      <c r="BC522">
        <v>0</v>
      </c>
      <c r="BD522">
        <v>1.11658314417945</v>
      </c>
      <c r="BE522">
        <v>1.2183369927280601</v>
      </c>
    </row>
    <row r="523" spans="38:57">
      <c r="AL523">
        <v>0</v>
      </c>
      <c r="AM523">
        <v>0.92068609581985095</v>
      </c>
      <c r="AN523">
        <v>0</v>
      </c>
      <c r="AO523">
        <v>0</v>
      </c>
      <c r="AP523">
        <v>1.1105763728362299</v>
      </c>
      <c r="AQ523">
        <v>1.1453064539453299</v>
      </c>
      <c r="AR523">
        <v>1.09824806551805</v>
      </c>
      <c r="AS523">
        <v>1.13751501122729</v>
      </c>
      <c r="AT523">
        <v>0.89747662808720696</v>
      </c>
      <c r="AU523">
        <v>1.29219089825934</v>
      </c>
      <c r="AV523">
        <v>0</v>
      </c>
      <c r="AW523">
        <v>1.09342729835768</v>
      </c>
      <c r="AX523">
        <v>0</v>
      </c>
      <c r="AY523">
        <v>0</v>
      </c>
      <c r="AZ523">
        <v>1.1337855059401301</v>
      </c>
      <c r="BA523">
        <v>0</v>
      </c>
      <c r="BB523">
        <v>0</v>
      </c>
      <c r="BC523">
        <v>0</v>
      </c>
      <c r="BD523">
        <v>1.0932186087703499</v>
      </c>
      <c r="BE523">
        <v>1.19602848870571</v>
      </c>
    </row>
    <row r="524" spans="38:57">
      <c r="AL524">
        <v>0</v>
      </c>
      <c r="AM524">
        <v>0.81891849173290798</v>
      </c>
      <c r="AN524">
        <v>0</v>
      </c>
      <c r="AO524">
        <v>0</v>
      </c>
      <c r="AP524">
        <v>1.0407913334830701</v>
      </c>
      <c r="AQ524">
        <v>1.09643951714767</v>
      </c>
      <c r="AR524">
        <v>1.0308693005844101</v>
      </c>
      <c r="AS524">
        <v>1.0639225056547801</v>
      </c>
      <c r="AT524">
        <v>0.76755289441906405</v>
      </c>
      <c r="AU524">
        <v>1.2015557758137501</v>
      </c>
      <c r="AV524">
        <v>0</v>
      </c>
      <c r="AW524">
        <v>1.02348386336254</v>
      </c>
      <c r="AX524">
        <v>0</v>
      </c>
      <c r="AY524">
        <v>0</v>
      </c>
      <c r="AZ524">
        <v>1.0532272077528599</v>
      </c>
      <c r="BA524">
        <v>0</v>
      </c>
      <c r="BB524">
        <v>0</v>
      </c>
      <c r="BC524">
        <v>0</v>
      </c>
      <c r="BD524">
        <v>1.02027680316783</v>
      </c>
      <c r="BE524">
        <v>1.1359172956571899</v>
      </c>
    </row>
    <row r="525" spans="38:57">
      <c r="AL525">
        <v>0</v>
      </c>
      <c r="AM525">
        <v>0.66062829806281598</v>
      </c>
      <c r="AN525">
        <v>0</v>
      </c>
      <c r="AO525">
        <v>0</v>
      </c>
      <c r="AP525">
        <v>0.95752743931406004</v>
      </c>
      <c r="AQ525">
        <v>1.04819873683794</v>
      </c>
      <c r="AR525">
        <v>0.97690876247379499</v>
      </c>
      <c r="AS525">
        <v>0.99552627491408996</v>
      </c>
      <c r="AT525">
        <v>0.68668923589041397</v>
      </c>
      <c r="AU525">
        <v>1.1158791390437</v>
      </c>
      <c r="AV525">
        <v>0</v>
      </c>
      <c r="AW525">
        <v>0.94793398124279304</v>
      </c>
      <c r="AX525">
        <v>0</v>
      </c>
      <c r="AY525">
        <v>0</v>
      </c>
      <c r="AZ525">
        <v>0.84122572473010904</v>
      </c>
      <c r="BA525">
        <v>0</v>
      </c>
      <c r="BB525">
        <v>0</v>
      </c>
      <c r="BC525">
        <v>0</v>
      </c>
      <c r="BD525">
        <v>0.91836317681553603</v>
      </c>
      <c r="BE525">
        <v>1.0526224655968599</v>
      </c>
    </row>
    <row r="526" spans="38:57">
      <c r="AL526">
        <v>0</v>
      </c>
      <c r="AM526">
        <v>0.62166293874789302</v>
      </c>
      <c r="AN526">
        <v>0</v>
      </c>
      <c r="AO526">
        <v>0</v>
      </c>
      <c r="AP526">
        <v>0.94955927482740998</v>
      </c>
      <c r="AQ526">
        <v>1.03529737092195</v>
      </c>
      <c r="AR526">
        <v>0.96114311139407604</v>
      </c>
      <c r="AS526">
        <v>1.0074913252539699</v>
      </c>
      <c r="AT526">
        <v>0.66918409598102702</v>
      </c>
      <c r="AU526">
        <v>1.1755068466782801</v>
      </c>
      <c r="AV526">
        <v>0</v>
      </c>
      <c r="AW526">
        <v>0.93331775717085796</v>
      </c>
      <c r="AX526">
        <v>0</v>
      </c>
      <c r="AY526">
        <v>0</v>
      </c>
      <c r="AZ526">
        <v>0.86315722465326705</v>
      </c>
      <c r="BA526">
        <v>0</v>
      </c>
      <c r="BB526">
        <v>0</v>
      </c>
      <c r="BC526">
        <v>0</v>
      </c>
      <c r="BD526">
        <v>0.93809960311625995</v>
      </c>
      <c r="BE526">
        <v>1.0507221065558701</v>
      </c>
    </row>
    <row r="527" spans="38:57">
      <c r="AL527">
        <v>0</v>
      </c>
      <c r="AM527">
        <v>0.62821933013534803</v>
      </c>
      <c r="AN527">
        <v>0</v>
      </c>
      <c r="AO527">
        <v>0</v>
      </c>
      <c r="AP527">
        <v>0.96660725110400603</v>
      </c>
      <c r="AQ527">
        <v>1.0326072622528899</v>
      </c>
      <c r="AR527">
        <v>0.97686496837906001</v>
      </c>
      <c r="AS527">
        <v>1.02434571698316</v>
      </c>
      <c r="AT527">
        <v>0.68932573291770105</v>
      </c>
      <c r="AU527">
        <v>1.1890759339715899</v>
      </c>
      <c r="AV527">
        <v>0</v>
      </c>
      <c r="AW527">
        <v>0.94054088016080195</v>
      </c>
      <c r="AX527">
        <v>0</v>
      </c>
      <c r="AY527">
        <v>0</v>
      </c>
      <c r="AZ527">
        <v>0.90042548358859098</v>
      </c>
      <c r="BA527">
        <v>0</v>
      </c>
      <c r="BB527">
        <v>0</v>
      </c>
      <c r="BC527">
        <v>0</v>
      </c>
      <c r="BD527">
        <v>0.96065396036126305</v>
      </c>
      <c r="BE527">
        <v>1.06119923263432</v>
      </c>
    </row>
    <row r="528" spans="38:57">
      <c r="AL528">
        <v>0</v>
      </c>
      <c r="AM528">
        <v>0.50511270894545901</v>
      </c>
      <c r="AN528">
        <v>0</v>
      </c>
      <c r="AO528">
        <v>0</v>
      </c>
      <c r="AP528">
        <v>0.93671524005169904</v>
      </c>
      <c r="AQ528">
        <v>0.97768873046327698</v>
      </c>
      <c r="AR528">
        <v>0.930709096341368</v>
      </c>
      <c r="AS528">
        <v>0.97722488091642601</v>
      </c>
      <c r="AT528">
        <v>0.59574447699657496</v>
      </c>
      <c r="AU528">
        <v>1.13833772856788</v>
      </c>
      <c r="AV528">
        <v>0</v>
      </c>
      <c r="AW528">
        <v>0.88660795277609605</v>
      </c>
      <c r="AX528">
        <v>0</v>
      </c>
      <c r="AY528">
        <v>0</v>
      </c>
      <c r="AZ528">
        <v>0.86696457658508097</v>
      </c>
      <c r="BA528">
        <v>0</v>
      </c>
      <c r="BB528">
        <v>0</v>
      </c>
      <c r="BC528">
        <v>0</v>
      </c>
      <c r="BD528">
        <v>0.88316919609074795</v>
      </c>
      <c r="BE528">
        <v>1.0273314217756599</v>
      </c>
    </row>
    <row r="529" spans="2:57">
      <c r="AL529">
        <v>0</v>
      </c>
      <c r="AM529">
        <v>0.37528065823002599</v>
      </c>
      <c r="AN529">
        <v>0</v>
      </c>
      <c r="AO529">
        <v>0</v>
      </c>
      <c r="AP529">
        <v>0.892990191198061</v>
      </c>
      <c r="AQ529">
        <v>0.90030021951006201</v>
      </c>
      <c r="AR529">
        <v>0.86760086882086196</v>
      </c>
      <c r="AS529">
        <v>0.91491835823574197</v>
      </c>
      <c r="AT529">
        <v>0.45754659214270899</v>
      </c>
      <c r="AU529">
        <v>1.0460970040897399</v>
      </c>
      <c r="AV529">
        <v>0</v>
      </c>
      <c r="AW529">
        <v>0.80417284821291102</v>
      </c>
      <c r="AX529">
        <v>0</v>
      </c>
      <c r="AY529">
        <v>0</v>
      </c>
      <c r="AZ529">
        <v>0.80096453143203195</v>
      </c>
      <c r="BA529">
        <v>0</v>
      </c>
      <c r="BB529">
        <v>0</v>
      </c>
      <c r="BC529">
        <v>0</v>
      </c>
      <c r="BD529">
        <v>0.78912373612350595</v>
      </c>
      <c r="BE529">
        <v>0.96753908528349197</v>
      </c>
    </row>
    <row r="530" spans="2:57">
      <c r="AL530">
        <v>0</v>
      </c>
      <c r="AM530">
        <v>0.87046348066210399</v>
      </c>
      <c r="AN530">
        <v>0</v>
      </c>
      <c r="AO530">
        <v>0</v>
      </c>
      <c r="AP530">
        <v>0.87920430465958499</v>
      </c>
      <c r="AQ530">
        <v>0.81352237575833997</v>
      </c>
      <c r="AR530">
        <v>0.88050245525633097</v>
      </c>
      <c r="AS530">
        <v>0.82009066513387796</v>
      </c>
      <c r="AT530">
        <v>0</v>
      </c>
      <c r="AU530">
        <v>0.85884747876798395</v>
      </c>
      <c r="AV530">
        <v>0</v>
      </c>
      <c r="AW530">
        <v>0.88527808223487503</v>
      </c>
      <c r="AX530">
        <v>0</v>
      </c>
      <c r="AY530">
        <v>0</v>
      </c>
      <c r="AZ530">
        <v>0.88837302166172905</v>
      </c>
      <c r="BA530">
        <v>0</v>
      </c>
      <c r="BB530">
        <v>0</v>
      </c>
      <c r="BC530">
        <v>0</v>
      </c>
      <c r="BD530">
        <v>0.88720999892851604</v>
      </c>
      <c r="BE530">
        <v>0.86771386426623298</v>
      </c>
    </row>
    <row r="531" spans="2:57">
      <c r="AL531">
        <v>0</v>
      </c>
      <c r="AM531">
        <v>0.87463976633172102</v>
      </c>
      <c r="AN531">
        <v>0</v>
      </c>
      <c r="AO531">
        <v>0</v>
      </c>
      <c r="AP531">
        <v>0.86395686111232195</v>
      </c>
      <c r="AQ531">
        <v>0.82431375978323995</v>
      </c>
      <c r="AR531">
        <v>0.86920220986055197</v>
      </c>
      <c r="AS531">
        <v>0.82624219348106098</v>
      </c>
      <c r="AT531">
        <v>0</v>
      </c>
      <c r="AU531">
        <v>0.929487232383994</v>
      </c>
      <c r="AV531">
        <v>0</v>
      </c>
      <c r="AW531">
        <v>0.88429815918112298</v>
      </c>
      <c r="AX531">
        <v>0</v>
      </c>
      <c r="AY531">
        <v>0</v>
      </c>
      <c r="AZ531">
        <v>0.89863860017136199</v>
      </c>
      <c r="BA531">
        <v>0</v>
      </c>
      <c r="BB531">
        <v>0</v>
      </c>
      <c r="BC531">
        <v>0</v>
      </c>
      <c r="BD531">
        <v>0.90586000436587</v>
      </c>
      <c r="BE531">
        <v>0.86422720353901405</v>
      </c>
    </row>
    <row r="532" spans="2:57">
      <c r="AL532">
        <v>0</v>
      </c>
      <c r="AM532">
        <v>0.87557683664943897</v>
      </c>
      <c r="AN532">
        <v>0</v>
      </c>
      <c r="AO532">
        <v>0</v>
      </c>
      <c r="AP532">
        <v>0.86564754683302203</v>
      </c>
      <c r="AQ532">
        <v>0.82972629238433104</v>
      </c>
      <c r="AR532">
        <v>0.86945529354050899</v>
      </c>
      <c r="AS532">
        <v>0.832408844278966</v>
      </c>
      <c r="AT532">
        <v>0</v>
      </c>
      <c r="AU532">
        <v>0.95186175901338299</v>
      </c>
      <c r="AV532">
        <v>0</v>
      </c>
      <c r="AW532">
        <v>0.88586726042319097</v>
      </c>
      <c r="AX532">
        <v>0</v>
      </c>
      <c r="AY532">
        <v>0</v>
      </c>
      <c r="AZ532">
        <v>0.90176557191734097</v>
      </c>
      <c r="BA532">
        <v>0</v>
      </c>
      <c r="BB532">
        <v>0</v>
      </c>
      <c r="BC532">
        <v>0</v>
      </c>
      <c r="BD532">
        <v>0.91081401947291796</v>
      </c>
      <c r="BE532">
        <v>0.87010886342402305</v>
      </c>
    </row>
    <row r="533" spans="2:57">
      <c r="AL533">
        <v>0</v>
      </c>
      <c r="AM533">
        <v>0.874797057346555</v>
      </c>
      <c r="AN533">
        <v>0</v>
      </c>
      <c r="AO533">
        <v>0</v>
      </c>
      <c r="AP533">
        <v>0.86318927546651203</v>
      </c>
      <c r="AQ533">
        <v>0.83309707925662402</v>
      </c>
      <c r="AR533">
        <v>0.86356009866068695</v>
      </c>
      <c r="AS533">
        <v>0.83102435259380303</v>
      </c>
      <c r="AT533">
        <v>0</v>
      </c>
      <c r="AU533">
        <v>0.93440966231643197</v>
      </c>
      <c r="AV533">
        <v>0</v>
      </c>
      <c r="AW533">
        <v>0.88312282584784996</v>
      </c>
      <c r="AX533">
        <v>0</v>
      </c>
      <c r="AY533">
        <v>0</v>
      </c>
      <c r="AZ533">
        <v>0.89128557058928803</v>
      </c>
      <c r="BA533">
        <v>0</v>
      </c>
      <c r="BB533">
        <v>0</v>
      </c>
      <c r="BC533">
        <v>0</v>
      </c>
      <c r="BD533">
        <v>0.89929918641434303</v>
      </c>
      <c r="BE533">
        <v>0.86978828680782205</v>
      </c>
    </row>
    <row r="534" spans="2:57">
      <c r="AL534">
        <v>0</v>
      </c>
      <c r="AM534">
        <v>0.791306599436566</v>
      </c>
      <c r="AN534">
        <v>0</v>
      </c>
      <c r="AO534">
        <v>0</v>
      </c>
      <c r="AP534">
        <v>0.78677659694399504</v>
      </c>
      <c r="AQ534">
        <v>0.75130976167643804</v>
      </c>
      <c r="AR534">
        <v>0.77746251641117503</v>
      </c>
      <c r="AS534">
        <v>0.74844671406497998</v>
      </c>
      <c r="AT534">
        <v>0</v>
      </c>
      <c r="AU534">
        <v>0.80589036701982197</v>
      </c>
      <c r="AV534">
        <v>0</v>
      </c>
      <c r="AW534">
        <v>0.79892929707218996</v>
      </c>
      <c r="AX534">
        <v>0</v>
      </c>
      <c r="AY534">
        <v>0</v>
      </c>
      <c r="AZ534">
        <v>0.79465777740924903</v>
      </c>
      <c r="BA534">
        <v>0</v>
      </c>
      <c r="BB534">
        <v>0</v>
      </c>
      <c r="BC534">
        <v>0</v>
      </c>
      <c r="BD534">
        <v>0.79971702018159496</v>
      </c>
      <c r="BE534">
        <v>0.78847164001858805</v>
      </c>
    </row>
    <row r="535" spans="2:57">
      <c r="AL535">
        <v>0</v>
      </c>
      <c r="AM535">
        <v>0.71959114176224404</v>
      </c>
      <c r="AN535">
        <v>0</v>
      </c>
      <c r="AO535">
        <v>0</v>
      </c>
      <c r="AP535">
        <v>0.72036370099823699</v>
      </c>
      <c r="AQ535">
        <v>0.68881983466349395</v>
      </c>
      <c r="AR535">
        <v>0.704374475374553</v>
      </c>
      <c r="AS535">
        <v>0.67921765137126899</v>
      </c>
      <c r="AT535">
        <v>0</v>
      </c>
      <c r="AU535">
        <v>0.70335028388725995</v>
      </c>
      <c r="AV535">
        <v>0</v>
      </c>
      <c r="AW535">
        <v>0.72275686312316501</v>
      </c>
      <c r="AX535">
        <v>0</v>
      </c>
      <c r="AY535">
        <v>0</v>
      </c>
      <c r="AZ535">
        <v>0.72414242816947905</v>
      </c>
      <c r="BA535">
        <v>0</v>
      </c>
      <c r="BB535">
        <v>0</v>
      </c>
      <c r="BC535">
        <v>0</v>
      </c>
      <c r="BD535">
        <v>0.72230841785241895</v>
      </c>
      <c r="BE535">
        <v>0.71378508006236496</v>
      </c>
    </row>
    <row r="536" spans="2:57">
      <c r="AL536">
        <v>0</v>
      </c>
      <c r="AM536">
        <v>0.72945641113199</v>
      </c>
      <c r="AN536">
        <v>0</v>
      </c>
      <c r="AO536">
        <v>0</v>
      </c>
      <c r="AP536">
        <v>0.71803080454392398</v>
      </c>
      <c r="AQ536">
        <v>0.70872505542600495</v>
      </c>
      <c r="AR536">
        <v>0.71173894971290996</v>
      </c>
      <c r="AS536">
        <v>0.70693008913026101</v>
      </c>
      <c r="AT536">
        <v>0</v>
      </c>
      <c r="AU536">
        <v>0.79140072832572095</v>
      </c>
      <c r="AV536">
        <v>0</v>
      </c>
      <c r="AW536">
        <v>0.73083256390951701</v>
      </c>
      <c r="AX536">
        <v>0</v>
      </c>
      <c r="AY536">
        <v>0</v>
      </c>
      <c r="AZ536">
        <v>0.74767247957238103</v>
      </c>
      <c r="BA536">
        <v>0</v>
      </c>
      <c r="BB536">
        <v>0</v>
      </c>
      <c r="BC536">
        <v>0</v>
      </c>
      <c r="BD536">
        <v>0.75527643880193895</v>
      </c>
      <c r="BE536">
        <v>0.72355282872816695</v>
      </c>
    </row>
    <row r="537" spans="2:57">
      <c r="AL537">
        <v>0</v>
      </c>
      <c r="AM537">
        <v>0.77050229041342799</v>
      </c>
      <c r="AN537">
        <v>0</v>
      </c>
      <c r="AO537">
        <v>0</v>
      </c>
      <c r="AP537">
        <v>0.75586376740849903</v>
      </c>
      <c r="AQ537">
        <v>0.75590875682070102</v>
      </c>
      <c r="AR537">
        <v>0.74802153590905995</v>
      </c>
      <c r="AS537">
        <v>0.75222414792342895</v>
      </c>
      <c r="AT537">
        <v>0</v>
      </c>
      <c r="AU537">
        <v>0.85915783384238398</v>
      </c>
      <c r="AV537">
        <v>0</v>
      </c>
      <c r="AW537">
        <v>0.77277392675148704</v>
      </c>
      <c r="AX537">
        <v>0</v>
      </c>
      <c r="AY537">
        <v>0</v>
      </c>
      <c r="AZ537">
        <v>0.78961364259603894</v>
      </c>
      <c r="BA537">
        <v>0</v>
      </c>
      <c r="BB537">
        <v>0</v>
      </c>
      <c r="BC537">
        <v>0</v>
      </c>
      <c r="BD537">
        <v>0.80172749013727396</v>
      </c>
      <c r="BE537">
        <v>0.76539166954754401</v>
      </c>
    </row>
    <row r="538" spans="2:57">
      <c r="AL538">
        <v>0</v>
      </c>
      <c r="AM538">
        <v>0.71944004562950004</v>
      </c>
      <c r="AN538">
        <v>0</v>
      </c>
      <c r="AO538">
        <v>0</v>
      </c>
      <c r="AP538">
        <v>0.71033963600621297</v>
      </c>
      <c r="AQ538">
        <v>0.70250022679435598</v>
      </c>
      <c r="AR538">
        <v>0.69877925859983803</v>
      </c>
      <c r="AS538">
        <v>0.69672917697210901</v>
      </c>
      <c r="AT538">
        <v>0</v>
      </c>
      <c r="AU538">
        <v>0.76394707204463397</v>
      </c>
      <c r="AV538">
        <v>0</v>
      </c>
      <c r="AW538">
        <v>0.72215316638929605</v>
      </c>
      <c r="AX538">
        <v>0</v>
      </c>
      <c r="AY538">
        <v>0</v>
      </c>
      <c r="AZ538">
        <v>0.72892333958552202</v>
      </c>
      <c r="BA538">
        <v>0</v>
      </c>
      <c r="BB538">
        <v>0</v>
      </c>
      <c r="BC538">
        <v>0</v>
      </c>
      <c r="BD538">
        <v>0.73662444195349597</v>
      </c>
      <c r="BE538">
        <v>0.71604443556839004</v>
      </c>
    </row>
    <row r="539" spans="2:57">
      <c r="AL539">
        <v>0</v>
      </c>
      <c r="AM539">
        <v>0.63791060528256804</v>
      </c>
      <c r="AN539">
        <v>0</v>
      </c>
      <c r="AO539">
        <v>0</v>
      </c>
      <c r="AP539">
        <v>0.63361093246687294</v>
      </c>
      <c r="AQ539">
        <v>0.62219855251568301</v>
      </c>
      <c r="AR539">
        <v>0.61952603566060405</v>
      </c>
      <c r="AS539">
        <v>0.61620930951126995</v>
      </c>
      <c r="AT539">
        <v>0</v>
      </c>
      <c r="AU539">
        <v>0.65098494031075504</v>
      </c>
      <c r="AV539">
        <v>0</v>
      </c>
      <c r="AW539">
        <v>0.64515257935006398</v>
      </c>
      <c r="AX539">
        <v>0</v>
      </c>
      <c r="AY539">
        <v>0</v>
      </c>
      <c r="AZ539">
        <v>0.64526572982782204</v>
      </c>
      <c r="BA539">
        <v>0</v>
      </c>
      <c r="BB539">
        <v>0</v>
      </c>
      <c r="BC539">
        <v>0</v>
      </c>
      <c r="BD539">
        <v>0.64677692460332503</v>
      </c>
      <c r="BE539">
        <v>0.63473977229752898</v>
      </c>
    </row>
    <row r="540" spans="2:57">
      <c r="AL540">
        <v>0</v>
      </c>
      <c r="AM540">
        <v>0.53933851651090203</v>
      </c>
      <c r="AN540">
        <v>0</v>
      </c>
      <c r="AO540">
        <v>0</v>
      </c>
      <c r="AP540">
        <v>0.53757783322138997</v>
      </c>
      <c r="AQ540">
        <v>0.52467759873640496</v>
      </c>
      <c r="AR540">
        <v>0.52348437670251202</v>
      </c>
      <c r="AS540">
        <v>0.51905252238228905</v>
      </c>
      <c r="AT540">
        <v>0</v>
      </c>
      <c r="AU540">
        <v>0.53960763419859004</v>
      </c>
      <c r="AV540">
        <v>0</v>
      </c>
      <c r="AW540">
        <v>0.54603194565022195</v>
      </c>
      <c r="AX540">
        <v>0</v>
      </c>
      <c r="AY540">
        <v>0</v>
      </c>
      <c r="AZ540">
        <v>0.54526512801148097</v>
      </c>
      <c r="BA540">
        <v>0</v>
      </c>
      <c r="BB540">
        <v>0</v>
      </c>
      <c r="BC540">
        <v>0</v>
      </c>
      <c r="BD540">
        <v>0.54141584012109301</v>
      </c>
      <c r="BE540">
        <v>0.534945382065665</v>
      </c>
    </row>
    <row r="541" spans="2:57">
      <c r="AL541">
        <v>0</v>
      </c>
      <c r="AM541">
        <v>0.53510199468909903</v>
      </c>
      <c r="AN541">
        <v>0</v>
      </c>
      <c r="AO541">
        <v>0</v>
      </c>
      <c r="AP541">
        <v>0.523611049270998</v>
      </c>
      <c r="AQ541">
        <v>0.53306263824592903</v>
      </c>
      <c r="AR541">
        <v>0.52114646551147503</v>
      </c>
      <c r="AS541">
        <v>0.53190828459227502</v>
      </c>
      <c r="AT541">
        <v>0</v>
      </c>
      <c r="AU541">
        <v>0.61980308343505797</v>
      </c>
      <c r="AV541">
        <v>0</v>
      </c>
      <c r="AW541">
        <v>0.544997306521115</v>
      </c>
      <c r="AX541">
        <v>0</v>
      </c>
      <c r="AY541">
        <v>0</v>
      </c>
      <c r="AZ541">
        <v>0.55873757551885905</v>
      </c>
      <c r="BA541">
        <v>0</v>
      </c>
      <c r="BB541">
        <v>0</v>
      </c>
      <c r="BC541">
        <v>0</v>
      </c>
      <c r="BD541">
        <v>0.56342817267017398</v>
      </c>
      <c r="BE541">
        <v>0.53521130353847302</v>
      </c>
    </row>
    <row r="542" spans="2:57">
      <c r="B542" t="s">
        <v>267</v>
      </c>
      <c r="AL542">
        <v>0</v>
      </c>
      <c r="AM542">
        <v>0.53384898401998604</v>
      </c>
      <c r="AN542">
        <v>0</v>
      </c>
      <c r="AO542">
        <v>0</v>
      </c>
      <c r="AP542">
        <v>0.52098552802285203</v>
      </c>
      <c r="AQ542">
        <v>0.53634624354319804</v>
      </c>
      <c r="AR542">
        <v>0.52175418429127096</v>
      </c>
      <c r="AS542">
        <v>0.53813068105142903</v>
      </c>
      <c r="AT542">
        <v>0</v>
      </c>
      <c r="AU542">
        <v>0.65257436403523295</v>
      </c>
      <c r="AV542">
        <v>0</v>
      </c>
      <c r="AW542">
        <v>0.54647885080071701</v>
      </c>
      <c r="AX542">
        <v>0</v>
      </c>
      <c r="AY542">
        <v>0</v>
      </c>
      <c r="AZ542">
        <v>0.56349072252562304</v>
      </c>
      <c r="BA542">
        <v>0</v>
      </c>
      <c r="BB542">
        <v>0</v>
      </c>
      <c r="BC542">
        <v>0</v>
      </c>
      <c r="BD542">
        <v>0.57104948363099295</v>
      </c>
      <c r="BE542">
        <v>0.53825511007209503</v>
      </c>
    </row>
    <row r="543" spans="2:57">
      <c r="AL543">
        <v>0</v>
      </c>
      <c r="AM543">
        <v>0.57326452832783503</v>
      </c>
      <c r="AN543">
        <v>0</v>
      </c>
      <c r="AO543">
        <v>0</v>
      </c>
      <c r="AP543">
        <v>0.56345572343174899</v>
      </c>
      <c r="AQ543">
        <v>0.58188610969271504</v>
      </c>
      <c r="AR543">
        <v>0.56352867419331798</v>
      </c>
      <c r="AS543">
        <v>0.58102645714865397</v>
      </c>
      <c r="AT543">
        <v>0</v>
      </c>
      <c r="AU543">
        <v>0.68260211427071504</v>
      </c>
      <c r="AV543">
        <v>0</v>
      </c>
      <c r="AW543">
        <v>0.58434412800581803</v>
      </c>
      <c r="AX543">
        <v>0</v>
      </c>
      <c r="AY543">
        <v>0</v>
      </c>
      <c r="AZ543">
        <v>0.59867020519194702</v>
      </c>
      <c r="BA543">
        <v>0</v>
      </c>
      <c r="BB543">
        <v>0</v>
      </c>
      <c r="BC543">
        <v>0</v>
      </c>
      <c r="BD543">
        <v>0.60761321608043894</v>
      </c>
      <c r="BE543">
        <v>0.58111949986771005</v>
      </c>
    </row>
    <row r="544" spans="2:57">
      <c r="AL544">
        <v>0</v>
      </c>
      <c r="AM544">
        <v>0.42760759503346601</v>
      </c>
      <c r="AN544">
        <v>0</v>
      </c>
      <c r="AO544">
        <v>0</v>
      </c>
      <c r="AP544">
        <v>0.42599657232673399</v>
      </c>
      <c r="AQ544">
        <v>0.42778743897113702</v>
      </c>
      <c r="AR544">
        <v>0.41868712221537902</v>
      </c>
      <c r="AS544">
        <v>0.42412439904410199</v>
      </c>
      <c r="AT544">
        <v>0</v>
      </c>
      <c r="AU544">
        <v>0.46469568179770698</v>
      </c>
      <c r="AV544">
        <v>0</v>
      </c>
      <c r="AW544">
        <v>0.43670655886541898</v>
      </c>
      <c r="AX544">
        <v>0</v>
      </c>
      <c r="AY544">
        <v>0</v>
      </c>
      <c r="AZ544">
        <v>0.437466765231598</v>
      </c>
      <c r="BA544">
        <v>0</v>
      </c>
      <c r="BB544">
        <v>0</v>
      </c>
      <c r="BC544">
        <v>0</v>
      </c>
      <c r="BD544">
        <v>0.44111054788724902</v>
      </c>
      <c r="BE544">
        <v>0.43230550991143801</v>
      </c>
    </row>
    <row r="545" spans="38:57">
      <c r="AL545">
        <v>0</v>
      </c>
      <c r="AM545">
        <v>0.29627869549053698</v>
      </c>
      <c r="AN545">
        <v>0</v>
      </c>
      <c r="AO545">
        <v>0</v>
      </c>
      <c r="AP545">
        <v>0.29875533925160003</v>
      </c>
      <c r="AQ545">
        <v>0.294422809553817</v>
      </c>
      <c r="AR545">
        <v>0.29215654774133498</v>
      </c>
      <c r="AS545">
        <v>0.29687024480131202</v>
      </c>
      <c r="AT545">
        <v>0</v>
      </c>
      <c r="AU545">
        <v>0.30296706678633101</v>
      </c>
      <c r="AV545">
        <v>0</v>
      </c>
      <c r="AW545">
        <v>0.30250746966632502</v>
      </c>
      <c r="AX545">
        <v>0</v>
      </c>
      <c r="AY545">
        <v>0</v>
      </c>
      <c r="AZ545">
        <v>0.29958953062897198</v>
      </c>
      <c r="BA545">
        <v>0</v>
      </c>
      <c r="BB545">
        <v>0</v>
      </c>
      <c r="BC545">
        <v>0</v>
      </c>
      <c r="BD545">
        <v>0.30077956304604198</v>
      </c>
      <c r="BE545">
        <v>0.301592733826961</v>
      </c>
    </row>
    <row r="546" spans="38:57">
      <c r="AL546">
        <v>0</v>
      </c>
      <c r="AM546">
        <v>0.32269672034626701</v>
      </c>
      <c r="AN546">
        <v>0</v>
      </c>
      <c r="AO546">
        <v>0</v>
      </c>
      <c r="AP546">
        <v>0.31209535569908498</v>
      </c>
      <c r="AQ546">
        <v>0.34168593984038498</v>
      </c>
      <c r="AR546">
        <v>0.32310873976749099</v>
      </c>
      <c r="AS546">
        <v>0.342627334922738</v>
      </c>
      <c r="AT546">
        <v>0</v>
      </c>
      <c r="AU546">
        <v>0.44482089789910001</v>
      </c>
      <c r="AV546">
        <v>0</v>
      </c>
      <c r="AW546">
        <v>0.33003605184902202</v>
      </c>
      <c r="AX546">
        <v>0</v>
      </c>
      <c r="AY546">
        <v>0</v>
      </c>
      <c r="AZ546">
        <v>0.346592545081573</v>
      </c>
      <c r="BA546">
        <v>0</v>
      </c>
      <c r="BB546">
        <v>0</v>
      </c>
      <c r="BC546">
        <v>0</v>
      </c>
      <c r="BD546">
        <v>0.35897794535801197</v>
      </c>
      <c r="BE546">
        <v>0.33151722739105299</v>
      </c>
    </row>
    <row r="547" spans="38:57">
      <c r="AL547">
        <v>0</v>
      </c>
      <c r="AM547">
        <v>0.461796111299976</v>
      </c>
      <c r="AN547">
        <v>0</v>
      </c>
      <c r="AO547">
        <v>0</v>
      </c>
      <c r="AP547">
        <v>0.44934761297758802</v>
      </c>
      <c r="AQ547">
        <v>0.495311302129603</v>
      </c>
      <c r="AR547">
        <v>0.46676421420591102</v>
      </c>
      <c r="AS547">
        <v>0.49946718555279501</v>
      </c>
      <c r="AT547">
        <v>0</v>
      </c>
      <c r="AU547">
        <v>0.64631820727669298</v>
      </c>
      <c r="AV547">
        <v>0</v>
      </c>
      <c r="AW547">
        <v>0.46887063136943702</v>
      </c>
      <c r="AX547">
        <v>0</v>
      </c>
      <c r="AY547">
        <v>0</v>
      </c>
      <c r="AZ547">
        <v>0.49535386635919598</v>
      </c>
      <c r="BA547">
        <v>0</v>
      </c>
      <c r="BB547">
        <v>0</v>
      </c>
      <c r="BC547">
        <v>0</v>
      </c>
      <c r="BD547">
        <v>0.51511329579083398</v>
      </c>
      <c r="BE547">
        <v>0.47804109163958802</v>
      </c>
    </row>
    <row r="548" spans="38:57">
      <c r="AL548">
        <v>0</v>
      </c>
      <c r="AM548">
        <v>0.30880758698678701</v>
      </c>
      <c r="AN548">
        <v>0</v>
      </c>
      <c r="AO548">
        <v>0</v>
      </c>
      <c r="AP548">
        <v>0.301140894176462</v>
      </c>
      <c r="AQ548">
        <v>0.33113015034619497</v>
      </c>
      <c r="AR548">
        <v>0.31110279700191901</v>
      </c>
      <c r="AS548">
        <v>0.33337261197384099</v>
      </c>
      <c r="AT548">
        <v>0</v>
      </c>
      <c r="AU548">
        <v>0.43286628308139402</v>
      </c>
      <c r="AV548">
        <v>0</v>
      </c>
      <c r="AW548">
        <v>0.31391258952079698</v>
      </c>
      <c r="AX548">
        <v>0</v>
      </c>
      <c r="AY548">
        <v>0</v>
      </c>
      <c r="AZ548">
        <v>0.331928619466339</v>
      </c>
      <c r="BA548">
        <v>0</v>
      </c>
      <c r="BB548">
        <v>0</v>
      </c>
      <c r="BC548">
        <v>0</v>
      </c>
      <c r="BD548">
        <v>0.34467664501329098</v>
      </c>
      <c r="BE548">
        <v>0.32037914883553997</v>
      </c>
    </row>
    <row r="549" spans="38:57">
      <c r="AL549">
        <v>0</v>
      </c>
      <c r="AM549">
        <v>8.0957848797102105E-2</v>
      </c>
      <c r="AN549">
        <v>0</v>
      </c>
      <c r="AO549">
        <v>0</v>
      </c>
      <c r="AP549">
        <v>7.7639876942960498E-2</v>
      </c>
      <c r="AQ549">
        <v>8.3523791527452595E-2</v>
      </c>
      <c r="AR549">
        <v>8.0039529807778703E-2</v>
      </c>
      <c r="AS549">
        <v>8.3513858172244104E-2</v>
      </c>
      <c r="AT549">
        <v>0</v>
      </c>
      <c r="AU549">
        <v>0.109273180847824</v>
      </c>
      <c r="AV549">
        <v>0</v>
      </c>
      <c r="AW549">
        <v>8.3709035290251393E-2</v>
      </c>
      <c r="AX549">
        <v>0</v>
      </c>
      <c r="AY549">
        <v>0</v>
      </c>
      <c r="AZ549">
        <v>8.6983082541506204E-2</v>
      </c>
      <c r="BA549">
        <v>0</v>
      </c>
      <c r="BB549">
        <v>0</v>
      </c>
      <c r="BC549">
        <v>0</v>
      </c>
      <c r="BD549">
        <v>8.9595127259241805E-2</v>
      </c>
      <c r="BE549">
        <v>8.1969710721136194E-2</v>
      </c>
    </row>
    <row r="550" spans="38:57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CD550"/>
  <sheetViews>
    <sheetView zoomScaleNormal="100" workbookViewId="0">
      <selection activeCell="K6" sqref="K6"/>
    </sheetView>
  </sheetViews>
  <sheetFormatPr baseColWidth="10" defaultRowHeight="14.4"/>
  <cols>
    <col min="12" max="12" width="11.5546875" style="96"/>
    <col min="13" max="13" width="11.5546875" style="95"/>
  </cols>
  <sheetData>
    <row r="1" spans="10:76" ht="15.6">
      <c r="J1" t="s">
        <v>21</v>
      </c>
      <c r="K1" t="s">
        <v>37</v>
      </c>
      <c r="L1" s="96" t="s">
        <v>258</v>
      </c>
      <c r="N1" t="s">
        <v>99</v>
      </c>
      <c r="AH1">
        <v>1.43837404922544</v>
      </c>
      <c r="AL1" t="s">
        <v>268</v>
      </c>
      <c r="BU1">
        <v>1.73859441083999</v>
      </c>
      <c r="BX1" s="97">
        <v>1.44878456178605</v>
      </c>
    </row>
    <row r="2" spans="10:76" ht="15.6">
      <c r="J2">
        <v>0</v>
      </c>
      <c r="K2">
        <v>1.44878456178605</v>
      </c>
      <c r="L2">
        <v>1.44878456178605</v>
      </c>
      <c r="M2">
        <v>1.44878456178605</v>
      </c>
      <c r="N2">
        <v>1.44878456178605</v>
      </c>
      <c r="O2">
        <v>1.44878456178605</v>
      </c>
      <c r="P2">
        <v>1.44878456178605</v>
      </c>
      <c r="Q2">
        <v>1.44878456178605</v>
      </c>
      <c r="R2">
        <v>1.44878456178605</v>
      </c>
      <c r="S2">
        <v>1.44878456178605</v>
      </c>
      <c r="T2">
        <v>1.44878456178605</v>
      </c>
      <c r="U2">
        <v>1.44878456178605</v>
      </c>
      <c r="V2">
        <v>1.44878456178605</v>
      </c>
      <c r="W2">
        <v>1.44878456178605</v>
      </c>
      <c r="X2">
        <v>1.44878456178605</v>
      </c>
      <c r="Y2">
        <v>1.44878456178605</v>
      </c>
      <c r="Z2">
        <v>1.44878456178605</v>
      </c>
      <c r="AA2">
        <v>1.44878456178605</v>
      </c>
      <c r="AB2">
        <v>1.44878456178605</v>
      </c>
      <c r="AC2">
        <v>1.44878456178605</v>
      </c>
      <c r="AD2">
        <v>1.44878456178605</v>
      </c>
      <c r="AE2">
        <v>1.44878456178605</v>
      </c>
      <c r="AF2">
        <v>1.44878456178605</v>
      </c>
      <c r="AG2">
        <v>1.44878456178605</v>
      </c>
      <c r="AL2" t="s">
        <v>269</v>
      </c>
      <c r="BU2">
        <v>1.7831191319970101</v>
      </c>
      <c r="BX2" s="97">
        <v>1.4825558966082699</v>
      </c>
    </row>
    <row r="3" spans="10:76" ht="15.6">
      <c r="K3">
        <v>1.4825558966082699</v>
      </c>
      <c r="L3">
        <v>1.89214443649465</v>
      </c>
      <c r="M3">
        <v>1.38158956870185</v>
      </c>
      <c r="N3">
        <v>1.4230548794540101</v>
      </c>
      <c r="O3">
        <v>1.3835988623967801</v>
      </c>
      <c r="P3">
        <v>1.94125858233052</v>
      </c>
      <c r="Q3">
        <v>1.39453334518103</v>
      </c>
      <c r="R3">
        <v>1.51716485570015</v>
      </c>
      <c r="S3">
        <v>1.52980125556061</v>
      </c>
      <c r="T3">
        <v>1.56114078499089</v>
      </c>
      <c r="U3">
        <v>1.3813353964827699</v>
      </c>
      <c r="V3">
        <v>1.4337949236574401</v>
      </c>
      <c r="W3">
        <v>1.3860243877345</v>
      </c>
      <c r="X3">
        <v>1.39225958360341</v>
      </c>
      <c r="Y3">
        <v>1.51384751716179</v>
      </c>
      <c r="Z3">
        <v>1.3842213214766901</v>
      </c>
      <c r="AA3">
        <v>1.39067273046638</v>
      </c>
      <c r="AB3">
        <v>1.4938099444346999</v>
      </c>
      <c r="AC3">
        <v>1.3903656089287499</v>
      </c>
      <c r="AD3">
        <v>1.5068541506317901</v>
      </c>
      <c r="AE3">
        <v>1.41578745127773</v>
      </c>
      <c r="AF3">
        <v>1.3866867568751</v>
      </c>
      <c r="AG3">
        <v>1.3812341869564499</v>
      </c>
      <c r="AL3" t="s">
        <v>266</v>
      </c>
      <c r="BU3">
        <v>1.7561149132565601</v>
      </c>
      <c r="BX3" s="97">
        <v>1.46288978697881</v>
      </c>
    </row>
    <row r="4" spans="10:76" ht="15.6">
      <c r="K4">
        <v>1.46288978697881</v>
      </c>
      <c r="L4">
        <v>1.8314308193175199</v>
      </c>
      <c r="M4">
        <v>1.31821517560359</v>
      </c>
      <c r="N4">
        <v>1.4457668689854799</v>
      </c>
      <c r="O4">
        <v>1.5050868284483401</v>
      </c>
      <c r="P4">
        <v>1.6474017225694999</v>
      </c>
      <c r="Q4">
        <v>1.3214481228421899</v>
      </c>
      <c r="R4">
        <v>1.8126396161651701</v>
      </c>
      <c r="S4">
        <v>1.6108195718365299</v>
      </c>
      <c r="T4">
        <v>1.44517413290702</v>
      </c>
      <c r="U4">
        <v>1.37077785260482</v>
      </c>
      <c r="V4">
        <v>1.5298914483955599</v>
      </c>
      <c r="W4">
        <v>1.3888064228772801</v>
      </c>
      <c r="X4">
        <v>1.3261242634139701</v>
      </c>
      <c r="Y4">
        <v>1.3165652291732599</v>
      </c>
      <c r="Z4">
        <v>1.3379912289971201</v>
      </c>
      <c r="AA4">
        <v>1.32558875440865</v>
      </c>
      <c r="AB4">
        <v>1.3252080962655799</v>
      </c>
      <c r="AC4">
        <v>1.3460311956389299</v>
      </c>
      <c r="AD4">
        <v>1.46575137676647</v>
      </c>
      <c r="AE4">
        <v>1.4907103607338701</v>
      </c>
      <c r="AF4">
        <v>1.4272801803033801</v>
      </c>
      <c r="AG4">
        <v>1.41237564426048</v>
      </c>
      <c r="AL4" t="s">
        <v>37</v>
      </c>
      <c r="AM4" t="s">
        <v>83</v>
      </c>
      <c r="AN4" t="s">
        <v>27</v>
      </c>
      <c r="AO4" t="s">
        <v>252</v>
      </c>
      <c r="BU4">
        <v>1.75892468447443</v>
      </c>
      <c r="BX4" s="97">
        <v>1.46565321366223</v>
      </c>
    </row>
    <row r="5" spans="10:76" ht="15.6">
      <c r="K5">
        <v>1.46565321366223</v>
      </c>
      <c r="L5">
        <v>1.63878814044637</v>
      </c>
      <c r="M5">
        <v>1.1237688461226001</v>
      </c>
      <c r="N5">
        <v>1.4488321484942599</v>
      </c>
      <c r="O5">
        <v>1.63592165462132</v>
      </c>
      <c r="P5">
        <v>1.5748515708636499</v>
      </c>
      <c r="Q5">
        <v>1.12969039190403</v>
      </c>
      <c r="R5">
        <v>1.61080676747971</v>
      </c>
      <c r="S5">
        <v>1.5674875992648201</v>
      </c>
      <c r="T5">
        <v>1.49278940249495</v>
      </c>
      <c r="U5">
        <v>1.28930308191438</v>
      </c>
      <c r="V5">
        <v>1.59931312380164</v>
      </c>
      <c r="W5">
        <v>1.50643759701462</v>
      </c>
      <c r="X5">
        <v>1.4000872997545999</v>
      </c>
      <c r="Y5">
        <v>1.3707329121195599</v>
      </c>
      <c r="Z5">
        <v>1.43795075933568</v>
      </c>
      <c r="AA5">
        <v>1.2471179557494201</v>
      </c>
      <c r="AB5">
        <v>1.3058581438194501</v>
      </c>
      <c r="AC5">
        <v>1.3805855878606801</v>
      </c>
      <c r="AD5">
        <v>1.48690843228598</v>
      </c>
      <c r="AE5">
        <v>1.51937338167217</v>
      </c>
      <c r="AF5">
        <v>1.51657178113046</v>
      </c>
      <c r="AG5">
        <v>1.35207546485943</v>
      </c>
      <c r="AL5">
        <v>1.4115096791583199</v>
      </c>
      <c r="BU5">
        <v>1.7557119404238699</v>
      </c>
      <c r="BX5" s="97">
        <v>1.46213855898138</v>
      </c>
    </row>
    <row r="6" spans="10:76" ht="15.6">
      <c r="K6">
        <v>1.46213855898138</v>
      </c>
      <c r="L6">
        <v>1.63366249495978</v>
      </c>
      <c r="M6">
        <v>1.09494268409758</v>
      </c>
      <c r="N6">
        <v>1.5087877952761299</v>
      </c>
      <c r="O6">
        <v>1.5965648742815299</v>
      </c>
      <c r="P6">
        <v>1.5626319192509299</v>
      </c>
      <c r="Q6">
        <v>1.12404274598082</v>
      </c>
      <c r="R6">
        <v>1.4731053371280201</v>
      </c>
      <c r="S6">
        <v>1.49922317065038</v>
      </c>
      <c r="T6">
        <v>1.4848883203333001</v>
      </c>
      <c r="U6">
        <v>1.3400173137921201</v>
      </c>
      <c r="V6">
        <v>1.5479612113333401</v>
      </c>
      <c r="W6">
        <v>1.5838898365529801</v>
      </c>
      <c r="X6">
        <v>1.4204042049577199</v>
      </c>
      <c r="Y6">
        <v>1.36088455160259</v>
      </c>
      <c r="Z6">
        <v>1.51323662636986</v>
      </c>
      <c r="AA6">
        <v>1.3882401470011301</v>
      </c>
      <c r="AB6">
        <v>1.35470229089494</v>
      </c>
      <c r="AC6">
        <v>1.3973884519822899</v>
      </c>
      <c r="AD6">
        <v>1.44422116251545</v>
      </c>
      <c r="AE6">
        <v>1.5398240608709</v>
      </c>
      <c r="AF6">
        <v>1.3659661738548501</v>
      </c>
      <c r="AG6">
        <v>1.37532675807241</v>
      </c>
      <c r="AL6">
        <v>1.44404000312086</v>
      </c>
      <c r="BU6">
        <v>1.7553107743412699</v>
      </c>
      <c r="BX6" s="97">
        <v>1.4632575137544099</v>
      </c>
    </row>
    <row r="7" spans="10:76" ht="15.6">
      <c r="K7">
        <v>1.4632575137544099</v>
      </c>
      <c r="L7">
        <v>1.6722106602850699</v>
      </c>
      <c r="M7">
        <v>1.01761554242295</v>
      </c>
      <c r="N7">
        <v>1.43022167291487</v>
      </c>
      <c r="O7">
        <v>1.63469873789659</v>
      </c>
      <c r="P7">
        <v>1.5297389399992201</v>
      </c>
      <c r="Q7">
        <v>1.3510549029363099</v>
      </c>
      <c r="R7">
        <v>1.4449143678863801</v>
      </c>
      <c r="S7">
        <v>1.3675747185449401</v>
      </c>
      <c r="T7">
        <v>1.52607696898143</v>
      </c>
      <c r="U7">
        <v>1.25520854821717</v>
      </c>
      <c r="V7">
        <v>1.54660034166144</v>
      </c>
      <c r="W7">
        <v>1.61043722076277</v>
      </c>
      <c r="X7">
        <v>1.2345544165220601</v>
      </c>
      <c r="Y7">
        <v>1.35227018557794</v>
      </c>
      <c r="Z7">
        <v>1.5866575491472099</v>
      </c>
      <c r="AA7">
        <v>1.4132588620970701</v>
      </c>
      <c r="AB7">
        <v>1.46605283884055</v>
      </c>
      <c r="AC7">
        <v>1.42361605096744</v>
      </c>
      <c r="AD7">
        <v>1.39738106817375</v>
      </c>
      <c r="AE7">
        <v>1.27947957758706</v>
      </c>
      <c r="AF7">
        <v>1.3273625799557101</v>
      </c>
      <c r="AG7">
        <v>1.52134227496561</v>
      </c>
      <c r="AL7">
        <v>1.42472431856613</v>
      </c>
      <c r="BU7">
        <v>1.7547274969068101</v>
      </c>
      <c r="BX7" s="97">
        <v>1.4629063739172401</v>
      </c>
    </row>
    <row r="8" spans="10:76" ht="15.6">
      <c r="K8">
        <v>1.4629063739172401</v>
      </c>
      <c r="L8">
        <v>1.6812390836758799</v>
      </c>
      <c r="M8">
        <v>1.0082573832742301</v>
      </c>
      <c r="N8">
        <v>1.5118507242596499</v>
      </c>
      <c r="O8">
        <v>1.63551862668045</v>
      </c>
      <c r="P8">
        <v>1.4469232010972199</v>
      </c>
      <c r="Q8">
        <v>1.3666990429872501</v>
      </c>
      <c r="R8">
        <v>1.4043404711772101</v>
      </c>
      <c r="S8">
        <v>1.3933465007077599</v>
      </c>
      <c r="T8">
        <v>1.4889722094200799</v>
      </c>
      <c r="U8">
        <v>1.21416253739869</v>
      </c>
      <c r="V8">
        <v>1.64154723943021</v>
      </c>
      <c r="W8">
        <v>1.64015789139399</v>
      </c>
      <c r="X8">
        <v>1.16523495744896</v>
      </c>
      <c r="Y8">
        <v>1.39220100024728</v>
      </c>
      <c r="Z8">
        <v>1.66204264438482</v>
      </c>
      <c r="AA8">
        <v>1.3890742222241901</v>
      </c>
      <c r="AB8">
        <v>1.55353456455475</v>
      </c>
      <c r="AC8">
        <v>1.4440321945690999</v>
      </c>
      <c r="AD8">
        <v>1.3834664602406599</v>
      </c>
      <c r="AE8">
        <v>1.30602366259097</v>
      </c>
      <c r="AF8">
        <v>1.3334087490701101</v>
      </c>
      <c r="AG8">
        <v>1.4907484224121801</v>
      </c>
      <c r="AL8">
        <v>1.4264457313558601</v>
      </c>
      <c r="BU8">
        <v>1.7561256071370499</v>
      </c>
      <c r="BX8" s="97">
        <v>1.4653957405988201</v>
      </c>
    </row>
    <row r="9" spans="10:76" ht="15.6">
      <c r="K9">
        <v>1.4653957405988201</v>
      </c>
      <c r="L9">
        <v>1.78435764490343</v>
      </c>
      <c r="M9">
        <v>0.98240004756949495</v>
      </c>
      <c r="N9">
        <v>1.5035400432675099</v>
      </c>
      <c r="O9">
        <v>1.6304192344189801</v>
      </c>
      <c r="P9">
        <v>1.5186311826801699</v>
      </c>
      <c r="Q9">
        <v>1.3758783403997299</v>
      </c>
      <c r="R9">
        <v>1.4805809868427799</v>
      </c>
      <c r="S9">
        <v>1.3790136587370401</v>
      </c>
      <c r="T9">
        <v>1.5792218938736799</v>
      </c>
      <c r="U9">
        <v>1.2925753183917701</v>
      </c>
      <c r="V9">
        <v>1.60994580382703</v>
      </c>
      <c r="W9">
        <v>1.66599723923389</v>
      </c>
      <c r="X9">
        <v>1.21603979185008</v>
      </c>
      <c r="Y9">
        <v>1.3907116410220299</v>
      </c>
      <c r="Z9">
        <v>1.67096580029569</v>
      </c>
      <c r="AA9">
        <v>1.39332581536481</v>
      </c>
      <c r="AB9">
        <v>1.6525889179598101</v>
      </c>
      <c r="AC9">
        <v>1.48347688245687</v>
      </c>
      <c r="AD9">
        <v>1.31800019275951</v>
      </c>
      <c r="AE9">
        <v>1.3152150720486799</v>
      </c>
      <c r="AF9">
        <v>1.2749438761542</v>
      </c>
      <c r="AG9">
        <v>1.60459962747764</v>
      </c>
      <c r="AL9">
        <v>1.4240214258232</v>
      </c>
      <c r="BU9">
        <v>1.75217077886454</v>
      </c>
      <c r="BX9" s="97">
        <v>1.46150863477997</v>
      </c>
    </row>
    <row r="10" spans="10:76" ht="15.6">
      <c r="K10">
        <v>1.46150863477997</v>
      </c>
      <c r="L10">
        <v>1.8774260747314999</v>
      </c>
      <c r="M10">
        <v>0.96569396689240705</v>
      </c>
      <c r="N10">
        <v>1.52388436253168</v>
      </c>
      <c r="O10">
        <v>1.76002011536822</v>
      </c>
      <c r="P10">
        <v>1.5084204633317599</v>
      </c>
      <c r="Q10">
        <v>1.44518351697335</v>
      </c>
      <c r="R10">
        <v>1.45319096280408</v>
      </c>
      <c r="S10">
        <v>1.3522408784856299</v>
      </c>
      <c r="T10">
        <v>1.6670101415115799</v>
      </c>
      <c r="U10">
        <v>1.2001884799198601</v>
      </c>
      <c r="V10">
        <v>1.6632623987031101</v>
      </c>
      <c r="W10">
        <v>1.75768767507541</v>
      </c>
      <c r="X10">
        <v>1.30495145507868</v>
      </c>
      <c r="Y10">
        <v>1.50204924374101</v>
      </c>
      <c r="Z10">
        <v>1.8932410431157001</v>
      </c>
      <c r="AA10">
        <v>1.4200884256566</v>
      </c>
      <c r="AB10">
        <v>1.6924363047041699</v>
      </c>
      <c r="AC10">
        <v>1.56119530033846</v>
      </c>
      <c r="AD10">
        <v>1.2592673494942901</v>
      </c>
      <c r="AE10">
        <v>1.3435440085485499</v>
      </c>
      <c r="AF10">
        <v>1.15360542530703</v>
      </c>
      <c r="AG10">
        <v>1.5316434964040699</v>
      </c>
      <c r="AL10">
        <v>1.4243307115988999</v>
      </c>
      <c r="BU10">
        <v>1.7531714567306</v>
      </c>
      <c r="BX10" s="97">
        <v>1.46307758879206</v>
      </c>
    </row>
    <row r="11" spans="10:76" ht="15.6">
      <c r="K11">
        <v>1.46307758879206</v>
      </c>
      <c r="L11">
        <v>1.84679209344523</v>
      </c>
      <c r="M11">
        <v>0.94777424006701905</v>
      </c>
      <c r="N11">
        <v>1.4731292905164799</v>
      </c>
      <c r="O11">
        <v>1.7016036483478301</v>
      </c>
      <c r="P11">
        <v>1.4849651350472699</v>
      </c>
      <c r="Q11">
        <v>1.4205332023909001</v>
      </c>
      <c r="R11">
        <v>1.30109477263581</v>
      </c>
      <c r="S11">
        <v>1.3602535658438599</v>
      </c>
      <c r="T11">
        <v>1.66552254525022</v>
      </c>
      <c r="U11">
        <v>1.1512506046825099</v>
      </c>
      <c r="V11">
        <v>1.68952166573704</v>
      </c>
      <c r="W11">
        <v>1.7014243773765101</v>
      </c>
      <c r="X11">
        <v>1.30073337387281</v>
      </c>
      <c r="Y11">
        <v>1.44650970659211</v>
      </c>
      <c r="Z11">
        <v>2.0004894491349199</v>
      </c>
      <c r="AA11">
        <v>1.5118352755422</v>
      </c>
      <c r="AB11">
        <v>1.64272864098018</v>
      </c>
      <c r="AC11">
        <v>1.6101711598034101</v>
      </c>
      <c r="AD11">
        <v>1.2134905187046401</v>
      </c>
      <c r="AE11">
        <v>1.3906992607692401</v>
      </c>
      <c r="AF11">
        <v>1.1179103990300101</v>
      </c>
      <c r="AG11">
        <v>1.57720447556284</v>
      </c>
      <c r="AL11">
        <v>1.42410574053321</v>
      </c>
      <c r="BU11">
        <v>1.75336170093888</v>
      </c>
      <c r="BX11" s="97">
        <v>1.46370566030761</v>
      </c>
    </row>
    <row r="12" spans="10:76" ht="15.6">
      <c r="K12">
        <v>1.46370566030761</v>
      </c>
      <c r="L12">
        <v>1.8219805849494499</v>
      </c>
      <c r="M12">
        <v>1.0197876179794001</v>
      </c>
      <c r="N12">
        <v>1.4226852280750899</v>
      </c>
      <c r="O12">
        <v>1.7685931523371601</v>
      </c>
      <c r="P12">
        <v>1.66460494798471</v>
      </c>
      <c r="Q12">
        <v>1.30856716590526</v>
      </c>
      <c r="R12">
        <v>1.33902590600173</v>
      </c>
      <c r="S12">
        <v>1.67935544105198</v>
      </c>
      <c r="T12">
        <v>1.7748326857135801</v>
      </c>
      <c r="U12">
        <v>1.2093505149443999</v>
      </c>
      <c r="V12">
        <v>1.7182508961555101</v>
      </c>
      <c r="W12">
        <v>1.7414451629968499</v>
      </c>
      <c r="X12">
        <v>1.3162694868365801</v>
      </c>
      <c r="Y12">
        <v>1.3059685875301801</v>
      </c>
      <c r="Z12">
        <v>1.7351239121883699</v>
      </c>
      <c r="AA12">
        <v>1.45569143803682</v>
      </c>
      <c r="AB12">
        <v>1.54231520946764</v>
      </c>
      <c r="AC12">
        <v>1.68925480794901</v>
      </c>
      <c r="AD12">
        <v>1.1603550448478299</v>
      </c>
      <c r="AE12">
        <v>1.3229307807506701</v>
      </c>
      <c r="AF12">
        <v>1.08904462501231</v>
      </c>
      <c r="AG12">
        <v>1.6270449617926299</v>
      </c>
      <c r="AL12">
        <v>1.4253272835603601</v>
      </c>
      <c r="BU12">
        <v>1.7531403232431699</v>
      </c>
      <c r="BX12" s="97">
        <v>1.46369159840179</v>
      </c>
    </row>
    <row r="13" spans="10:76" ht="15.6">
      <c r="K13">
        <v>1.46369159840179</v>
      </c>
      <c r="L13">
        <v>1.82734699369027</v>
      </c>
      <c r="M13">
        <v>0.94428248015530303</v>
      </c>
      <c r="N13">
        <v>1.4015401492697801</v>
      </c>
      <c r="O13">
        <v>1.7270455334107999</v>
      </c>
      <c r="P13">
        <v>1.5804982858163099</v>
      </c>
      <c r="Q13">
        <v>1.38104973371068</v>
      </c>
      <c r="R13">
        <v>1.3788094587190001</v>
      </c>
      <c r="S13">
        <v>1.5992804384828101</v>
      </c>
      <c r="T13">
        <v>1.6855774775282799</v>
      </c>
      <c r="U13">
        <v>1.23952452394345</v>
      </c>
      <c r="V13">
        <v>1.7292526890375099</v>
      </c>
      <c r="W13">
        <v>1.6318083421683101</v>
      </c>
      <c r="X13">
        <v>1.3574105176798399</v>
      </c>
      <c r="Y13">
        <v>1.3630130890018399</v>
      </c>
      <c r="Z13">
        <v>1.86370363428354</v>
      </c>
      <c r="AA13">
        <v>1.4483725557481499</v>
      </c>
      <c r="AB13">
        <v>1.5126148894364799</v>
      </c>
      <c r="AC13">
        <v>1.6240944950037901</v>
      </c>
      <c r="AD13">
        <v>1.2137912362477199</v>
      </c>
      <c r="AE13">
        <v>1.38323309240119</v>
      </c>
      <c r="AF13">
        <v>1.08342355392235</v>
      </c>
      <c r="AG13">
        <v>1.58854358603626</v>
      </c>
      <c r="AL13">
        <v>1.4203581197767301</v>
      </c>
      <c r="BU13">
        <v>1.75335586117636</v>
      </c>
      <c r="BX13" s="97">
        <v>1.46477054009304</v>
      </c>
    </row>
    <row r="14" spans="10:76" ht="15.6">
      <c r="K14">
        <v>1.46477054009304</v>
      </c>
      <c r="L14">
        <v>1.80977818152811</v>
      </c>
      <c r="M14">
        <v>0.89565194471621401</v>
      </c>
      <c r="N14">
        <v>1.58019482531754</v>
      </c>
      <c r="O14">
        <v>1.7497994587155701</v>
      </c>
      <c r="P14">
        <v>1.61207759189704</v>
      </c>
      <c r="Q14">
        <v>1.2251187251197999</v>
      </c>
      <c r="R14">
        <v>1.2112205474561699</v>
      </c>
      <c r="S14">
        <v>1.6458715815824401</v>
      </c>
      <c r="T14">
        <v>1.73413704256082</v>
      </c>
      <c r="U14">
        <v>1.16997459850254</v>
      </c>
      <c r="V14">
        <v>1.68586730738353</v>
      </c>
      <c r="W14">
        <v>1.77573757665646</v>
      </c>
      <c r="X14">
        <v>1.41492107489793</v>
      </c>
      <c r="Y14">
        <v>1.2317378941767401</v>
      </c>
      <c r="Z14">
        <v>1.81888515644158</v>
      </c>
      <c r="AA14">
        <v>1.4382442247596201</v>
      </c>
      <c r="AB14">
        <v>1.70387168536666</v>
      </c>
      <c r="AC14">
        <v>1.66907081993405</v>
      </c>
      <c r="AD14">
        <v>1.0244493760251401</v>
      </c>
      <c r="AE14">
        <v>1.1809123772688199</v>
      </c>
      <c r="AF14">
        <v>1.3008361510000599</v>
      </c>
      <c r="AG14">
        <v>1.6212917877508299</v>
      </c>
      <c r="AL14">
        <v>1.42294929086481</v>
      </c>
      <c r="BU14">
        <v>1.7577224503848801</v>
      </c>
      <c r="BX14" s="97">
        <v>1.46867775130334</v>
      </c>
    </row>
    <row r="15" spans="10:76" ht="15.6">
      <c r="K15">
        <v>1.46867775130334</v>
      </c>
      <c r="L15">
        <v>1.7939486145971899</v>
      </c>
      <c r="M15">
        <v>0.95366544778891604</v>
      </c>
      <c r="N15">
        <v>1.5202240577248101</v>
      </c>
      <c r="O15">
        <v>1.7441037571599101</v>
      </c>
      <c r="P15">
        <v>1.6169978315808999</v>
      </c>
      <c r="Q15">
        <v>1.2813147191062</v>
      </c>
      <c r="R15">
        <v>1.3246969684744201</v>
      </c>
      <c r="S15">
        <v>1.6291070351815</v>
      </c>
      <c r="T15">
        <v>1.75742646965794</v>
      </c>
      <c r="U15">
        <v>1.1997329130287699</v>
      </c>
      <c r="V15">
        <v>1.6516003810794599</v>
      </c>
      <c r="W15">
        <v>1.7520192977094899</v>
      </c>
      <c r="X15">
        <v>1.4687451228914601</v>
      </c>
      <c r="Y15">
        <v>1.26542032857542</v>
      </c>
      <c r="Z15">
        <v>1.7859635258801401</v>
      </c>
      <c r="AA15">
        <v>1.4787874512263499</v>
      </c>
      <c r="AB15">
        <v>1.6802086246372001</v>
      </c>
      <c r="AC15">
        <v>1.6714364009487901</v>
      </c>
      <c r="AD15">
        <v>1.1086524164685601</v>
      </c>
      <c r="AE15">
        <v>1.2723012812935399</v>
      </c>
      <c r="AF15">
        <v>1.13796751876362</v>
      </c>
      <c r="AG15">
        <v>1.6135165112407199</v>
      </c>
      <c r="AL15">
        <v>1.4240612565895501</v>
      </c>
      <c r="BU15">
        <v>1.75267951335829</v>
      </c>
      <c r="BX15" s="97">
        <v>1.46535040983788</v>
      </c>
    </row>
    <row r="16" spans="10:76" ht="15.6">
      <c r="K16">
        <v>1.46535040983788</v>
      </c>
      <c r="L16">
        <v>1.7962490216904501</v>
      </c>
      <c r="M16">
        <v>0.95472054188229205</v>
      </c>
      <c r="N16">
        <v>1.4780102859986399</v>
      </c>
      <c r="O16">
        <v>1.7611448271278101</v>
      </c>
      <c r="P16">
        <v>1.62016054858936</v>
      </c>
      <c r="Q16">
        <v>1.32927994808021</v>
      </c>
      <c r="R16">
        <v>1.31999478965355</v>
      </c>
      <c r="S16">
        <v>1.64476855652986</v>
      </c>
      <c r="T16">
        <v>1.74126100776824</v>
      </c>
      <c r="U16">
        <v>1.1460627751177199</v>
      </c>
      <c r="V16">
        <v>1.69195328460228</v>
      </c>
      <c r="W16">
        <v>1.7611784404592401</v>
      </c>
      <c r="X16">
        <v>1.3868271184160701</v>
      </c>
      <c r="Y16">
        <v>1.2504735072953399</v>
      </c>
      <c r="Z16">
        <v>1.78303416351215</v>
      </c>
      <c r="AA16">
        <v>1.49242778127527</v>
      </c>
      <c r="AB16">
        <v>1.61254700761346</v>
      </c>
      <c r="AC16">
        <v>1.68405207013046</v>
      </c>
      <c r="AD16">
        <v>1.1335672832329899</v>
      </c>
      <c r="AE16">
        <v>1.28762809514485</v>
      </c>
      <c r="AF16">
        <v>1.11645703472164</v>
      </c>
      <c r="AG16">
        <v>1.6330055735557101</v>
      </c>
      <c r="AL16">
        <v>1.4239889477201</v>
      </c>
      <c r="BU16">
        <v>1.75169718503866</v>
      </c>
      <c r="BX16" s="97">
        <v>1.4653414753078</v>
      </c>
    </row>
    <row r="17" spans="2:76" ht="15.6">
      <c r="K17">
        <v>1.4653414753078</v>
      </c>
      <c r="L17">
        <v>1.8740946311072799</v>
      </c>
      <c r="M17">
        <v>0.97325231178784999</v>
      </c>
      <c r="N17">
        <v>1.47552068478442</v>
      </c>
      <c r="O17">
        <v>1.7613986682298699</v>
      </c>
      <c r="P17">
        <v>1.6373446333339701</v>
      </c>
      <c r="Q17">
        <v>1.37301735505504</v>
      </c>
      <c r="R17">
        <v>1.3473523002674599</v>
      </c>
      <c r="S17">
        <v>1.68192151878987</v>
      </c>
      <c r="T17">
        <v>1.7843579378251599</v>
      </c>
      <c r="U17">
        <v>1.19479160895512</v>
      </c>
      <c r="V17">
        <v>1.59435026095724</v>
      </c>
      <c r="W17">
        <v>1.6606096578365099</v>
      </c>
      <c r="X17">
        <v>1.4177071444451099</v>
      </c>
      <c r="Y17">
        <v>1.23234630460623</v>
      </c>
      <c r="Z17">
        <v>1.9113098610636501</v>
      </c>
      <c r="AA17">
        <v>1.54085602973756</v>
      </c>
      <c r="AB17">
        <v>1.62114782032056</v>
      </c>
      <c r="AC17">
        <v>1.73625562074131</v>
      </c>
      <c r="AD17">
        <v>1.1634724728138801</v>
      </c>
      <c r="AE17">
        <v>1.2736832010641299</v>
      </c>
      <c r="AF17">
        <v>1.1135726421330401</v>
      </c>
      <c r="AG17">
        <v>1.6751807261065099</v>
      </c>
      <c r="AL17">
        <v>1.42486039999807</v>
      </c>
      <c r="BU17">
        <v>1.75219296524824</v>
      </c>
      <c r="BX17" s="97">
        <v>1.4670690506978901</v>
      </c>
    </row>
    <row r="18" spans="2:76" ht="15.6">
      <c r="K18">
        <v>1.4670690506978901</v>
      </c>
      <c r="L18">
        <v>1.7928074125553699</v>
      </c>
      <c r="M18">
        <v>0.99856244967477104</v>
      </c>
      <c r="N18">
        <v>1.5194470647703899</v>
      </c>
      <c r="O18">
        <v>1.69167404316185</v>
      </c>
      <c r="P18">
        <v>1.61196805499386</v>
      </c>
      <c r="Q18">
        <v>1.3721992988230101</v>
      </c>
      <c r="R18">
        <v>1.33401900245333</v>
      </c>
      <c r="S18">
        <v>1.61277590468093</v>
      </c>
      <c r="T18">
        <v>1.7543247438135201</v>
      </c>
      <c r="U18">
        <v>1.1289667931310201</v>
      </c>
      <c r="V18">
        <v>1.41793249298209</v>
      </c>
      <c r="W18">
        <v>1.8932532544280301</v>
      </c>
      <c r="X18">
        <v>1.39332812941656</v>
      </c>
      <c r="Y18">
        <v>1.32498547604442</v>
      </c>
      <c r="Z18">
        <v>1.76313191460298</v>
      </c>
      <c r="AA18">
        <v>1.5792192784642101</v>
      </c>
      <c r="AB18">
        <v>1.72951341950246</v>
      </c>
      <c r="AC18">
        <v>1.6660031078467801</v>
      </c>
      <c r="AD18">
        <v>1.1436178109553701</v>
      </c>
      <c r="AE18">
        <v>1.1819046286633099</v>
      </c>
      <c r="AF18">
        <v>1.2091567033380299</v>
      </c>
      <c r="AG18">
        <v>1.67123448274923</v>
      </c>
      <c r="AL18">
        <v>1.4290803550804401</v>
      </c>
      <c r="BU18">
        <v>1.7543278217028899</v>
      </c>
      <c r="BX18" s="97">
        <v>1.4695728738868199</v>
      </c>
    </row>
    <row r="19" spans="2:76" ht="15.6">
      <c r="K19">
        <v>1.4695728738868199</v>
      </c>
      <c r="L19">
        <v>1.8196774094937</v>
      </c>
      <c r="M19">
        <v>0.99340446640472102</v>
      </c>
      <c r="N19">
        <v>1.54779364386774</v>
      </c>
      <c r="O19">
        <v>1.7025317438889001</v>
      </c>
      <c r="P19">
        <v>1.59921016036306</v>
      </c>
      <c r="Q19">
        <v>1.3696355019572599</v>
      </c>
      <c r="R19">
        <v>1.2379630899292</v>
      </c>
      <c r="S19">
        <v>1.6371748384968801</v>
      </c>
      <c r="T19">
        <v>1.7737457735164099</v>
      </c>
      <c r="U19">
        <v>0.97654321654693199</v>
      </c>
      <c r="V19">
        <v>1.40350277472409</v>
      </c>
      <c r="W19">
        <v>1.8272108480781299</v>
      </c>
      <c r="X19">
        <v>1.3695453483207101</v>
      </c>
      <c r="Y19">
        <v>1.5458623955802999</v>
      </c>
      <c r="Z19">
        <v>1.75520930181544</v>
      </c>
      <c r="AA19">
        <v>1.52064086335382</v>
      </c>
      <c r="AB19">
        <v>1.73216186273885</v>
      </c>
      <c r="AC19">
        <v>1.6723287200853301</v>
      </c>
      <c r="AD19">
        <v>1.11035471993961</v>
      </c>
      <c r="AE19">
        <v>1.27166672007925</v>
      </c>
      <c r="AF19">
        <v>1.1752933573492099</v>
      </c>
      <c r="AG19">
        <v>1.66356798496889</v>
      </c>
      <c r="AL19">
        <v>1.42592544376495</v>
      </c>
      <c r="BU19">
        <v>1.7479620412149</v>
      </c>
      <c r="BX19" s="97">
        <v>1.4651052988592399</v>
      </c>
    </row>
    <row r="20" spans="2:76" ht="15.6">
      <c r="K20">
        <v>1.4651052988592399</v>
      </c>
      <c r="L20">
        <v>1.83457033674572</v>
      </c>
      <c r="M20">
        <v>1.0077340138333799</v>
      </c>
      <c r="N20">
        <v>1.55112144080452</v>
      </c>
      <c r="O20">
        <v>1.6916775521582501</v>
      </c>
      <c r="P20">
        <v>1.59215724146924</v>
      </c>
      <c r="Q20">
        <v>1.3928758520729101</v>
      </c>
      <c r="R20">
        <v>1.2516641264413499</v>
      </c>
      <c r="S20">
        <v>1.6320782753073899</v>
      </c>
      <c r="T20">
        <v>1.7645726682117699</v>
      </c>
      <c r="U20">
        <v>1.0435366333726499</v>
      </c>
      <c r="V20">
        <v>1.3880031585422099</v>
      </c>
      <c r="W20">
        <v>1.8169599833471799</v>
      </c>
      <c r="X20">
        <v>1.3840631500773899</v>
      </c>
      <c r="Y20">
        <v>1.5740695482268301</v>
      </c>
      <c r="Z20">
        <v>1.7339437058587399</v>
      </c>
      <c r="AA20">
        <v>1.5246875158464199</v>
      </c>
      <c r="AB20">
        <v>1.72616566927979</v>
      </c>
      <c r="AC20">
        <v>1.66093442275146</v>
      </c>
      <c r="AD20">
        <v>1.06880821350462</v>
      </c>
      <c r="AE20">
        <v>1.28206289240738</v>
      </c>
      <c r="AF20">
        <v>1.18885071682</v>
      </c>
      <c r="AG20">
        <v>1.6551342564622</v>
      </c>
      <c r="AL20">
        <v>1.42556163963966</v>
      </c>
      <c r="BU20">
        <v>1.7518349398536399</v>
      </c>
      <c r="BX20" s="97">
        <v>1.46813400483004</v>
      </c>
    </row>
    <row r="21" spans="2:76" ht="15.6">
      <c r="K21">
        <v>1.46813400483004</v>
      </c>
      <c r="L21">
        <v>1.82738976104178</v>
      </c>
      <c r="M21">
        <v>1.0119361441303401</v>
      </c>
      <c r="N21">
        <v>1.5217457061250701</v>
      </c>
      <c r="O21">
        <v>1.6948565864991101</v>
      </c>
      <c r="P21">
        <v>1.5695671034096501</v>
      </c>
      <c r="Q21">
        <v>1.40940633490175</v>
      </c>
      <c r="R21">
        <v>1.22535717940808</v>
      </c>
      <c r="S21">
        <v>1.61279918630747</v>
      </c>
      <c r="T21">
        <v>1.7778893542591601</v>
      </c>
      <c r="U21">
        <v>1.08298399660074</v>
      </c>
      <c r="V21">
        <v>1.4362627236933401</v>
      </c>
      <c r="W21">
        <v>1.80937502365491</v>
      </c>
      <c r="X21">
        <v>1.39154285572806</v>
      </c>
      <c r="Y21">
        <v>1.5670532020960799</v>
      </c>
      <c r="Z21">
        <v>1.7525219198556301</v>
      </c>
      <c r="AA21">
        <v>1.5506150734014399</v>
      </c>
      <c r="AB21">
        <v>1.7307332921471901</v>
      </c>
      <c r="AC21">
        <v>1.6759244948080101</v>
      </c>
      <c r="AD21">
        <v>1.06217046902976</v>
      </c>
      <c r="AE21">
        <v>1.34551147256159</v>
      </c>
      <c r="AF21">
        <v>1.2056115525137301</v>
      </c>
      <c r="AG21">
        <v>1.6569765308202999</v>
      </c>
      <c r="AL21">
        <v>1.42582961700633</v>
      </c>
      <c r="BU21">
        <v>1.75658447273805</v>
      </c>
      <c r="BX21" s="97">
        <v>1.4705104514510801</v>
      </c>
    </row>
    <row r="22" spans="2:76" ht="15.6">
      <c r="J22">
        <v>2</v>
      </c>
      <c r="K22">
        <v>1.4705104514510801</v>
      </c>
      <c r="L22">
        <v>1.7696641397475299</v>
      </c>
      <c r="M22">
        <v>0.96218110829964498</v>
      </c>
      <c r="N22">
        <v>1.38711459377971</v>
      </c>
      <c r="O22">
        <v>1.6401968883067199</v>
      </c>
      <c r="P22">
        <v>1.6261447273304701</v>
      </c>
      <c r="Q22">
        <v>1.4112049423572799</v>
      </c>
      <c r="R22">
        <v>1.37063377692407</v>
      </c>
      <c r="S22">
        <v>1.40163825059591</v>
      </c>
      <c r="T22">
        <v>1.6818408893355901</v>
      </c>
      <c r="U22">
        <v>0.96484918720103596</v>
      </c>
      <c r="V22">
        <v>1.5272845511183699</v>
      </c>
      <c r="W22">
        <v>1.71938235462835</v>
      </c>
      <c r="X22">
        <v>1.3147589384237299</v>
      </c>
      <c r="Y22">
        <v>1.4731816479473501</v>
      </c>
      <c r="Z22">
        <v>1.7222314424199301</v>
      </c>
      <c r="AA22">
        <v>1.67940142044535</v>
      </c>
      <c r="AB22">
        <v>1.7669927478151799</v>
      </c>
      <c r="AC22">
        <v>1.7267029287297899</v>
      </c>
      <c r="AD22">
        <v>1.16099802265753</v>
      </c>
      <c r="AE22">
        <v>1.3418860644941399</v>
      </c>
      <c r="AF22">
        <v>1.2710392370079</v>
      </c>
      <c r="AG22">
        <v>1.6863629350612599</v>
      </c>
      <c r="AL22">
        <v>1.4305399087168</v>
      </c>
      <c r="BU22">
        <v>1.7553927183870801</v>
      </c>
      <c r="BX22" s="97">
        <v>1.47128459154908</v>
      </c>
    </row>
    <row r="23" spans="2:76" ht="15.6">
      <c r="K23">
        <v>1.47128459154908</v>
      </c>
      <c r="L23">
        <v>1.8291724588207201</v>
      </c>
      <c r="M23">
        <v>0.93357356043040995</v>
      </c>
      <c r="N23">
        <v>1.3404655449931999</v>
      </c>
      <c r="O23">
        <v>1.65399682758269</v>
      </c>
      <c r="P23">
        <v>1.5357282075750101</v>
      </c>
      <c r="Q23">
        <v>1.43406506682377</v>
      </c>
      <c r="R23">
        <v>1.3490407877561299</v>
      </c>
      <c r="S23">
        <v>1.43210491706883</v>
      </c>
      <c r="T23">
        <v>1.6807175876009299</v>
      </c>
      <c r="U23">
        <v>0.92858604026398095</v>
      </c>
      <c r="V23">
        <v>1.5592351114871199</v>
      </c>
      <c r="W23">
        <v>1.81510474304612</v>
      </c>
      <c r="X23">
        <v>1.3266178867803</v>
      </c>
      <c r="Y23">
        <v>1.48310842817421</v>
      </c>
      <c r="Z23">
        <v>1.7727091879849699</v>
      </c>
      <c r="AA23">
        <v>1.66080085864035</v>
      </c>
      <c r="AB23">
        <v>1.69838212806283</v>
      </c>
      <c r="AC23">
        <v>1.7699412380385</v>
      </c>
      <c r="AD23">
        <v>1.2045018158454199</v>
      </c>
      <c r="AE23">
        <v>1.29561784373119</v>
      </c>
      <c r="AF23">
        <v>1.2608754476871999</v>
      </c>
      <c r="AG23">
        <v>1.74436254069124</v>
      </c>
      <c r="AL23">
        <v>1.4262561596627299</v>
      </c>
      <c r="BU23">
        <v>1.75572265477189</v>
      </c>
      <c r="BX23" s="97">
        <v>1.4737807698515999</v>
      </c>
    </row>
    <row r="24" spans="2:76" ht="15.6">
      <c r="K24">
        <v>1.4737807698515999</v>
      </c>
      <c r="L24">
        <v>1.8404731604581199</v>
      </c>
      <c r="M24">
        <v>0.92041831805346397</v>
      </c>
      <c r="N24">
        <v>1.34719789532851</v>
      </c>
      <c r="O24">
        <v>1.6004690916912601</v>
      </c>
      <c r="P24">
        <v>1.66434412652733</v>
      </c>
      <c r="Q24">
        <v>1.4892058242746999</v>
      </c>
      <c r="R24">
        <v>1.34038693294277</v>
      </c>
      <c r="S24">
        <v>1.45852707981644</v>
      </c>
      <c r="T24">
        <v>1.7479281674926399</v>
      </c>
      <c r="U24">
        <v>0.91499507377608502</v>
      </c>
      <c r="V24">
        <v>1.5389169733379799</v>
      </c>
      <c r="W24">
        <v>1.7504173949866799</v>
      </c>
      <c r="X24">
        <v>1.37266410145818</v>
      </c>
      <c r="Y24">
        <v>1.50351703203253</v>
      </c>
      <c r="Z24">
        <v>1.76711424817521</v>
      </c>
      <c r="AA24">
        <v>1.7399676900407099</v>
      </c>
      <c r="AB24">
        <v>1.79690946457453</v>
      </c>
      <c r="AC24">
        <v>1.74851552010085</v>
      </c>
      <c r="AD24">
        <v>1.21556492194722</v>
      </c>
      <c r="AE24">
        <v>1.38318986874181</v>
      </c>
      <c r="AF24">
        <v>1.2319297764958299</v>
      </c>
      <c r="AG24">
        <v>1.7722406664397401</v>
      </c>
      <c r="AL24">
        <v>1.4282700544892699</v>
      </c>
      <c r="BU24">
        <v>1.7638144328986101</v>
      </c>
      <c r="BX24" s="97">
        <v>1.48220628595509</v>
      </c>
    </row>
    <row r="25" spans="2:76" ht="15.6">
      <c r="B25" s="97" t="s">
        <v>635</v>
      </c>
      <c r="K25">
        <v>1.48220628595509</v>
      </c>
      <c r="L25">
        <v>1.8683051812526901</v>
      </c>
      <c r="M25">
        <v>0.92225887170191001</v>
      </c>
      <c r="N25">
        <v>1.3640898733781199</v>
      </c>
      <c r="O25">
        <v>1.5637914617802899</v>
      </c>
      <c r="P25">
        <v>1.8194005159550899</v>
      </c>
      <c r="Q25">
        <v>1.48996607444986</v>
      </c>
      <c r="R25">
        <v>1.4159334859678401</v>
      </c>
      <c r="S25">
        <v>1.4848930959269799</v>
      </c>
      <c r="T25">
        <v>1.7882201012413099</v>
      </c>
      <c r="U25">
        <v>0.92868471026499899</v>
      </c>
      <c r="V25">
        <v>1.4923412537388401</v>
      </c>
      <c r="W25">
        <v>1.7329874853393501</v>
      </c>
      <c r="X25">
        <v>1.41550976695872</v>
      </c>
      <c r="Y25">
        <v>1.4976805363636601</v>
      </c>
      <c r="Z25">
        <v>1.7714789973867999</v>
      </c>
      <c r="AA25">
        <v>1.7861396390740101</v>
      </c>
      <c r="AB25">
        <v>1.81229520103111</v>
      </c>
      <c r="AC25">
        <v>1.79011733221715</v>
      </c>
      <c r="AD25">
        <v>1.20824419594425</v>
      </c>
      <c r="AE25">
        <v>1.3382708315993099</v>
      </c>
      <c r="AF25">
        <v>1.2375940587335199</v>
      </c>
      <c r="AG25">
        <v>1.84743278823067</v>
      </c>
      <c r="AL25">
        <v>1.4304260964773901</v>
      </c>
      <c r="BU25">
        <v>1.7561612802431299</v>
      </c>
      <c r="BX25" s="97">
        <v>1.4767248802183901</v>
      </c>
    </row>
    <row r="26" spans="2:76" ht="15.6">
      <c r="B26" s="97" t="s">
        <v>636</v>
      </c>
      <c r="K26">
        <v>1.4767248802183901</v>
      </c>
      <c r="L26">
        <v>1.78914769728694</v>
      </c>
      <c r="M26">
        <v>0.92230483215569103</v>
      </c>
      <c r="N26">
        <v>1.3968292304168199</v>
      </c>
      <c r="O26">
        <v>1.572274705688</v>
      </c>
      <c r="P26">
        <v>1.78914769728694</v>
      </c>
      <c r="Q26">
        <v>1.4494012683723501</v>
      </c>
      <c r="R26">
        <v>1.3974072190190401</v>
      </c>
      <c r="S26">
        <v>1.4752713887489299</v>
      </c>
      <c r="T26">
        <v>1.75955056198754</v>
      </c>
      <c r="U26">
        <v>0.88116341840383405</v>
      </c>
      <c r="V26">
        <v>1.5071352339712301</v>
      </c>
      <c r="W26">
        <v>1.6693969616668001</v>
      </c>
      <c r="X26">
        <v>1.3970781009313</v>
      </c>
      <c r="Y26">
        <v>1.43053096962379</v>
      </c>
      <c r="Z26">
        <v>1.6576818733054901</v>
      </c>
      <c r="AA26">
        <v>1.7322073653714001</v>
      </c>
      <c r="AB26">
        <v>1.64787853722497</v>
      </c>
      <c r="AC26">
        <v>1.7178654512073599</v>
      </c>
      <c r="AD26">
        <v>1.22796072713154</v>
      </c>
      <c r="AE26">
        <v>1.3115675204945401</v>
      </c>
      <c r="AF26">
        <v>1.2883212549182601</v>
      </c>
      <c r="AG26">
        <v>1.74604860911504</v>
      </c>
      <c r="AL26">
        <v>1.4320686723753899</v>
      </c>
      <c r="BU26">
        <v>1.7574784317413801</v>
      </c>
      <c r="BX26" s="97">
        <v>1.4793967780500801</v>
      </c>
    </row>
    <row r="27" spans="2:76" ht="15.6">
      <c r="K27">
        <v>1.4793967780500801</v>
      </c>
      <c r="L27">
        <v>1.9041178269543699</v>
      </c>
      <c r="M27">
        <v>0.76760158506111198</v>
      </c>
      <c r="N27">
        <v>1.33016525080681</v>
      </c>
      <c r="O27">
        <v>1.59381528607482</v>
      </c>
      <c r="P27">
        <v>1.9202943815639699</v>
      </c>
      <c r="Q27">
        <v>1.46623988792784</v>
      </c>
      <c r="R27">
        <v>1.2999272172208101</v>
      </c>
      <c r="S27">
        <v>1.3512578774305399</v>
      </c>
      <c r="T27">
        <v>1.8298111195775399</v>
      </c>
      <c r="U27">
        <v>1.2078836603535299</v>
      </c>
      <c r="V27">
        <v>1.46708783743586</v>
      </c>
      <c r="W27">
        <v>1.7633251318557099</v>
      </c>
      <c r="X27">
        <v>1.2525716031974801</v>
      </c>
      <c r="Y27">
        <v>1.7526092877217301</v>
      </c>
      <c r="Z27">
        <v>1.7633986524251699</v>
      </c>
      <c r="AA27">
        <v>1.8767593714862201</v>
      </c>
      <c r="AB27">
        <v>1.79678328360999</v>
      </c>
      <c r="AC27">
        <v>1.3750321811027999</v>
      </c>
      <c r="AD27">
        <v>0.93810082278317297</v>
      </c>
      <c r="AE27">
        <v>0.91718186864350304</v>
      </c>
      <c r="AF27">
        <v>1.0054168031912001</v>
      </c>
      <c r="AG27">
        <v>1.9642581326366</v>
      </c>
      <c r="AL27">
        <v>1.43341306607584</v>
      </c>
      <c r="BU27">
        <v>1.7573285358696</v>
      </c>
      <c r="BX27" s="97">
        <v>1.4809520990457199</v>
      </c>
    </row>
    <row r="28" spans="2:76" ht="15.6">
      <c r="K28">
        <v>1.4809520990457199</v>
      </c>
      <c r="L28">
        <v>1.94000584298889</v>
      </c>
      <c r="M28">
        <v>0.76621645075345501</v>
      </c>
      <c r="N28">
        <v>1.34801092827347</v>
      </c>
      <c r="O28">
        <v>1.5725371061072799</v>
      </c>
      <c r="P28">
        <v>1.9529347094185801</v>
      </c>
      <c r="Q28">
        <v>1.50792724964615</v>
      </c>
      <c r="R28">
        <v>1.3275366219356599</v>
      </c>
      <c r="S28">
        <v>1.3445014749778701</v>
      </c>
      <c r="T28">
        <v>1.85034342031996</v>
      </c>
      <c r="U28">
        <v>1.2433285883337699</v>
      </c>
      <c r="V28">
        <v>1.47545393689025</v>
      </c>
      <c r="W28">
        <v>1.6801293538904001</v>
      </c>
      <c r="X28">
        <v>1.28235041436051</v>
      </c>
      <c r="Y28">
        <v>1.7615537267594501</v>
      </c>
      <c r="Z28">
        <v>1.7739411093844299</v>
      </c>
      <c r="AA28">
        <v>1.9330572194322599</v>
      </c>
      <c r="AB28">
        <v>1.85474691761139</v>
      </c>
      <c r="AC28">
        <v>1.3386562765914001</v>
      </c>
      <c r="AD28">
        <v>0.92849052024368195</v>
      </c>
      <c r="AE28">
        <v>0.91862958177369802</v>
      </c>
      <c r="AF28">
        <v>1.01157126027081</v>
      </c>
      <c r="AG28">
        <v>1.9765837979146601</v>
      </c>
      <c r="AL28">
        <v>1.44193717502787</v>
      </c>
      <c r="BU28">
        <v>1.7578690326578901</v>
      </c>
      <c r="BX28" s="97">
        <v>1.48577747429372</v>
      </c>
    </row>
    <row r="29" spans="2:76" ht="15.6">
      <c r="K29">
        <v>1.48577747429372</v>
      </c>
      <c r="L29">
        <v>1.9544356558901901</v>
      </c>
      <c r="M29">
        <v>0.770308140796369</v>
      </c>
      <c r="N29">
        <v>1.28672015141466</v>
      </c>
      <c r="O29">
        <v>1.5709016013481201</v>
      </c>
      <c r="P29">
        <v>1.97438545401368</v>
      </c>
      <c r="Q29">
        <v>1.47116870382978</v>
      </c>
      <c r="R29">
        <v>1.31356954811559</v>
      </c>
      <c r="S29">
        <v>1.33635632725957</v>
      </c>
      <c r="T29">
        <v>1.86396935654047</v>
      </c>
      <c r="U29">
        <v>1.2772457835995801</v>
      </c>
      <c r="V29">
        <v>1.39473745315068</v>
      </c>
      <c r="W29">
        <v>1.67172124659497</v>
      </c>
      <c r="X29">
        <v>1.2884216972165099</v>
      </c>
      <c r="Y29">
        <v>1.7979065922486099</v>
      </c>
      <c r="Z29">
        <v>1.7635879659320599</v>
      </c>
      <c r="AA29">
        <v>1.89268896787537</v>
      </c>
      <c r="AB29">
        <v>1.87631713801091</v>
      </c>
      <c r="AC29">
        <v>1.2943459784512199</v>
      </c>
      <c r="AD29">
        <v>0.88973755720428704</v>
      </c>
      <c r="AE29">
        <v>0.93054534468310102</v>
      </c>
      <c r="AF29">
        <v>1.0270850979497901</v>
      </c>
      <c r="AG29">
        <v>1.99847578382499</v>
      </c>
      <c r="AL29">
        <v>1.4378071936807799</v>
      </c>
      <c r="BU29">
        <v>1.7455903256530401</v>
      </c>
      <c r="BX29" s="97">
        <v>1.4772519442450001</v>
      </c>
    </row>
    <row r="30" spans="2:76" ht="15.6">
      <c r="K30">
        <v>1.4772519442450001</v>
      </c>
      <c r="L30">
        <v>1.9139205029436801</v>
      </c>
      <c r="M30">
        <v>0.77793266391930505</v>
      </c>
      <c r="N30">
        <v>1.27690812955944</v>
      </c>
      <c r="O30">
        <v>1.5527569131365599</v>
      </c>
      <c r="P30">
        <v>1.9398059820059601</v>
      </c>
      <c r="Q30">
        <v>1.43211191229938</v>
      </c>
      <c r="R30">
        <v>1.2790354476458801</v>
      </c>
      <c r="S30">
        <v>1.30725488984867</v>
      </c>
      <c r="T30">
        <v>1.81747726194633</v>
      </c>
      <c r="U30">
        <v>1.24734851442952</v>
      </c>
      <c r="V30">
        <v>1.39240665907682</v>
      </c>
      <c r="W30">
        <v>1.74730740572164</v>
      </c>
      <c r="X30">
        <v>1.2686600432073101</v>
      </c>
      <c r="Y30">
        <v>1.7656117574602801</v>
      </c>
      <c r="Z30">
        <v>1.73797282440854</v>
      </c>
      <c r="AA30">
        <v>1.86369404023382</v>
      </c>
      <c r="AB30">
        <v>1.8726017707103799</v>
      </c>
      <c r="AC30">
        <v>1.24861126734372</v>
      </c>
      <c r="AD30">
        <v>0.86552628165938394</v>
      </c>
      <c r="AE30">
        <v>0.95712538238214895</v>
      </c>
      <c r="AF30">
        <v>1.0282528066677299</v>
      </c>
      <c r="AG30">
        <v>1.9247840587870899</v>
      </c>
      <c r="AL30">
        <v>1.4385537413892</v>
      </c>
      <c r="BU30">
        <v>1.7500398376167201</v>
      </c>
      <c r="BX30" s="97">
        <v>1.48093212530707</v>
      </c>
    </row>
    <row r="31" spans="2:76" ht="15.6">
      <c r="K31">
        <v>1.48093212530707</v>
      </c>
      <c r="L31">
        <v>1.9038079094518501</v>
      </c>
      <c r="M31">
        <v>0.78556537661040104</v>
      </c>
      <c r="N31">
        <v>1.28430078881615</v>
      </c>
      <c r="O31">
        <v>1.5750668844449001</v>
      </c>
      <c r="P31">
        <v>1.9013753373746201</v>
      </c>
      <c r="Q31">
        <v>1.45005205902792</v>
      </c>
      <c r="R31">
        <v>1.2559659241887799</v>
      </c>
      <c r="S31">
        <v>1.29382849154977</v>
      </c>
      <c r="T31">
        <v>1.8171718278534601</v>
      </c>
      <c r="U31">
        <v>1.2117197147454399</v>
      </c>
      <c r="V31">
        <v>1.4103064626139801</v>
      </c>
      <c r="W31">
        <v>1.8809086703421301</v>
      </c>
      <c r="X31">
        <v>1.2319448679849301</v>
      </c>
      <c r="Y31">
        <v>1.7458393767263001</v>
      </c>
      <c r="Z31">
        <v>1.7623887750184899</v>
      </c>
      <c r="AA31">
        <v>1.85218598435243</v>
      </c>
      <c r="AB31">
        <v>1.8548027816838399</v>
      </c>
      <c r="AC31">
        <v>1.2593376529904501</v>
      </c>
      <c r="AD31">
        <v>0.86249299088739495</v>
      </c>
      <c r="AE31">
        <v>0.97489582629661697</v>
      </c>
      <c r="AF31">
        <v>1.03771140151493</v>
      </c>
      <c r="AG31">
        <v>1.8847900863817699</v>
      </c>
      <c r="AL31">
        <v>1.43909404538432</v>
      </c>
      <c r="BU31">
        <v>1.7571062277157801</v>
      </c>
      <c r="BX31" s="97">
        <v>1.4866431361879999</v>
      </c>
    </row>
    <row r="32" spans="2:76" ht="15.6">
      <c r="K32">
        <v>1.4866431361879999</v>
      </c>
      <c r="L32">
        <v>1.9591416122504901</v>
      </c>
      <c r="M32">
        <v>0.73422891870749896</v>
      </c>
      <c r="N32">
        <v>1.10018620602428</v>
      </c>
      <c r="O32">
        <v>1.6497802042957399</v>
      </c>
      <c r="P32">
        <v>1.9379368183385799</v>
      </c>
      <c r="Q32">
        <v>1.49511450162593</v>
      </c>
      <c r="R32">
        <v>1.29438214784941</v>
      </c>
      <c r="S32">
        <v>1.5051647355881901</v>
      </c>
      <c r="T32">
        <v>1.77229718497804</v>
      </c>
      <c r="U32">
        <v>1.14875648216256</v>
      </c>
      <c r="V32">
        <v>1.3156980530442399</v>
      </c>
      <c r="W32">
        <v>1.9517305626540999</v>
      </c>
      <c r="X32">
        <v>1.20236703194191</v>
      </c>
      <c r="Y32">
        <v>1.5657537521446701</v>
      </c>
      <c r="Z32">
        <v>1.7184525144291301</v>
      </c>
      <c r="AA32">
        <v>1.6786070852409201</v>
      </c>
      <c r="AB32">
        <v>1.7567956447122799</v>
      </c>
      <c r="AC32">
        <v>1.1821765173011001</v>
      </c>
      <c r="AD32">
        <v>0.77303330535727399</v>
      </c>
      <c r="AE32">
        <v>0.88313539317318801</v>
      </c>
      <c r="AF32">
        <v>1.2979510174108799</v>
      </c>
      <c r="AG32">
        <v>1.8827590159485199</v>
      </c>
      <c r="AL32">
        <v>1.4448267265764401</v>
      </c>
      <c r="BU32">
        <v>1.7570459915652199</v>
      </c>
      <c r="BX32" s="97">
        <v>1.48844355553629</v>
      </c>
    </row>
    <row r="33" spans="10:76" ht="15.6">
      <c r="K33">
        <v>1.48844355553629</v>
      </c>
      <c r="L33">
        <v>1.9690955563544901</v>
      </c>
      <c r="M33">
        <v>0.72988591630185895</v>
      </c>
      <c r="N33">
        <v>1.0945854378488999</v>
      </c>
      <c r="O33">
        <v>1.64644912583534</v>
      </c>
      <c r="P33">
        <v>1.9419212596056199</v>
      </c>
      <c r="Q33">
        <v>1.49041126574273</v>
      </c>
      <c r="R33">
        <v>1.2908493488884201</v>
      </c>
      <c r="S33">
        <v>1.50546758936388</v>
      </c>
      <c r="T33">
        <v>1.7748722601064599</v>
      </c>
      <c r="U33">
        <v>1.1461565905122</v>
      </c>
      <c r="V33">
        <v>1.32157009224224</v>
      </c>
      <c r="W33">
        <v>1.9777363028747099</v>
      </c>
      <c r="X33">
        <v>1.1931814599714201</v>
      </c>
      <c r="Y33">
        <v>1.5762729970334</v>
      </c>
      <c r="Z33">
        <v>1.72390338498315</v>
      </c>
      <c r="AA33">
        <v>1.68197763485688</v>
      </c>
      <c r="AB33">
        <v>1.74854876681347</v>
      </c>
      <c r="AC33">
        <v>1.1843833415057901</v>
      </c>
      <c r="AD33">
        <v>0.76973077975752502</v>
      </c>
      <c r="AE33">
        <v>0.90032474813575203</v>
      </c>
      <c r="AF33">
        <v>1.3009489617973899</v>
      </c>
      <c r="AG33">
        <v>1.8905035130177199</v>
      </c>
      <c r="AL33">
        <v>1.4388578287974201</v>
      </c>
      <c r="BU33">
        <v>1.7576575018824701</v>
      </c>
      <c r="BX33" s="97">
        <v>1.4914241849097201</v>
      </c>
    </row>
    <row r="34" spans="10:76" ht="15.6">
      <c r="K34">
        <v>1.4914241849097201</v>
      </c>
      <c r="L34">
        <v>1.97814775421845</v>
      </c>
      <c r="M34">
        <v>0.73573865795531102</v>
      </c>
      <c r="N34">
        <v>1.1211504086488699</v>
      </c>
      <c r="O34">
        <v>1.6649255419959199</v>
      </c>
      <c r="P34">
        <v>1.9222776066426801</v>
      </c>
      <c r="Q34">
        <v>1.4856898293609599</v>
      </c>
      <c r="R34">
        <v>1.29679050346416</v>
      </c>
      <c r="S34">
        <v>1.5017574278085899</v>
      </c>
      <c r="T34">
        <v>1.79286884558105</v>
      </c>
      <c r="U34">
        <v>1.1627027573764099</v>
      </c>
      <c r="V34">
        <v>1.34403052138657</v>
      </c>
      <c r="W34">
        <v>1.95662692084699</v>
      </c>
      <c r="X34">
        <v>1.2027093783028899</v>
      </c>
      <c r="Y34">
        <v>1.5473290248479199</v>
      </c>
      <c r="Z34">
        <v>1.76215009617035</v>
      </c>
      <c r="AA34">
        <v>1.6870243634797999</v>
      </c>
      <c r="AB34">
        <v>1.7649155369288401</v>
      </c>
      <c r="AC34">
        <v>1.2003760808036801</v>
      </c>
      <c r="AD34">
        <v>0.78556610745240996</v>
      </c>
      <c r="AE34">
        <v>0.86131835368062604</v>
      </c>
      <c r="AF34">
        <v>1.2704047132498799</v>
      </c>
      <c r="AG34">
        <v>1.9105501728336201</v>
      </c>
      <c r="AL34">
        <v>1.4428891040888101</v>
      </c>
      <c r="BU34">
        <v>1.7768870953996601</v>
      </c>
      <c r="BX34" s="97">
        <v>1.5049398856401499</v>
      </c>
    </row>
    <row r="35" spans="10:76" ht="15.6">
      <c r="K35">
        <v>1.5049398856401499</v>
      </c>
      <c r="L35">
        <v>2.0178071224565901</v>
      </c>
      <c r="M35">
        <v>0.73168388706777998</v>
      </c>
      <c r="N35">
        <v>1.1478140510592201</v>
      </c>
      <c r="O35">
        <v>1.6817833117321901</v>
      </c>
      <c r="P35">
        <v>1.9409657452921201</v>
      </c>
      <c r="Q35">
        <v>1.5081982501081901</v>
      </c>
      <c r="R35">
        <v>1.3143296243801501</v>
      </c>
      <c r="S35">
        <v>1.5014307014054</v>
      </c>
      <c r="T35">
        <v>1.8214650754886901</v>
      </c>
      <c r="U35">
        <v>1.1899078497703801</v>
      </c>
      <c r="V35">
        <v>1.3670542665754</v>
      </c>
      <c r="W35">
        <v>1.9342130729687399</v>
      </c>
      <c r="X35">
        <v>1.22816975757521</v>
      </c>
      <c r="Y35">
        <v>1.5640800543506099</v>
      </c>
      <c r="Z35">
        <v>1.8124478554146199</v>
      </c>
      <c r="AA35">
        <v>1.72363950200746</v>
      </c>
      <c r="AB35">
        <v>1.8052012026932001</v>
      </c>
      <c r="AC35">
        <v>1.1917294274455399</v>
      </c>
      <c r="AD35">
        <v>0.78888934618731099</v>
      </c>
      <c r="AE35">
        <v>0.85074684785766996</v>
      </c>
      <c r="AF35">
        <v>1.2629059594805301</v>
      </c>
      <c r="AG35">
        <v>1.96089522314292</v>
      </c>
      <c r="AL35">
        <v>1.4474614392268901</v>
      </c>
      <c r="BU35">
        <v>1.78104759321391</v>
      </c>
      <c r="BX35" s="97">
        <v>1.5070493933662099</v>
      </c>
    </row>
    <row r="36" spans="10:76" ht="15.6">
      <c r="K36">
        <v>1.5070493933662099</v>
      </c>
      <c r="L36">
        <v>2.0461198294097702</v>
      </c>
      <c r="M36">
        <v>0.72407653641328795</v>
      </c>
      <c r="N36">
        <v>1.1840955810040801</v>
      </c>
      <c r="O36">
        <v>1.6795869532913099</v>
      </c>
      <c r="P36">
        <v>1.9477313221280399</v>
      </c>
      <c r="Q36">
        <v>1.52609150734064</v>
      </c>
      <c r="R36">
        <v>1.33136554463792</v>
      </c>
      <c r="S36">
        <v>1.4816190436399601</v>
      </c>
      <c r="T36">
        <v>1.83259889054879</v>
      </c>
      <c r="U36">
        <v>1.233822210025</v>
      </c>
      <c r="V36">
        <v>1.38422773000041</v>
      </c>
      <c r="W36">
        <v>1.86783482769842</v>
      </c>
      <c r="X36">
        <v>1.2598600323644999</v>
      </c>
      <c r="Y36">
        <v>1.5809893790673299</v>
      </c>
      <c r="Z36">
        <v>1.8539361656228499</v>
      </c>
      <c r="AA36">
        <v>1.76299072534512</v>
      </c>
      <c r="AB36">
        <v>1.8437092284282901</v>
      </c>
      <c r="AC36">
        <v>1.15904916627886</v>
      </c>
      <c r="AD36">
        <v>0.78800384170883697</v>
      </c>
      <c r="AE36">
        <v>0.81845314703727001</v>
      </c>
      <c r="AF36">
        <v>1.2413000500470499</v>
      </c>
      <c r="AG36">
        <v>1.9967908712401801</v>
      </c>
      <c r="AL36">
        <v>1.4479486835929001</v>
      </c>
      <c r="BU36">
        <v>1.7916524715537501</v>
      </c>
      <c r="BX36" s="97">
        <v>1.5126989782304701</v>
      </c>
    </row>
    <row r="37" spans="10:76" ht="15.6">
      <c r="K37">
        <v>1.5126989782304701</v>
      </c>
      <c r="L37">
        <v>2.1088286007643799</v>
      </c>
      <c r="M37">
        <v>0.62575766307502201</v>
      </c>
      <c r="N37">
        <v>1.14306973099806</v>
      </c>
      <c r="O37">
        <v>1.7447274314900101</v>
      </c>
      <c r="P37">
        <v>2.0381046319285501</v>
      </c>
      <c r="Q37">
        <v>1.30512493410603</v>
      </c>
      <c r="R37">
        <v>1.15866912315739</v>
      </c>
      <c r="S37">
        <v>1.5452742407781199</v>
      </c>
      <c r="T37">
        <v>1.8939219019065801</v>
      </c>
      <c r="U37">
        <v>1.01125158019685</v>
      </c>
      <c r="V37">
        <v>1.2866490300696001</v>
      </c>
      <c r="W37">
        <v>1.7476764555569599</v>
      </c>
      <c r="X37">
        <v>0.79140099027029998</v>
      </c>
      <c r="Y37">
        <v>1.6429752607152801</v>
      </c>
      <c r="Z37">
        <v>1.7710308307959699</v>
      </c>
      <c r="AA37">
        <v>1.7035206320655301</v>
      </c>
      <c r="AB37">
        <v>1.91596358752172</v>
      </c>
      <c r="AC37">
        <v>1.1183546038843599</v>
      </c>
      <c r="AD37">
        <v>0.78625907520085103</v>
      </c>
      <c r="AE37">
        <v>0.78689933663479505</v>
      </c>
      <c r="AF37">
        <v>1.5029445581269001</v>
      </c>
      <c r="AG37">
        <v>1.8499778894605301</v>
      </c>
      <c r="AL37">
        <v>1.4499919890519599</v>
      </c>
      <c r="BU37">
        <v>1.7987758945649801</v>
      </c>
      <c r="BX37" s="97">
        <v>1.5182655917335901</v>
      </c>
    </row>
    <row r="38" spans="10:76" ht="15.6">
      <c r="K38">
        <v>1.5182655917335901</v>
      </c>
      <c r="L38">
        <v>2.12164244885683</v>
      </c>
      <c r="M38">
        <v>0.63354013996130998</v>
      </c>
      <c r="N38">
        <v>1.1383895732798099</v>
      </c>
      <c r="O38">
        <v>1.74409841087238</v>
      </c>
      <c r="P38">
        <v>2.0526928756032801</v>
      </c>
      <c r="Q38">
        <v>1.3018788509144399</v>
      </c>
      <c r="R38">
        <v>1.15889367189783</v>
      </c>
      <c r="S38">
        <v>1.5540178651199299</v>
      </c>
      <c r="T38">
        <v>1.89094306430305</v>
      </c>
      <c r="U38">
        <v>1.0047644255989101</v>
      </c>
      <c r="V38">
        <v>1.29225936671885</v>
      </c>
      <c r="W38">
        <v>1.7714157346417001</v>
      </c>
      <c r="X38">
        <v>0.77869224033262996</v>
      </c>
      <c r="Y38">
        <v>1.66401707609517</v>
      </c>
      <c r="Z38">
        <v>1.78220682665296</v>
      </c>
      <c r="AA38">
        <v>1.7028448882637499</v>
      </c>
      <c r="AB38">
        <v>1.90124593664198</v>
      </c>
      <c r="AC38">
        <v>1.0982287519573</v>
      </c>
      <c r="AD38">
        <v>0.78721167757875499</v>
      </c>
      <c r="AE38">
        <v>0.79661075745945298</v>
      </c>
      <c r="AF38">
        <v>1.51334908335842</v>
      </c>
      <c r="AG38">
        <v>1.8840430466425999</v>
      </c>
      <c r="AL38">
        <v>1.4638598068323401</v>
      </c>
      <c r="BU38">
        <v>1.81272026368967</v>
      </c>
      <c r="BX38" s="97">
        <v>1.53195132099942</v>
      </c>
    </row>
    <row r="39" spans="10:76" ht="15.6">
      <c r="K39">
        <v>1.53195132099942</v>
      </c>
      <c r="L39">
        <v>2.1442359092702499</v>
      </c>
      <c r="M39">
        <v>0.64789787348133898</v>
      </c>
      <c r="N39">
        <v>1.11293706876608</v>
      </c>
      <c r="O39">
        <v>1.7551610250001899</v>
      </c>
      <c r="P39">
        <v>2.0876481247538901</v>
      </c>
      <c r="Q39">
        <v>1.29069682500297</v>
      </c>
      <c r="R39">
        <v>1.14680509028893</v>
      </c>
      <c r="S39">
        <v>1.58812699397499</v>
      </c>
      <c r="T39">
        <v>1.9016455820090401</v>
      </c>
      <c r="U39">
        <v>0.99433193298600697</v>
      </c>
      <c r="V39">
        <v>1.2773277072406</v>
      </c>
      <c r="W39">
        <v>1.8467719547746699</v>
      </c>
      <c r="X39">
        <v>0.75097914562859003</v>
      </c>
      <c r="Y39">
        <v>1.6844434911589199</v>
      </c>
      <c r="Z39">
        <v>1.74627544432627</v>
      </c>
      <c r="AA39">
        <v>1.69389149259681</v>
      </c>
      <c r="AB39">
        <v>1.88865509723416</v>
      </c>
      <c r="AC39">
        <v>1.1141460723430301</v>
      </c>
      <c r="AD39">
        <v>0.79599967252137105</v>
      </c>
      <c r="AE39">
        <v>0.81001751061947103</v>
      </c>
      <c r="AF39">
        <v>1.5502631858984799</v>
      </c>
      <c r="AG39">
        <v>1.85408559235962</v>
      </c>
      <c r="AL39">
        <v>1.4647163638202501</v>
      </c>
      <c r="BU39">
        <v>1.80682550512714</v>
      </c>
      <c r="BX39" s="97">
        <v>1.5276919703298399</v>
      </c>
    </row>
    <row r="40" spans="10:76" ht="15.6">
      <c r="K40">
        <v>1.5276919703298399</v>
      </c>
      <c r="L40">
        <v>2.1367039929698199</v>
      </c>
      <c r="M40">
        <v>0.64365191802156396</v>
      </c>
      <c r="N40">
        <v>1.1002294393680701</v>
      </c>
      <c r="O40">
        <v>1.7475806623238199</v>
      </c>
      <c r="P40">
        <v>2.0962641281441701</v>
      </c>
      <c r="Q40">
        <v>1.2802730589760101</v>
      </c>
      <c r="R40">
        <v>1.13569222780293</v>
      </c>
      <c r="S40">
        <v>1.58989828898275</v>
      </c>
      <c r="T40">
        <v>1.8896069360791099</v>
      </c>
      <c r="U40">
        <v>0.97795929387626601</v>
      </c>
      <c r="V40">
        <v>1.26735975944482</v>
      </c>
      <c r="W40">
        <v>1.8776502642858099</v>
      </c>
      <c r="X40">
        <v>0.73794664354783901</v>
      </c>
      <c r="Y40">
        <v>1.6877485758549999</v>
      </c>
      <c r="Z40">
        <v>1.71742339510325</v>
      </c>
      <c r="AA40">
        <v>1.66914030272306</v>
      </c>
      <c r="AB40">
        <v>1.8633050392383601</v>
      </c>
      <c r="AC40">
        <v>1.1093010708298601</v>
      </c>
      <c r="AD40">
        <v>0.79187406372954605</v>
      </c>
      <c r="AE40">
        <v>0.80581631488997096</v>
      </c>
      <c r="AF40">
        <v>1.5542913489163801</v>
      </c>
      <c r="AG40">
        <v>1.8329576418134199</v>
      </c>
      <c r="AL40">
        <v>1.4711043740546901</v>
      </c>
      <c r="BU40">
        <v>1.8114854744475899</v>
      </c>
      <c r="BX40" s="97">
        <v>1.5321684816135499</v>
      </c>
    </row>
    <row r="41" spans="10:76" ht="15.6">
      <c r="K41">
        <v>1.5321684816135499</v>
      </c>
      <c r="L41">
        <v>2.1641460373804402</v>
      </c>
      <c r="M41">
        <v>0.64659769245995502</v>
      </c>
      <c r="N41">
        <v>1.0978068193597601</v>
      </c>
      <c r="O41">
        <v>1.74717967514046</v>
      </c>
      <c r="P41">
        <v>2.11517901621519</v>
      </c>
      <c r="Q41">
        <v>1.2840629963897201</v>
      </c>
      <c r="R41">
        <v>1.13845947779983</v>
      </c>
      <c r="S41">
        <v>1.60551730275361</v>
      </c>
      <c r="T41">
        <v>1.8876011533892401</v>
      </c>
      <c r="U41">
        <v>0.98312884414884605</v>
      </c>
      <c r="V41">
        <v>1.2704280537456301</v>
      </c>
      <c r="W41">
        <v>1.9045209027341701</v>
      </c>
      <c r="X41">
        <v>0.73730121744543498</v>
      </c>
      <c r="Y41">
        <v>1.7116035389825699</v>
      </c>
      <c r="Z41">
        <v>1.7978350089731501</v>
      </c>
      <c r="AA41">
        <v>1.6634688589656199</v>
      </c>
      <c r="AB41">
        <v>1.85496408582983</v>
      </c>
      <c r="AC41">
        <v>1.10850205334255</v>
      </c>
      <c r="AD41">
        <v>0.79061524246128101</v>
      </c>
      <c r="AE41">
        <v>0.80635906664854795</v>
      </c>
      <c r="AF41">
        <v>1.5638955830238701</v>
      </c>
      <c r="AG41">
        <v>1.8383795785291901</v>
      </c>
      <c r="AL41">
        <v>1.4782361998571001</v>
      </c>
      <c r="BU41">
        <v>1.8239019551734099</v>
      </c>
      <c r="BX41" s="97">
        <v>1.53940695406079</v>
      </c>
    </row>
    <row r="42" spans="10:76" ht="15.6">
      <c r="J42">
        <v>4</v>
      </c>
      <c r="K42">
        <v>1.53940695406079</v>
      </c>
      <c r="L42">
        <v>2.22641336468071</v>
      </c>
      <c r="M42">
        <v>0.53993322829544099</v>
      </c>
      <c r="N42">
        <v>1.1074778923761499</v>
      </c>
      <c r="O42">
        <v>1.8134434774871599</v>
      </c>
      <c r="P42">
        <v>2.1967517259557598</v>
      </c>
      <c r="Q42">
        <v>1.3410237901183499</v>
      </c>
      <c r="R42">
        <v>1.32881389049831</v>
      </c>
      <c r="S42">
        <v>1.7942554699056501</v>
      </c>
      <c r="T42">
        <v>1.9181164046346799</v>
      </c>
      <c r="U42">
        <v>1.07088356791238</v>
      </c>
      <c r="V42">
        <v>1.3654155773781</v>
      </c>
      <c r="W42">
        <v>2.22639064127068</v>
      </c>
      <c r="X42">
        <v>0.45875288547269799</v>
      </c>
      <c r="Y42">
        <v>1.64318396930313</v>
      </c>
      <c r="Z42">
        <v>1.4761280391714</v>
      </c>
      <c r="AA42">
        <v>1.49795795220349</v>
      </c>
      <c r="AB42">
        <v>2.09986956137337</v>
      </c>
      <c r="AC42">
        <v>1.1593934504297401</v>
      </c>
      <c r="AD42">
        <v>0.40880888711900698</v>
      </c>
      <c r="AE42">
        <v>0.74638835622323496</v>
      </c>
      <c r="AF42">
        <v>1.4293522833596799</v>
      </c>
      <c r="AG42">
        <v>1.5870949075579699</v>
      </c>
      <c r="AL42">
        <v>1.4899357910954301</v>
      </c>
      <c r="BU42">
        <v>1.82803403921511</v>
      </c>
      <c r="BX42" s="97">
        <v>1.5441694217864299</v>
      </c>
    </row>
    <row r="43" spans="10:76" ht="15.6">
      <c r="K43">
        <v>1.5441694217864299</v>
      </c>
      <c r="L43">
        <v>2.2351686746510699</v>
      </c>
      <c r="M43">
        <v>0.53951580452844405</v>
      </c>
      <c r="N43">
        <v>1.12880816932845</v>
      </c>
      <c r="O43">
        <v>1.8351712067366199</v>
      </c>
      <c r="P43">
        <v>2.2162318450306899</v>
      </c>
      <c r="Q43">
        <v>1.3326287062017399</v>
      </c>
      <c r="R43">
        <v>1.3256843529694899</v>
      </c>
      <c r="S43">
        <v>1.79900121404588</v>
      </c>
      <c r="T43">
        <v>1.9326858270685801</v>
      </c>
      <c r="U43">
        <v>1.0345947982400701</v>
      </c>
      <c r="V43">
        <v>1.35919686627031</v>
      </c>
      <c r="W43">
        <v>2.2480895166328199</v>
      </c>
      <c r="X43">
        <v>0.44179721459722798</v>
      </c>
      <c r="Y43">
        <v>1.61776407234359</v>
      </c>
      <c r="Z43">
        <v>1.4547478565404199</v>
      </c>
      <c r="AA43">
        <v>1.4791072144631701</v>
      </c>
      <c r="AB43">
        <v>2.1300804410575398</v>
      </c>
      <c r="AC43">
        <v>1.1868204216268401</v>
      </c>
      <c r="AD43">
        <v>0.42747544344085397</v>
      </c>
      <c r="AE43">
        <v>0.73732244024606497</v>
      </c>
      <c r="AF43">
        <v>1.42692734747437</v>
      </c>
      <c r="AG43">
        <v>1.5298621672454</v>
      </c>
      <c r="AL43">
        <v>1.4847469861302101</v>
      </c>
      <c r="BU43">
        <v>1.8262262281641899</v>
      </c>
      <c r="BX43" s="97">
        <v>1.5459142916019599</v>
      </c>
    </row>
    <row r="44" spans="10:76" ht="15.6">
      <c r="K44">
        <v>1.5459142916019599</v>
      </c>
      <c r="L44">
        <v>2.2370629096665202</v>
      </c>
      <c r="M44">
        <v>0.545198192213731</v>
      </c>
      <c r="N44">
        <v>1.14435673193126</v>
      </c>
      <c r="O44">
        <v>1.8482850050019499</v>
      </c>
      <c r="P44">
        <v>2.2147508920472001</v>
      </c>
      <c r="Q44">
        <v>1.3223037730148799</v>
      </c>
      <c r="R44">
        <v>1.3314610557715101</v>
      </c>
      <c r="S44">
        <v>1.81577116202402</v>
      </c>
      <c r="T44">
        <v>1.9397356062133899</v>
      </c>
      <c r="U44">
        <v>1.02513196473399</v>
      </c>
      <c r="V44">
        <v>1.3598048483958101</v>
      </c>
      <c r="W44">
        <v>2.26481523316196</v>
      </c>
      <c r="X44">
        <v>0.42128502537346502</v>
      </c>
      <c r="Y44">
        <v>1.5915960716476401</v>
      </c>
      <c r="Z44">
        <v>1.4346847644839</v>
      </c>
      <c r="AA44">
        <v>1.45752189049587</v>
      </c>
      <c r="AB44">
        <v>2.1688727861539498</v>
      </c>
      <c r="AC44">
        <v>1.2092941449392101</v>
      </c>
      <c r="AD44">
        <v>0.429350088586608</v>
      </c>
      <c r="AE44">
        <v>0.73946979914072097</v>
      </c>
      <c r="AF44">
        <v>1.4219672116606601</v>
      </c>
      <c r="AG44">
        <v>1.5064208532163299</v>
      </c>
      <c r="AL44">
        <v>1.48857832060058</v>
      </c>
      <c r="BU44">
        <v>1.83865741765679</v>
      </c>
      <c r="BX44" s="97">
        <v>1.5586756930737999</v>
      </c>
    </row>
    <row r="45" spans="10:76" ht="15.6">
      <c r="K45">
        <v>1.5586756930737999</v>
      </c>
      <c r="L45">
        <v>2.2705498581019001</v>
      </c>
      <c r="M45">
        <v>0.55805206088710602</v>
      </c>
      <c r="N45">
        <v>1.1581711986681</v>
      </c>
      <c r="O45">
        <v>1.86922744933505</v>
      </c>
      <c r="P45">
        <v>2.2510777344366</v>
      </c>
      <c r="Q45">
        <v>1.3339753610287399</v>
      </c>
      <c r="R45">
        <v>1.3562014876989099</v>
      </c>
      <c r="S45">
        <v>1.82302217076335</v>
      </c>
      <c r="T45">
        <v>1.9518289495863901</v>
      </c>
      <c r="U45">
        <v>1.0247776754187701</v>
      </c>
      <c r="V45">
        <v>1.37705017083533</v>
      </c>
      <c r="W45">
        <v>2.29310710553785</v>
      </c>
      <c r="X45">
        <v>0.43081178446075502</v>
      </c>
      <c r="Y45">
        <v>1.59974114798797</v>
      </c>
      <c r="Z45">
        <v>1.44549656108017</v>
      </c>
      <c r="AA45">
        <v>1.46299747326861</v>
      </c>
      <c r="AB45">
        <v>2.1816531420876299</v>
      </c>
      <c r="AC45">
        <v>1.2291770968050899</v>
      </c>
      <c r="AD45">
        <v>0.428008582241727</v>
      </c>
      <c r="AE45">
        <v>0.74837906464398196</v>
      </c>
      <c r="AF45">
        <v>1.4224592139596399</v>
      </c>
      <c r="AG45">
        <v>1.5126335459168401</v>
      </c>
      <c r="AL45">
        <v>1.49717947285984</v>
      </c>
      <c r="BU45">
        <v>1.84193718903696</v>
      </c>
      <c r="BX45" s="97">
        <v>1.55901937662562</v>
      </c>
    </row>
    <row r="46" spans="10:76" ht="15.6">
      <c r="K46">
        <v>1.55901937662562</v>
      </c>
      <c r="L46">
        <v>2.2719645685416401</v>
      </c>
      <c r="M46">
        <v>0.55491272564399996</v>
      </c>
      <c r="N46">
        <v>1.1518097900858399</v>
      </c>
      <c r="O46">
        <v>1.86034322968337</v>
      </c>
      <c r="P46">
        <v>2.2170692762961299</v>
      </c>
      <c r="Q46">
        <v>1.3489657243052799</v>
      </c>
      <c r="R46">
        <v>1.3609876092187401</v>
      </c>
      <c r="S46">
        <v>1.8027074201672599</v>
      </c>
      <c r="T46">
        <v>1.94195417998159</v>
      </c>
      <c r="U46">
        <v>1.0236358051388099</v>
      </c>
      <c r="V46">
        <v>1.3936341942697099</v>
      </c>
      <c r="W46">
        <v>2.3136363298046598</v>
      </c>
      <c r="X46">
        <v>0.43750910065155402</v>
      </c>
      <c r="Y46">
        <v>1.59508694104967</v>
      </c>
      <c r="Z46">
        <v>1.44937234827203</v>
      </c>
      <c r="AA46">
        <v>1.47112820619056</v>
      </c>
      <c r="AB46">
        <v>2.1840522393895001</v>
      </c>
      <c r="AC46">
        <v>1.2230960912579301</v>
      </c>
      <c r="AD46">
        <v>0.41895955955422198</v>
      </c>
      <c r="AE46">
        <v>0.75298266378162304</v>
      </c>
      <c r="AF46">
        <v>1.4095821018969401</v>
      </c>
      <c r="AG46">
        <v>1.5140048565996</v>
      </c>
      <c r="AL46">
        <v>1.5019029897856699</v>
      </c>
      <c r="BU46">
        <v>1.8584206111336601</v>
      </c>
      <c r="BX46" s="97">
        <v>1.5677468202813001</v>
      </c>
    </row>
    <row r="47" spans="10:76" ht="15.6">
      <c r="K47">
        <v>1.5677468202813001</v>
      </c>
      <c r="L47">
        <v>2.3559463853279801</v>
      </c>
      <c r="M47">
        <v>0.45233298861889198</v>
      </c>
      <c r="N47">
        <v>1.03605465013848</v>
      </c>
      <c r="O47">
        <v>1.8436398684074899</v>
      </c>
      <c r="P47">
        <v>2.3575148038623199</v>
      </c>
      <c r="Q47">
        <v>1.1995171401472899</v>
      </c>
      <c r="R47">
        <v>1.1299383669697001</v>
      </c>
      <c r="S47">
        <v>1.90125299154171</v>
      </c>
      <c r="T47">
        <v>1.7336348212086501</v>
      </c>
      <c r="U47">
        <v>1.0630452109245501</v>
      </c>
      <c r="V47">
        <v>1.4336490818021801</v>
      </c>
      <c r="W47">
        <v>2.3764172703956699</v>
      </c>
      <c r="X47">
        <v>0.114029184184595</v>
      </c>
      <c r="Y47">
        <v>1.62128177842197</v>
      </c>
      <c r="Z47">
        <v>1.3186295427459001</v>
      </c>
      <c r="AA47">
        <v>1.6693972083847799</v>
      </c>
      <c r="AB47">
        <v>1.9533765307706199</v>
      </c>
      <c r="AC47">
        <v>1.56630757110594</v>
      </c>
      <c r="AD47">
        <v>0.18165528562521399</v>
      </c>
      <c r="AE47">
        <v>0.66678398031165698</v>
      </c>
      <c r="AF47">
        <v>1.2109805978306101</v>
      </c>
      <c r="AG47">
        <v>1.7161965764998901</v>
      </c>
      <c r="AL47">
        <v>1.5022452172618099</v>
      </c>
      <c r="BU47">
        <v>1.8637176362476899</v>
      </c>
      <c r="BX47" s="97">
        <v>1.57226673098563</v>
      </c>
    </row>
    <row r="48" spans="10:76" ht="15.6">
      <c r="K48">
        <v>1.57226673098563</v>
      </c>
      <c r="L48">
        <v>2.3878712387951899</v>
      </c>
      <c r="M48">
        <v>0.47662434503738799</v>
      </c>
      <c r="N48">
        <v>1.03415500252217</v>
      </c>
      <c r="O48">
        <v>1.8500450156092001</v>
      </c>
      <c r="P48">
        <v>2.3956814854958499</v>
      </c>
      <c r="Q48">
        <v>1.1938922984051199</v>
      </c>
      <c r="R48">
        <v>1.1112239403142301</v>
      </c>
      <c r="S48">
        <v>1.9004405611247299</v>
      </c>
      <c r="T48">
        <v>1.7395633963383501</v>
      </c>
      <c r="U48">
        <v>1.04569094218277</v>
      </c>
      <c r="V48">
        <v>1.4356540174913199</v>
      </c>
      <c r="W48">
        <v>2.41070377917488</v>
      </c>
      <c r="X48">
        <v>0.120765784787099</v>
      </c>
      <c r="Y48">
        <v>1.62404904969353</v>
      </c>
      <c r="Z48">
        <v>1.30866789372393</v>
      </c>
      <c r="AA48">
        <v>1.6760796425359601</v>
      </c>
      <c r="AB48">
        <v>1.9721925322968299</v>
      </c>
      <c r="AC48">
        <v>1.5534122488537101</v>
      </c>
      <c r="AD48">
        <v>0.20605865879016599</v>
      </c>
      <c r="AE48">
        <v>0.69143172298734301</v>
      </c>
      <c r="AF48">
        <v>1.2043475213471599</v>
      </c>
      <c r="AG48">
        <v>1.71428279847309</v>
      </c>
      <c r="AL48">
        <v>1.51500340701588</v>
      </c>
      <c r="BU48">
        <v>1.87476447722418</v>
      </c>
      <c r="BX48" s="97">
        <v>1.5832014371188401</v>
      </c>
    </row>
    <row r="49" spans="10:76" ht="15.6">
      <c r="K49">
        <v>1.5832014371188401</v>
      </c>
      <c r="L49">
        <v>2.4255549071744</v>
      </c>
      <c r="M49">
        <v>0.47469127528955002</v>
      </c>
      <c r="N49">
        <v>1.01916216895209</v>
      </c>
      <c r="O49">
        <v>1.8710505151889101</v>
      </c>
      <c r="P49">
        <v>2.3213527095809501</v>
      </c>
      <c r="Q49">
        <v>1.2037009983620801</v>
      </c>
      <c r="R49">
        <v>1.0946741741598101</v>
      </c>
      <c r="S49">
        <v>1.92578198063477</v>
      </c>
      <c r="T49">
        <v>1.75920496618614</v>
      </c>
      <c r="U49">
        <v>1.04570403390404</v>
      </c>
      <c r="V49">
        <v>1.4391967829194099</v>
      </c>
      <c r="W49">
        <v>2.4372552266817999</v>
      </c>
      <c r="X49">
        <v>0.157624323243093</v>
      </c>
      <c r="Y49">
        <v>1.6331853643640599</v>
      </c>
      <c r="Z49">
        <v>1.3124327009929699</v>
      </c>
      <c r="AA49">
        <v>1.6834596885333499</v>
      </c>
      <c r="AB49">
        <v>1.98993709515776</v>
      </c>
      <c r="AC49">
        <v>1.55347337392525</v>
      </c>
      <c r="AD49">
        <v>0.23706159726654899</v>
      </c>
      <c r="AE49">
        <v>0.69970684108324899</v>
      </c>
      <c r="AF49">
        <v>1.21416303387584</v>
      </c>
      <c r="AG49">
        <v>1.7184874093706699</v>
      </c>
      <c r="AL49">
        <v>1.51465355546479</v>
      </c>
      <c r="BU49">
        <v>1.8733409353883701</v>
      </c>
      <c r="BX49" s="97">
        <v>1.5799984825984801</v>
      </c>
    </row>
    <row r="50" spans="10:76" ht="15.6">
      <c r="K50">
        <v>1.5799984825984801</v>
      </c>
      <c r="L50">
        <v>2.4271375197550502</v>
      </c>
      <c r="M50">
        <v>0.47469835699464602</v>
      </c>
      <c r="N50">
        <v>1.0079758934263601</v>
      </c>
      <c r="O50">
        <v>1.8718776135300701</v>
      </c>
      <c r="P50">
        <v>2.4229903563041502</v>
      </c>
      <c r="Q50">
        <v>1.190976636547</v>
      </c>
      <c r="R50">
        <v>1.0771708248310601</v>
      </c>
      <c r="S50">
        <v>1.9203251744990799</v>
      </c>
      <c r="T50">
        <v>1.7604490449702299</v>
      </c>
      <c r="U50">
        <v>1.0332004581020799</v>
      </c>
      <c r="V50">
        <v>1.42898170013981</v>
      </c>
      <c r="W50">
        <v>2.4302341950628299</v>
      </c>
      <c r="X50">
        <v>0.187371008420125</v>
      </c>
      <c r="Y50">
        <v>1.6364838214897</v>
      </c>
      <c r="Z50">
        <v>1.3071143008314901</v>
      </c>
      <c r="AA50">
        <v>1.6741761927429299</v>
      </c>
      <c r="AB50">
        <v>2.00249207849606</v>
      </c>
      <c r="AC50">
        <v>1.5500634102875901</v>
      </c>
      <c r="AD50">
        <v>0.25147978446746599</v>
      </c>
      <c r="AE50">
        <v>0.71035962372453298</v>
      </c>
      <c r="AF50">
        <v>1.20662594709005</v>
      </c>
      <c r="AG50">
        <v>1.6804244489517799</v>
      </c>
      <c r="AL50">
        <v>1.5220120999259199</v>
      </c>
      <c r="BU50">
        <v>1.8769373410433701</v>
      </c>
      <c r="BX50" s="97">
        <v>1.5837906423771</v>
      </c>
    </row>
    <row r="51" spans="10:76" ht="15.6">
      <c r="K51">
        <v>1.5837906423771</v>
      </c>
      <c r="L51">
        <v>2.4288680610382398</v>
      </c>
      <c r="M51">
        <v>0.46695608361046698</v>
      </c>
      <c r="N51">
        <v>1.00144736713458</v>
      </c>
      <c r="O51">
        <v>1.8838188397979401</v>
      </c>
      <c r="P51">
        <v>2.4181721795035198</v>
      </c>
      <c r="Q51">
        <v>1.19084482625555</v>
      </c>
      <c r="R51">
        <v>1.0726770675598201</v>
      </c>
      <c r="S51">
        <v>1.9316770285253699</v>
      </c>
      <c r="T51">
        <v>1.77179891903288</v>
      </c>
      <c r="U51">
        <v>1.02285148294191</v>
      </c>
      <c r="V51">
        <v>1.4309902397719501</v>
      </c>
      <c r="W51">
        <v>2.4173365048980799</v>
      </c>
      <c r="X51">
        <v>0.20238910839167201</v>
      </c>
      <c r="Y51">
        <v>1.64014787966548</v>
      </c>
      <c r="Z51">
        <v>1.3155027003672199</v>
      </c>
      <c r="AA51">
        <v>1.6844489860152001</v>
      </c>
      <c r="AB51">
        <v>2.0299961638488502</v>
      </c>
      <c r="AC51">
        <v>1.55216288387734</v>
      </c>
      <c r="AD51">
        <v>0.26353180215648703</v>
      </c>
      <c r="AE51">
        <v>0.70678638048810305</v>
      </c>
      <c r="AF51">
        <v>1.2090088565138399</v>
      </c>
      <c r="AG51">
        <v>1.71683319574502</v>
      </c>
      <c r="AL51">
        <v>1.5280408323386101</v>
      </c>
      <c r="BU51">
        <v>1.89177248354261</v>
      </c>
      <c r="BX51" s="97">
        <v>1.5949449413302299</v>
      </c>
    </row>
    <row r="52" spans="10:76" ht="15.6">
      <c r="K52">
        <v>1.5949449413302299</v>
      </c>
      <c r="L52">
        <v>2.4964242447856599</v>
      </c>
      <c r="M52">
        <v>0.30347747568050099</v>
      </c>
      <c r="N52">
        <v>1.2821312951766</v>
      </c>
      <c r="O52">
        <v>2.1279514389190499</v>
      </c>
      <c r="P52">
        <v>2.33517652607381</v>
      </c>
      <c r="Q52">
        <v>1.34708621554008</v>
      </c>
      <c r="R52">
        <v>0.82281805209355197</v>
      </c>
      <c r="S52">
        <v>2.0721961351657399</v>
      </c>
      <c r="T52">
        <v>1.6968492327467</v>
      </c>
      <c r="U52">
        <v>1.0386991978167801</v>
      </c>
      <c r="V52">
        <v>1.5787182078094499</v>
      </c>
      <c r="W52">
        <v>2.47718880548776</v>
      </c>
      <c r="X52">
        <v>8.2783316431105605E-2</v>
      </c>
      <c r="Y52">
        <v>1.79411863094539</v>
      </c>
      <c r="Z52">
        <v>1.36034496412448</v>
      </c>
      <c r="AA52">
        <v>1.6031499131353399</v>
      </c>
      <c r="AB52">
        <v>2.3437458947956098</v>
      </c>
      <c r="AC52">
        <v>1.4638177486897299</v>
      </c>
      <c r="AD52">
        <v>0.25043611110052699</v>
      </c>
      <c r="AE52">
        <v>0.77189191936414103</v>
      </c>
      <c r="AF52">
        <v>1.0170630106026199</v>
      </c>
      <c r="AG52">
        <v>1.89632499707942</v>
      </c>
      <c r="AL52">
        <v>1.53764627357674</v>
      </c>
      <c r="BU52">
        <v>1.8942215565731</v>
      </c>
      <c r="BX52" s="97">
        <v>1.59906594099451</v>
      </c>
    </row>
    <row r="53" spans="10:76" ht="15.6">
      <c r="K53">
        <v>1.59906594099451</v>
      </c>
      <c r="L53">
        <v>2.4923546060008399</v>
      </c>
      <c r="M53">
        <v>0.31154149170241502</v>
      </c>
      <c r="N53">
        <v>1.2990738526113099</v>
      </c>
      <c r="O53">
        <v>2.1292632430432499</v>
      </c>
      <c r="P53">
        <v>2.2937465847304099</v>
      </c>
      <c r="Q53">
        <v>1.3179612117023101</v>
      </c>
      <c r="R53">
        <v>0.78480533434315702</v>
      </c>
      <c r="S53">
        <v>1.9787430236293999</v>
      </c>
      <c r="T53">
        <v>1.6317225828738799</v>
      </c>
      <c r="U53">
        <v>1.02262911484057</v>
      </c>
      <c r="V53">
        <v>1.62866764506765</v>
      </c>
      <c r="W53">
        <v>2.4956646559563</v>
      </c>
      <c r="X53">
        <v>8.1847845522784901E-2</v>
      </c>
      <c r="Y53">
        <v>1.82836212665203</v>
      </c>
      <c r="Z53">
        <v>1.37771907839246</v>
      </c>
      <c r="AA53">
        <v>1.6457183212003299</v>
      </c>
      <c r="AB53">
        <v>2.3169695226570202</v>
      </c>
      <c r="AC53">
        <v>1.4735518167872399</v>
      </c>
      <c r="AD53">
        <v>0.28886130338691601</v>
      </c>
      <c r="AE53">
        <v>0.76394295595223805</v>
      </c>
      <c r="AF53">
        <v>0.95485861658255999</v>
      </c>
      <c r="AG53">
        <v>1.9536007856177899</v>
      </c>
      <c r="AL53">
        <v>1.5322846544098201</v>
      </c>
      <c r="BU53">
        <v>1.8958220306613001</v>
      </c>
      <c r="BX53" s="97">
        <v>1.60278851982749</v>
      </c>
    </row>
    <row r="54" spans="10:76" ht="15.6">
      <c r="K54">
        <v>1.60278851982749</v>
      </c>
      <c r="L54">
        <v>2.4994677420362801</v>
      </c>
      <c r="M54">
        <v>0.32406907388384898</v>
      </c>
      <c r="N54">
        <v>1.3089658647424101</v>
      </c>
      <c r="O54">
        <v>2.11320063903</v>
      </c>
      <c r="P54">
        <v>2.2616330079888001</v>
      </c>
      <c r="Q54">
        <v>1.3185783313330099</v>
      </c>
      <c r="R54">
        <v>0.80678790247216903</v>
      </c>
      <c r="S54">
        <v>1.97749399794908</v>
      </c>
      <c r="T54">
        <v>1.6445919900688799</v>
      </c>
      <c r="U54">
        <v>1.0267159370700101</v>
      </c>
      <c r="V54">
        <v>1.61719019505674</v>
      </c>
      <c r="W54">
        <v>2.5010087155675702</v>
      </c>
      <c r="X54">
        <v>8.1164331490100397E-2</v>
      </c>
      <c r="Y54">
        <v>1.8464154604129199</v>
      </c>
      <c r="Z54">
        <v>1.41036741608796</v>
      </c>
      <c r="AA54">
        <v>1.6490116333934799</v>
      </c>
      <c r="AB54">
        <v>2.3269685748423101</v>
      </c>
      <c r="AC54">
        <v>1.47291521830397</v>
      </c>
      <c r="AD54">
        <v>0.26168534750355399</v>
      </c>
      <c r="AE54">
        <v>0.74368689936321697</v>
      </c>
      <c r="AF54">
        <v>0.98378976869615697</v>
      </c>
      <c r="AG54">
        <v>1.96011743040414</v>
      </c>
      <c r="AL54">
        <v>1.5392468624092399</v>
      </c>
      <c r="BU54">
        <v>1.90178662751633</v>
      </c>
      <c r="BX54" s="97">
        <v>1.6155684191964701</v>
      </c>
    </row>
    <row r="55" spans="10:76" ht="15.6">
      <c r="K55">
        <v>1.6155684191964701</v>
      </c>
      <c r="L55">
        <v>2.5214507792480298</v>
      </c>
      <c r="M55">
        <v>0.32352552898221398</v>
      </c>
      <c r="N55">
        <v>1.3305446882268299</v>
      </c>
      <c r="O55">
        <v>2.1587910280244</v>
      </c>
      <c r="P55">
        <v>2.2644125700430702</v>
      </c>
      <c r="Q55">
        <v>1.3276260577063499</v>
      </c>
      <c r="R55">
        <v>0.83202289141983898</v>
      </c>
      <c r="S55">
        <v>2.0037181215535802</v>
      </c>
      <c r="T55">
        <v>1.6555499135321301</v>
      </c>
      <c r="U55">
        <v>1.04421682412758</v>
      </c>
      <c r="V55">
        <v>1.64152000206335</v>
      </c>
      <c r="W55">
        <v>2.5295109514356802</v>
      </c>
      <c r="X55">
        <v>6.6581572738563799E-2</v>
      </c>
      <c r="Y55">
        <v>1.8693898975744001</v>
      </c>
      <c r="Z55">
        <v>1.43585677408954</v>
      </c>
      <c r="AA55">
        <v>1.67348112368812</v>
      </c>
      <c r="AB55">
        <v>2.3335977676459199</v>
      </c>
      <c r="AC55">
        <v>1.4789636982504499</v>
      </c>
      <c r="AD55">
        <v>0.281038108738286</v>
      </c>
      <c r="AE55">
        <v>0.74156670897473997</v>
      </c>
      <c r="AF55">
        <v>1.0122857860036301</v>
      </c>
      <c r="AG55">
        <v>1.9854843056876801</v>
      </c>
      <c r="AL55">
        <v>1.5466375672945001</v>
      </c>
      <c r="BU55">
        <v>1.9058491516023901</v>
      </c>
      <c r="BX55" s="97">
        <v>1.6202275817002001</v>
      </c>
    </row>
    <row r="56" spans="10:76" ht="15.6">
      <c r="K56">
        <v>1.6202275817002001</v>
      </c>
      <c r="L56">
        <v>2.5182389342767801</v>
      </c>
      <c r="M56">
        <v>0.29290894620236602</v>
      </c>
      <c r="N56">
        <v>1.32297500281008</v>
      </c>
      <c r="O56">
        <v>2.15064974977963</v>
      </c>
      <c r="P56">
        <v>2.2852009119173</v>
      </c>
      <c r="Q56">
        <v>1.3482068480967999</v>
      </c>
      <c r="R56">
        <v>0.82948727345137396</v>
      </c>
      <c r="S56">
        <v>2.01637293957319</v>
      </c>
      <c r="T56">
        <v>1.6726218873562</v>
      </c>
      <c r="U56">
        <v>1.0510880015528401</v>
      </c>
      <c r="V56">
        <v>1.63485533430372</v>
      </c>
      <c r="W56">
        <v>2.5155333592783098</v>
      </c>
      <c r="X56">
        <v>6.3912545604667706E-2</v>
      </c>
      <c r="Y56">
        <v>1.8514022366654801</v>
      </c>
      <c r="Z56">
        <v>1.4159644071344699</v>
      </c>
      <c r="AA56">
        <v>1.65852081767802</v>
      </c>
      <c r="AB56">
        <v>2.32875088142998</v>
      </c>
      <c r="AC56">
        <v>1.4968767970780099</v>
      </c>
      <c r="AD56">
        <v>0.22946277559209</v>
      </c>
      <c r="AE56">
        <v>0.74785711276350397</v>
      </c>
      <c r="AF56">
        <v>1.02347498738192</v>
      </c>
      <c r="AG56">
        <v>1.97224702449067</v>
      </c>
      <c r="AL56">
        <v>1.54951046281058</v>
      </c>
      <c r="BU56">
        <v>1.92375057271211</v>
      </c>
      <c r="BX56" s="97">
        <v>1.62699864195105</v>
      </c>
    </row>
    <row r="57" spans="10:76" ht="15.6">
      <c r="K57">
        <v>1.62699864195105</v>
      </c>
      <c r="L57">
        <v>2.5524988976977299</v>
      </c>
      <c r="M57">
        <v>0.30638747432388302</v>
      </c>
      <c r="N57">
        <v>1.5061447146667699</v>
      </c>
      <c r="O57">
        <v>1.9881063626339499</v>
      </c>
      <c r="P57">
        <v>2.1166991757920601</v>
      </c>
      <c r="Q57">
        <v>1.1209326840112499</v>
      </c>
      <c r="R57">
        <v>0.92451286978511504</v>
      </c>
      <c r="S57">
        <v>2.0449038249452798</v>
      </c>
      <c r="T57">
        <v>1.67405612608782</v>
      </c>
      <c r="U57">
        <v>1.1328218874320199</v>
      </c>
      <c r="V57">
        <v>1.65858377062384</v>
      </c>
      <c r="W57">
        <v>2.5436503287380199</v>
      </c>
      <c r="X57">
        <v>0.173555917157831</v>
      </c>
      <c r="Y57">
        <v>1.67860872350246</v>
      </c>
      <c r="Z57">
        <v>1.4040788397717201</v>
      </c>
      <c r="AA57">
        <v>1.4177786605199101</v>
      </c>
      <c r="AB57">
        <v>2.3112173087683598</v>
      </c>
      <c r="AC57">
        <v>1.2452108908675501</v>
      </c>
      <c r="AD57">
        <v>0.361448901035196</v>
      </c>
      <c r="AE57">
        <v>0.53073378828710704</v>
      </c>
      <c r="AF57">
        <v>1.53218517955128</v>
      </c>
      <c r="AG57">
        <v>2.0231175620580202</v>
      </c>
      <c r="AL57">
        <v>1.5542536136221901</v>
      </c>
      <c r="BU57">
        <v>1.9250740184419599</v>
      </c>
      <c r="BX57" s="97">
        <v>1.63463825078708</v>
      </c>
    </row>
    <row r="58" spans="10:76" ht="15.6">
      <c r="K58">
        <v>1.63463825078708</v>
      </c>
      <c r="L58">
        <v>2.5750093232862898</v>
      </c>
      <c r="M58">
        <v>0.32761500298659202</v>
      </c>
      <c r="N58">
        <v>1.4934965212042499</v>
      </c>
      <c r="O58">
        <v>2.0773265977595101</v>
      </c>
      <c r="P58">
        <v>2.1097848231140799</v>
      </c>
      <c r="Q58">
        <v>1.14387475446062</v>
      </c>
      <c r="R58">
        <v>0.94234183530934801</v>
      </c>
      <c r="S58">
        <v>2.0493333397687401</v>
      </c>
      <c r="T58">
        <v>1.7257226286137299</v>
      </c>
      <c r="U58">
        <v>1.06529305446319</v>
      </c>
      <c r="V58">
        <v>1.7020017448783999</v>
      </c>
      <c r="W58">
        <v>2.5749893899648502</v>
      </c>
      <c r="X58">
        <v>0.158718702980711</v>
      </c>
      <c r="Y58">
        <v>1.7286760260040399</v>
      </c>
      <c r="Z58">
        <v>1.4453964497352101</v>
      </c>
      <c r="AA58">
        <v>1.40525800431668</v>
      </c>
      <c r="AB58">
        <v>2.36660782557703</v>
      </c>
      <c r="AC58">
        <v>1.27650200120325</v>
      </c>
      <c r="AD58">
        <v>0.38115974998417101</v>
      </c>
      <c r="AE58">
        <v>0.51768386967749003</v>
      </c>
      <c r="AF58">
        <v>1.5233596796190101</v>
      </c>
      <c r="AG58">
        <v>2.02351980855933</v>
      </c>
      <c r="AL58">
        <v>1.56721325998053</v>
      </c>
      <c r="BU58">
        <v>1.9309571049752901</v>
      </c>
      <c r="BX58" s="97">
        <v>1.6441802797576801</v>
      </c>
    </row>
    <row r="59" spans="10:76" ht="15.6">
      <c r="K59">
        <v>1.6441802797576801</v>
      </c>
      <c r="L59">
        <v>2.6144497751303399</v>
      </c>
      <c r="M59">
        <v>0.33388961820411001</v>
      </c>
      <c r="N59">
        <v>1.4407532832905201</v>
      </c>
      <c r="O59">
        <v>2.0987590013708601</v>
      </c>
      <c r="P59">
        <v>2.1571468408240402</v>
      </c>
      <c r="Q59">
        <v>1.1369364135342599</v>
      </c>
      <c r="R59">
        <v>0.91644482983531195</v>
      </c>
      <c r="S59">
        <v>2.0646508976878302</v>
      </c>
      <c r="T59">
        <v>1.7746496962488301</v>
      </c>
      <c r="U59">
        <v>1.0792252962068301</v>
      </c>
      <c r="V59">
        <v>1.67130188580604</v>
      </c>
      <c r="W59">
        <v>2.5882736949704199</v>
      </c>
      <c r="X59">
        <v>0.12867127339169501</v>
      </c>
      <c r="Y59">
        <v>1.74880027416993</v>
      </c>
      <c r="Z59">
        <v>1.4687202824057</v>
      </c>
      <c r="AA59">
        <v>1.3753307927730201</v>
      </c>
      <c r="AB59">
        <v>2.3833085399529002</v>
      </c>
      <c r="AC59">
        <v>1.25110505659107</v>
      </c>
      <c r="AD59">
        <v>0.36286074783936301</v>
      </c>
      <c r="AE59">
        <v>0.51901554200176503</v>
      </c>
      <c r="AF59">
        <v>1.5285402491294899</v>
      </c>
      <c r="AG59">
        <v>2.0282538134639601</v>
      </c>
      <c r="AL59">
        <v>1.56815546413214</v>
      </c>
      <c r="BU59">
        <v>1.9312718796153101</v>
      </c>
      <c r="BX59" s="97">
        <v>1.64313259310285</v>
      </c>
    </row>
    <row r="60" spans="10:76" ht="15.6">
      <c r="K60">
        <v>1.64313259310285</v>
      </c>
      <c r="L60">
        <v>2.6147366873443501</v>
      </c>
      <c r="M60">
        <v>0.32646431617620503</v>
      </c>
      <c r="N60">
        <v>1.3651512876241501</v>
      </c>
      <c r="O60">
        <v>2.0660335434979902</v>
      </c>
      <c r="P60">
        <v>2.16857104030752</v>
      </c>
      <c r="Q60">
        <v>1.1275750436682801</v>
      </c>
      <c r="R60">
        <v>0.88799364816120596</v>
      </c>
      <c r="S60">
        <v>2.0803626389206702</v>
      </c>
      <c r="T60">
        <v>1.8027221813877801</v>
      </c>
      <c r="U60">
        <v>1.0637181104598701</v>
      </c>
      <c r="V60">
        <v>1.69099398506642</v>
      </c>
      <c r="W60">
        <v>2.5954444147743301</v>
      </c>
      <c r="X60">
        <v>0.178734746388859</v>
      </c>
      <c r="Y60">
        <v>1.74577527931314</v>
      </c>
      <c r="Z60">
        <v>1.45820096969778</v>
      </c>
      <c r="AA60">
        <v>1.4124686569626801</v>
      </c>
      <c r="AB60">
        <v>2.4245989733844402</v>
      </c>
      <c r="AC60">
        <v>1.2256872305939599</v>
      </c>
      <c r="AD60">
        <v>0.31431590047041102</v>
      </c>
      <c r="AE60">
        <v>0.50570513011021001</v>
      </c>
      <c r="AF60">
        <v>1.5450139759942401</v>
      </c>
      <c r="AG60">
        <v>2.0044406690476602</v>
      </c>
      <c r="AL60">
        <v>1.57735893093775</v>
      </c>
      <c r="BU60">
        <v>1.9362516937944301</v>
      </c>
      <c r="BX60" s="97">
        <v>1.6488416102511101</v>
      </c>
    </row>
    <row r="61" spans="10:76" ht="15.6">
      <c r="K61">
        <v>1.6488416102511101</v>
      </c>
      <c r="L61">
        <v>2.5965044592880702</v>
      </c>
      <c r="M61">
        <v>0.31133229319836098</v>
      </c>
      <c r="N61">
        <v>1.4617134561605301</v>
      </c>
      <c r="O61">
        <v>2.0221860353700101</v>
      </c>
      <c r="P61">
        <v>2.1716828362810001</v>
      </c>
      <c r="Q61">
        <v>1.12705638052283</v>
      </c>
      <c r="R61">
        <v>0.92963895769826199</v>
      </c>
      <c r="S61">
        <v>2.0632478001821499</v>
      </c>
      <c r="T61">
        <v>1.7540073357958801</v>
      </c>
      <c r="U61">
        <v>1.1024772450957501</v>
      </c>
      <c r="V61">
        <v>1.6681256081671501</v>
      </c>
      <c r="W61">
        <v>2.60462506477753</v>
      </c>
      <c r="X61">
        <v>0.23254055710911001</v>
      </c>
      <c r="Y61">
        <v>1.7254885696612501</v>
      </c>
      <c r="Z61">
        <v>1.43826371288616</v>
      </c>
      <c r="AA61">
        <v>1.4488034435153601</v>
      </c>
      <c r="AB61">
        <v>2.3918918332877399</v>
      </c>
      <c r="AC61">
        <v>1.2623912786338101</v>
      </c>
      <c r="AD61">
        <v>0.31962520155565499</v>
      </c>
      <c r="AE61">
        <v>0.50836718508884504</v>
      </c>
      <c r="AF61">
        <v>1.5717550465721699</v>
      </c>
      <c r="AG61">
        <v>2.0462959855290199</v>
      </c>
      <c r="AL61">
        <v>1.5841936414182201</v>
      </c>
      <c r="BU61">
        <v>1.9602862673702199</v>
      </c>
      <c r="BX61" s="97">
        <v>1.6589110723437801</v>
      </c>
    </row>
    <row r="62" spans="10:76" ht="15.6">
      <c r="J62">
        <v>6</v>
      </c>
      <c r="K62">
        <v>1.6589110723437801</v>
      </c>
      <c r="L62">
        <v>2.6432536525883901</v>
      </c>
      <c r="M62">
        <v>0.187443982562297</v>
      </c>
      <c r="N62">
        <v>1.038226721287</v>
      </c>
      <c r="O62">
        <v>2.0113769387352001</v>
      </c>
      <c r="P62">
        <v>1.7711796368378401</v>
      </c>
      <c r="Q62">
        <v>0.73897713069648796</v>
      </c>
      <c r="R62">
        <v>0.76555850904880196</v>
      </c>
      <c r="S62">
        <v>2.1534267412221899</v>
      </c>
      <c r="T62">
        <v>1.9322885093685001</v>
      </c>
      <c r="U62">
        <v>1.13424015919132</v>
      </c>
      <c r="V62">
        <v>2.0268823723293901</v>
      </c>
      <c r="W62">
        <v>2.4791228684481998</v>
      </c>
      <c r="X62">
        <v>0.408138723086861</v>
      </c>
      <c r="Y62">
        <v>1.7695399690520599</v>
      </c>
      <c r="Z62">
        <v>1.4635131532402601</v>
      </c>
      <c r="AA62">
        <v>1.4204850687144901</v>
      </c>
      <c r="AB62">
        <v>2.46612219175588</v>
      </c>
      <c r="AC62">
        <v>1.07234665544065</v>
      </c>
      <c r="AD62">
        <v>0.160509462280889</v>
      </c>
      <c r="AE62">
        <v>0.40215899750552803</v>
      </c>
      <c r="AF62">
        <v>1.95040584773516</v>
      </c>
      <c r="AG62">
        <v>2.2044540986206602</v>
      </c>
      <c r="AL62">
        <v>1.59507741524472</v>
      </c>
      <c r="BU62">
        <v>1.95867934438994</v>
      </c>
      <c r="BX62" s="97">
        <v>1.6637487383266201</v>
      </c>
    </row>
    <row r="63" spans="10:76" ht="15.6">
      <c r="K63">
        <v>1.6637487383266201</v>
      </c>
      <c r="L63">
        <v>2.63657666173909</v>
      </c>
      <c r="M63">
        <v>0.20001399294040401</v>
      </c>
      <c r="N63">
        <v>1.01275671960865</v>
      </c>
      <c r="O63">
        <v>2.0098383429502502</v>
      </c>
      <c r="P63">
        <v>1.8878765468754399</v>
      </c>
      <c r="Q63">
        <v>0.78802294163638498</v>
      </c>
      <c r="R63">
        <v>0.79289413098292205</v>
      </c>
      <c r="S63">
        <v>2.1044505221681402</v>
      </c>
      <c r="T63">
        <v>2.0793021603243802</v>
      </c>
      <c r="U63">
        <v>1.0541514733663599</v>
      </c>
      <c r="V63">
        <v>1.9122336299185401</v>
      </c>
      <c r="W63">
        <v>2.5799791096546998</v>
      </c>
      <c r="X63">
        <v>0.38781896808070099</v>
      </c>
      <c r="Y63">
        <v>1.7521126549110599</v>
      </c>
      <c r="Z63">
        <v>1.4448688909631</v>
      </c>
      <c r="AA63">
        <v>1.46662020264156</v>
      </c>
      <c r="AB63">
        <v>2.56088831505545</v>
      </c>
      <c r="AC63">
        <v>1.0967142969444501</v>
      </c>
      <c r="AD63">
        <v>0.15498309467721</v>
      </c>
      <c r="AE63">
        <v>0.39507280840515901</v>
      </c>
      <c r="AF63">
        <v>1.9235596052652699</v>
      </c>
      <c r="AG63">
        <v>2.1624791833691801</v>
      </c>
      <c r="AL63">
        <v>1.5934289206682899</v>
      </c>
      <c r="BU63">
        <v>1.9578690705395501</v>
      </c>
      <c r="BX63" s="97">
        <v>1.6665540679656801</v>
      </c>
    </row>
    <row r="64" spans="10:76" ht="15.6">
      <c r="K64">
        <v>1.6665540679656801</v>
      </c>
      <c r="L64">
        <v>2.6772398964858199</v>
      </c>
      <c r="M64">
        <v>0.216841517480381</v>
      </c>
      <c r="N64">
        <v>0.96608854735108696</v>
      </c>
      <c r="O64">
        <v>1.98841780919364</v>
      </c>
      <c r="P64">
        <v>1.93610497433036</v>
      </c>
      <c r="Q64">
        <v>0.83199768341032798</v>
      </c>
      <c r="R64">
        <v>0.80980731550445495</v>
      </c>
      <c r="S64">
        <v>2.1098654475771301</v>
      </c>
      <c r="T64">
        <v>2.1094964478210101</v>
      </c>
      <c r="U64">
        <v>1.02977268212358</v>
      </c>
      <c r="V64">
        <v>1.85547508287581</v>
      </c>
      <c r="W64">
        <v>2.6957385619872301</v>
      </c>
      <c r="X64">
        <v>0.35130798067454899</v>
      </c>
      <c r="Y64">
        <v>1.7426667083141001</v>
      </c>
      <c r="Z64">
        <v>1.3564645125131001</v>
      </c>
      <c r="AA64">
        <v>1.4923828606961</v>
      </c>
      <c r="AB64">
        <v>2.5840735188932</v>
      </c>
      <c r="AC64">
        <v>1.07873105879016</v>
      </c>
      <c r="AD64">
        <v>0.151809504652893</v>
      </c>
      <c r="AE64">
        <v>0.39143492367892702</v>
      </c>
      <c r="AF64">
        <v>1.8563047844034599</v>
      </c>
      <c r="AG64">
        <v>2.1396610616481402</v>
      </c>
      <c r="AL64">
        <v>1.5985730598827901</v>
      </c>
      <c r="BU64">
        <v>1.9648577416806801</v>
      </c>
      <c r="BX64" s="97">
        <v>1.67390383092585</v>
      </c>
    </row>
    <row r="65" spans="11:76" ht="15.6">
      <c r="K65">
        <v>1.67390383092585</v>
      </c>
      <c r="L65">
        <v>2.7258032930134801</v>
      </c>
      <c r="M65">
        <v>0.21719070963006301</v>
      </c>
      <c r="N65">
        <v>0.95655124791313795</v>
      </c>
      <c r="O65">
        <v>1.9676922352145101</v>
      </c>
      <c r="P65">
        <v>1.9814523704184199</v>
      </c>
      <c r="Q65">
        <v>0.86320883682430305</v>
      </c>
      <c r="R65">
        <v>0.80707641441361899</v>
      </c>
      <c r="S65">
        <v>2.0913601955695</v>
      </c>
      <c r="T65">
        <v>2.1224200246897298</v>
      </c>
      <c r="U65">
        <v>1.04912779640594</v>
      </c>
      <c r="V65">
        <v>1.80334881931451</v>
      </c>
      <c r="W65">
        <v>2.73224475342231</v>
      </c>
      <c r="X65">
        <v>0.33145870562970903</v>
      </c>
      <c r="Y65">
        <v>1.72357980957688</v>
      </c>
      <c r="Z65">
        <v>1.34589205203268</v>
      </c>
      <c r="AA65">
        <v>1.54434603364872</v>
      </c>
      <c r="AB65">
        <v>2.5397002033527998</v>
      </c>
      <c r="AC65">
        <v>1.08607355665296</v>
      </c>
      <c r="AD65">
        <v>0.157462187965765</v>
      </c>
      <c r="AE65">
        <v>0.39109101528523599</v>
      </c>
      <c r="AF65">
        <v>1.86114092926007</v>
      </c>
      <c r="AG65">
        <v>2.1639649625354398</v>
      </c>
      <c r="AL65">
        <v>1.60519359987498</v>
      </c>
      <c r="BU65">
        <v>1.9629442515139499</v>
      </c>
      <c r="BX65" s="97">
        <v>1.6752015569935801</v>
      </c>
    </row>
    <row r="66" spans="11:76" ht="15.6">
      <c r="K66">
        <v>1.6752015569935801</v>
      </c>
      <c r="L66">
        <v>2.6801030460087398</v>
      </c>
      <c r="M66">
        <v>0.20496374735150699</v>
      </c>
      <c r="N66">
        <v>0.99988335654723504</v>
      </c>
      <c r="O66">
        <v>1.98573570440376</v>
      </c>
      <c r="P66">
        <v>1.9402649306217701</v>
      </c>
      <c r="Q66">
        <v>0.80808716302428396</v>
      </c>
      <c r="R66">
        <v>0.80230368978771704</v>
      </c>
      <c r="S66">
        <v>2.1257327151745198</v>
      </c>
      <c r="T66">
        <v>2.0803388967574401</v>
      </c>
      <c r="U66">
        <v>1.0570843746491101</v>
      </c>
      <c r="V66">
        <v>1.8930537272241199</v>
      </c>
      <c r="W66">
        <v>2.6698481351179502</v>
      </c>
      <c r="X66">
        <v>0.32711039651303903</v>
      </c>
      <c r="Y66">
        <v>1.75792093644599</v>
      </c>
      <c r="Z66">
        <v>1.4066265936456801</v>
      </c>
      <c r="AA66">
        <v>1.4929103171836899</v>
      </c>
      <c r="AB66">
        <v>2.5287014821273099</v>
      </c>
      <c r="AC66">
        <v>1.1109755049541801</v>
      </c>
      <c r="AD66">
        <v>0.169635231219911</v>
      </c>
      <c r="AE66">
        <v>0.40741861684976399</v>
      </c>
      <c r="AF66">
        <v>1.9262597344597201</v>
      </c>
      <c r="AG66">
        <v>2.20927555953552</v>
      </c>
      <c r="AL66">
        <v>1.6117540992947099</v>
      </c>
      <c r="BU66">
        <v>1.98400768613774</v>
      </c>
      <c r="BX66" s="97">
        <v>1.6818692741560299</v>
      </c>
    </row>
    <row r="67" spans="11:76" ht="15.6">
      <c r="K67">
        <v>1.6818692741560299</v>
      </c>
      <c r="L67">
        <v>2.8344231645612199</v>
      </c>
      <c r="M67">
        <v>0.200385896017751</v>
      </c>
      <c r="N67">
        <v>0.67767791266858202</v>
      </c>
      <c r="O67">
        <v>1.96219167685902</v>
      </c>
      <c r="P67">
        <v>1.43526948144972</v>
      </c>
      <c r="Q67">
        <v>0.88874965916271498</v>
      </c>
      <c r="R67">
        <v>0.78459627208625304</v>
      </c>
      <c r="S67">
        <v>2.3198342189233698</v>
      </c>
      <c r="T67">
        <v>2.0018134304622901</v>
      </c>
      <c r="U67">
        <v>1.5797013773153601</v>
      </c>
      <c r="V67">
        <v>1.8189329155448499</v>
      </c>
      <c r="W67">
        <v>2.4878164207993598</v>
      </c>
      <c r="X67">
        <v>0.33701128773453198</v>
      </c>
      <c r="Y67">
        <v>1.5176857662270899</v>
      </c>
      <c r="Z67">
        <v>1.3407984597167599</v>
      </c>
      <c r="AA67">
        <v>1.4544837498312699</v>
      </c>
      <c r="AB67">
        <v>2.3587998664397598</v>
      </c>
      <c r="AC67">
        <v>0.53771486754132602</v>
      </c>
      <c r="AD67">
        <v>0.365876670088565</v>
      </c>
      <c r="AE67">
        <v>0.30790514424387</v>
      </c>
      <c r="AF67">
        <v>2.29291642534207</v>
      </c>
      <c r="AG67">
        <v>2.3706254511884999</v>
      </c>
      <c r="AL67">
        <v>1.61390654785174</v>
      </c>
      <c r="BU67">
        <v>1.9820418513464499</v>
      </c>
      <c r="BX67" s="97">
        <v>1.6862209331375999</v>
      </c>
    </row>
    <row r="68" spans="11:76" ht="15.6">
      <c r="K68">
        <v>1.6862209331375999</v>
      </c>
      <c r="L68">
        <v>2.8169317653428201</v>
      </c>
      <c r="M68">
        <v>0.20612838599782199</v>
      </c>
      <c r="N68">
        <v>0.708938052200069</v>
      </c>
      <c r="O68">
        <v>1.9067024361702001</v>
      </c>
      <c r="P68">
        <v>1.72474270601276</v>
      </c>
      <c r="Q68">
        <v>0.93158316056377399</v>
      </c>
      <c r="R68">
        <v>0.78114547782577404</v>
      </c>
      <c r="S68">
        <v>2.2027001595365499</v>
      </c>
      <c r="T68">
        <v>1.9913717722167701</v>
      </c>
      <c r="U68">
        <v>1.3672496255137701</v>
      </c>
      <c r="V68">
        <v>1.7323912810156099</v>
      </c>
      <c r="W68">
        <v>2.7734423864187598</v>
      </c>
      <c r="X68">
        <v>0.34158563907408601</v>
      </c>
      <c r="Y68">
        <v>1.5138880220186</v>
      </c>
      <c r="Z68">
        <v>1.1972433772398701</v>
      </c>
      <c r="AA68">
        <v>1.57631730362497</v>
      </c>
      <c r="AB68">
        <v>2.4167047802954702</v>
      </c>
      <c r="AC68">
        <v>0.72315328325361306</v>
      </c>
      <c r="AD68">
        <v>0.29272820518536302</v>
      </c>
      <c r="AE68">
        <v>0.35578444865615</v>
      </c>
      <c r="AF68">
        <v>2.0888876664795899</v>
      </c>
      <c r="AG68">
        <v>2.33784395042191</v>
      </c>
      <c r="AL68">
        <v>1.6200980550720101</v>
      </c>
      <c r="BU68">
        <v>1.9856100891919299</v>
      </c>
      <c r="BX68" s="97">
        <v>1.6902450528519699</v>
      </c>
    </row>
    <row r="69" spans="11:76" ht="15.6">
      <c r="K69">
        <v>1.6902450528519699</v>
      </c>
      <c r="L69">
        <v>2.8579988100749798</v>
      </c>
      <c r="M69">
        <v>0.237631957859855</v>
      </c>
      <c r="N69">
        <v>0.72048124331081098</v>
      </c>
      <c r="O69">
        <v>1.9117284344754</v>
      </c>
      <c r="P69">
        <v>1.76572396170969</v>
      </c>
      <c r="Q69">
        <v>0.93664487661240003</v>
      </c>
      <c r="R69">
        <v>0.80592634651362505</v>
      </c>
      <c r="S69">
        <v>2.2321110924184699</v>
      </c>
      <c r="T69">
        <v>1.90679676845169</v>
      </c>
      <c r="U69">
        <v>1.3464628390598601</v>
      </c>
      <c r="V69">
        <v>1.68696280275593</v>
      </c>
      <c r="W69">
        <v>2.7327850491899199</v>
      </c>
      <c r="X69">
        <v>0.27681332532831798</v>
      </c>
      <c r="Y69">
        <v>1.5145685119419301</v>
      </c>
      <c r="Z69">
        <v>1.1348289040141499</v>
      </c>
      <c r="AA69">
        <v>1.5651663616671301</v>
      </c>
      <c r="AB69">
        <v>2.4391816476953299</v>
      </c>
      <c r="AC69">
        <v>0.75024409866953901</v>
      </c>
      <c r="AD69">
        <v>0.29966089972905202</v>
      </c>
      <c r="AE69">
        <v>0.37218641396944202</v>
      </c>
      <c r="AF69">
        <v>2.0945769167445101</v>
      </c>
      <c r="AG69">
        <v>2.3441513307976498</v>
      </c>
      <c r="AL69">
        <v>1.62086134516506</v>
      </c>
      <c r="BU69">
        <v>1.97951220481499</v>
      </c>
      <c r="BX69" s="97">
        <v>1.6903647629109</v>
      </c>
    </row>
    <row r="70" spans="11:76" ht="15.6">
      <c r="K70">
        <v>1.6903647629109</v>
      </c>
      <c r="L70">
        <v>2.8662231067275901</v>
      </c>
      <c r="M70">
        <v>0.23865931073657901</v>
      </c>
      <c r="N70">
        <v>0.76252140953050196</v>
      </c>
      <c r="O70">
        <v>1.9655609325057299</v>
      </c>
      <c r="P70">
        <v>1.7525041006725399</v>
      </c>
      <c r="Q70">
        <v>0.904530267393853</v>
      </c>
      <c r="R70">
        <v>0.798038853444343</v>
      </c>
      <c r="S70">
        <v>2.2227680344876899</v>
      </c>
      <c r="T70">
        <v>1.9609525706969799</v>
      </c>
      <c r="U70">
        <v>1.31784086789057</v>
      </c>
      <c r="V70">
        <v>1.7052110586682601</v>
      </c>
      <c r="W70">
        <v>2.8215983442359698</v>
      </c>
      <c r="X70">
        <v>0.24248109403472401</v>
      </c>
      <c r="Y70">
        <v>1.5374732052670601</v>
      </c>
      <c r="Z70">
        <v>1.1355902879872399</v>
      </c>
      <c r="AA70">
        <v>1.5720765356489199</v>
      </c>
      <c r="AB70">
        <v>2.4574266408554601</v>
      </c>
      <c r="AC70">
        <v>0.74807128191822403</v>
      </c>
      <c r="AD70">
        <v>0.30825079904614899</v>
      </c>
      <c r="AE70">
        <v>0.37371032356202299</v>
      </c>
      <c r="AF70">
        <v>2.0852034996683901</v>
      </c>
      <c r="AG70">
        <v>2.3190768419532199</v>
      </c>
      <c r="AL70">
        <v>1.6299531654236801</v>
      </c>
      <c r="BU70">
        <v>1.9802461865876499</v>
      </c>
      <c r="BX70" s="97">
        <v>1.69316124900847</v>
      </c>
    </row>
    <row r="71" spans="11:76" ht="15.6">
      <c r="K71">
        <v>1.69316124900847</v>
      </c>
      <c r="L71">
        <v>2.8504734413530501</v>
      </c>
      <c r="M71">
        <v>0.22452941554299199</v>
      </c>
      <c r="N71">
        <v>0.702863888150983</v>
      </c>
      <c r="O71">
        <v>1.8999154883281999</v>
      </c>
      <c r="P71">
        <v>1.6718027056081399</v>
      </c>
      <c r="Q71">
        <v>0.90435857630874095</v>
      </c>
      <c r="R71">
        <v>0.78590561025642203</v>
      </c>
      <c r="S71">
        <v>2.2404984571387798</v>
      </c>
      <c r="T71">
        <v>2.01037426668525</v>
      </c>
      <c r="U71">
        <v>1.39490121387046</v>
      </c>
      <c r="V71">
        <v>1.74187370604831</v>
      </c>
      <c r="W71">
        <v>2.7567924871661398</v>
      </c>
      <c r="X71">
        <v>0.251762525243515</v>
      </c>
      <c r="Y71">
        <v>1.5194215295073299</v>
      </c>
      <c r="Z71">
        <v>1.23487768292879</v>
      </c>
      <c r="AA71">
        <v>1.5493637814258701</v>
      </c>
      <c r="AB71">
        <v>2.4448999626063301</v>
      </c>
      <c r="AC71">
        <v>0.67783017250597599</v>
      </c>
      <c r="AD71">
        <v>0.31902108541143498</v>
      </c>
      <c r="AE71">
        <v>0.36911741160224998</v>
      </c>
      <c r="AF71">
        <v>2.1374588687626499</v>
      </c>
      <c r="AG71">
        <v>2.3506590361472801</v>
      </c>
      <c r="AL71">
        <v>1.63342780699622</v>
      </c>
      <c r="BU71">
        <v>1.99722294088026</v>
      </c>
      <c r="BX71" s="97">
        <v>1.7073621033504101</v>
      </c>
    </row>
    <row r="72" spans="11:76" ht="15.6">
      <c r="K72">
        <v>1.7073621033504101</v>
      </c>
      <c r="L72">
        <v>2.9860225582858999</v>
      </c>
      <c r="M72">
        <v>0.134686316858081</v>
      </c>
      <c r="N72">
        <v>0.83772181421281999</v>
      </c>
      <c r="O72">
        <v>2.07453091258302</v>
      </c>
      <c r="P72">
        <v>1.6309746887627099</v>
      </c>
      <c r="Q72">
        <v>0.55832080340396695</v>
      </c>
      <c r="R72">
        <v>0.76839150751621899</v>
      </c>
      <c r="S72">
        <v>2.5903539331333301</v>
      </c>
      <c r="T72">
        <v>1.72323220817944</v>
      </c>
      <c r="U72">
        <v>1.39412464743276</v>
      </c>
      <c r="V72">
        <v>1.8844974846399101</v>
      </c>
      <c r="W72">
        <v>2.5669353760815001</v>
      </c>
      <c r="X72">
        <v>0.37419721730403999</v>
      </c>
      <c r="Y72">
        <v>1.71432762640759</v>
      </c>
      <c r="Z72">
        <v>0.58378238355671797</v>
      </c>
      <c r="AA72">
        <v>1.59302507690676</v>
      </c>
      <c r="AB72">
        <v>2.5209225115006402</v>
      </c>
      <c r="AC72">
        <v>0.52762721983246696</v>
      </c>
      <c r="AD72">
        <v>0.34828380784836299</v>
      </c>
      <c r="AE72">
        <v>0.13013168778211601</v>
      </c>
      <c r="AF72">
        <v>2.7507991834021799</v>
      </c>
      <c r="AG72">
        <v>2.3297907651574499</v>
      </c>
      <c r="AL72">
        <v>1.64011666058158</v>
      </c>
      <c r="BU72">
        <v>1.99674990782322</v>
      </c>
      <c r="BX72" s="97">
        <v>1.7124775688741001</v>
      </c>
    </row>
    <row r="73" spans="11:76" ht="15.6">
      <c r="K73">
        <v>1.7124775688741001</v>
      </c>
      <c r="L73">
        <v>2.9298189941778499</v>
      </c>
      <c r="M73">
        <v>0.16662500255290799</v>
      </c>
      <c r="N73">
        <v>0.87209138273639897</v>
      </c>
      <c r="O73">
        <v>2.08993566818573</v>
      </c>
      <c r="P73">
        <v>1.7694517388715101</v>
      </c>
      <c r="Q73">
        <v>0.61204496561017796</v>
      </c>
      <c r="R73">
        <v>0.74630324845979001</v>
      </c>
      <c r="S73">
        <v>2.5315515525024299</v>
      </c>
      <c r="T73">
        <v>1.72673204953343</v>
      </c>
      <c r="U73">
        <v>1.2702185488233899</v>
      </c>
      <c r="V73">
        <v>1.81751417143007</v>
      </c>
      <c r="W73">
        <v>2.6830730154177398</v>
      </c>
      <c r="X73">
        <v>0.36036118775338899</v>
      </c>
      <c r="Y73">
        <v>1.74094876841001</v>
      </c>
      <c r="Z73">
        <v>0.62248863833406898</v>
      </c>
      <c r="AA73">
        <v>1.6466174517034899</v>
      </c>
      <c r="AB73">
        <v>2.5910081928701101</v>
      </c>
      <c r="AC73">
        <v>0.62948612038109397</v>
      </c>
      <c r="AD73">
        <v>0.30223539496589702</v>
      </c>
      <c r="AE73">
        <v>0.16167220503351001</v>
      </c>
      <c r="AF73">
        <v>2.5640808560631601</v>
      </c>
      <c r="AG73">
        <v>2.3751749559872199</v>
      </c>
      <c r="AL73">
        <v>1.6389128529963299</v>
      </c>
      <c r="BU73">
        <v>1.9978178604415899</v>
      </c>
      <c r="BX73" s="97">
        <v>1.71544010223184</v>
      </c>
    </row>
    <row r="74" spans="11:76" ht="15.6">
      <c r="K74">
        <v>1.71544010223184</v>
      </c>
      <c r="L74">
        <v>2.94334961085542</v>
      </c>
      <c r="M74">
        <v>0.17327717184180999</v>
      </c>
      <c r="N74">
        <v>0.87857392512211996</v>
      </c>
      <c r="O74">
        <v>2.1344903961442601</v>
      </c>
      <c r="P74">
        <v>1.8036344436998499</v>
      </c>
      <c r="Q74">
        <v>0.60004922956970697</v>
      </c>
      <c r="R74">
        <v>0.80742098481606905</v>
      </c>
      <c r="S74">
        <v>2.5271922186968401</v>
      </c>
      <c r="T74">
        <v>1.7480879238473901</v>
      </c>
      <c r="U74">
        <v>1.2486764715884699</v>
      </c>
      <c r="V74">
        <v>1.8494384864598501</v>
      </c>
      <c r="W74">
        <v>2.8261247836871601</v>
      </c>
      <c r="X74">
        <v>0.31652127769457999</v>
      </c>
      <c r="Y74">
        <v>1.7596917389416</v>
      </c>
      <c r="Z74">
        <v>0.63806222966970405</v>
      </c>
      <c r="AA74">
        <v>1.66354999288351</v>
      </c>
      <c r="AB74">
        <v>2.6507114688851399</v>
      </c>
      <c r="AC74">
        <v>0.63937108669753695</v>
      </c>
      <c r="AD74">
        <v>0.27836087989647801</v>
      </c>
      <c r="AE74">
        <v>0.17259424157129999</v>
      </c>
      <c r="AF74">
        <v>2.4565867886939801</v>
      </c>
      <c r="AG74">
        <v>2.3419075632498498</v>
      </c>
      <c r="AL74">
        <v>1.64127364872045</v>
      </c>
      <c r="BU74">
        <v>2.0072160746841501</v>
      </c>
      <c r="BX74" s="97">
        <v>1.7280301099870301</v>
      </c>
    </row>
    <row r="75" spans="11:76" ht="15.6">
      <c r="K75">
        <v>1.7280301099870301</v>
      </c>
      <c r="L75">
        <v>2.9742934482638201</v>
      </c>
      <c r="M75">
        <v>0.167754423286499</v>
      </c>
      <c r="N75">
        <v>0.88819920064993696</v>
      </c>
      <c r="O75">
        <v>2.1518051090374199</v>
      </c>
      <c r="P75">
        <v>1.82423745254006</v>
      </c>
      <c r="Q75">
        <v>0.59310857449479204</v>
      </c>
      <c r="R75">
        <v>0.77133521119919801</v>
      </c>
      <c r="S75">
        <v>2.5403248912213798</v>
      </c>
      <c r="T75">
        <v>1.7702314547201801</v>
      </c>
      <c r="U75">
        <v>1.25993648243044</v>
      </c>
      <c r="V75">
        <v>1.86088113463695</v>
      </c>
      <c r="W75">
        <v>2.87236401880718</v>
      </c>
      <c r="X75">
        <v>0.32377805291584599</v>
      </c>
      <c r="Y75">
        <v>1.7800850720480701</v>
      </c>
      <c r="Z75">
        <v>0.64989723435037805</v>
      </c>
      <c r="AA75">
        <v>1.66679428312447</v>
      </c>
      <c r="AB75">
        <v>2.6821301990080602</v>
      </c>
      <c r="AC75">
        <v>0.67674982812640205</v>
      </c>
      <c r="AD75">
        <v>0.26438365187518298</v>
      </c>
      <c r="AE75">
        <v>0.173285529407501</v>
      </c>
      <c r="AF75">
        <v>2.45079527103873</v>
      </c>
      <c r="AG75">
        <v>2.3652834374271299</v>
      </c>
      <c r="AL75">
        <v>1.6551843700028901</v>
      </c>
      <c r="BU75">
        <v>2.01730361109083</v>
      </c>
      <c r="BX75" s="97">
        <v>1.7403844196259599</v>
      </c>
    </row>
    <row r="76" spans="11:76" ht="15.6">
      <c r="K76">
        <v>1.7403844196259599</v>
      </c>
      <c r="L76">
        <v>3.0222755358370299</v>
      </c>
      <c r="M76">
        <v>0.16398022316234701</v>
      </c>
      <c r="N76">
        <v>0.87798180053227004</v>
      </c>
      <c r="O76">
        <v>2.1419474334430899</v>
      </c>
      <c r="P76">
        <v>1.7952861121527901</v>
      </c>
      <c r="Q76">
        <v>0.60576285022280196</v>
      </c>
      <c r="R76">
        <v>0.74353864081097798</v>
      </c>
      <c r="S76">
        <v>2.57320031506781</v>
      </c>
      <c r="T76">
        <v>1.7515100452718599</v>
      </c>
      <c r="U76">
        <v>1.2777045370480899</v>
      </c>
      <c r="V76">
        <v>1.8580273892774899</v>
      </c>
      <c r="W76">
        <v>2.8262194943830998</v>
      </c>
      <c r="X76">
        <v>0.33746067615752701</v>
      </c>
      <c r="Y76">
        <v>1.7677395408449901</v>
      </c>
      <c r="Z76">
        <v>0.63359933740071095</v>
      </c>
      <c r="AA76">
        <v>1.67872264619419</v>
      </c>
      <c r="AB76">
        <v>2.6661840501970402</v>
      </c>
      <c r="AC76">
        <v>0.62866985192146896</v>
      </c>
      <c r="AD76">
        <v>0.29588242946944698</v>
      </c>
      <c r="AE76">
        <v>0.17305719183753701</v>
      </c>
      <c r="AF76">
        <v>2.56126819900657</v>
      </c>
      <c r="AG76">
        <v>2.3742699999946502</v>
      </c>
      <c r="AL76">
        <v>1.6596669372974899</v>
      </c>
      <c r="BU76">
        <v>2.0601200317182702</v>
      </c>
      <c r="BX76" s="97">
        <v>1.753994196309</v>
      </c>
    </row>
    <row r="77" spans="11:76" ht="15.6">
      <c r="K77">
        <v>1.753994196309</v>
      </c>
      <c r="L77">
        <v>3.1361967042510601</v>
      </c>
      <c r="M77">
        <v>0.1348278278876</v>
      </c>
      <c r="N77">
        <v>0.73524165902837102</v>
      </c>
      <c r="O77">
        <v>2.32326465574649</v>
      </c>
      <c r="P77">
        <v>1.5662552950267501</v>
      </c>
      <c r="Q77">
        <v>0.39952007384736699</v>
      </c>
      <c r="R77">
        <v>1.21898568574684</v>
      </c>
      <c r="S77">
        <v>2.6231485319884298</v>
      </c>
      <c r="T77">
        <v>2.0893068323273201</v>
      </c>
      <c r="U77">
        <v>1.80538990156955</v>
      </c>
      <c r="V77">
        <v>2.14198013043683</v>
      </c>
      <c r="W77">
        <v>2.2809664840835202</v>
      </c>
      <c r="X77">
        <v>0.46242982452609399</v>
      </c>
      <c r="Y77">
        <v>2.17929714267957</v>
      </c>
      <c r="Z77">
        <v>0.64975727359761004</v>
      </c>
      <c r="AA77">
        <v>1.6806374046821</v>
      </c>
      <c r="AB77">
        <v>2.7511570253723101</v>
      </c>
      <c r="AC77">
        <v>7.8471113655789002E-2</v>
      </c>
      <c r="AD77">
        <v>0.1348278278876</v>
      </c>
      <c r="AE77">
        <v>9.7408076729350396E-2</v>
      </c>
      <c r="AF77">
        <v>2.72372953118649</v>
      </c>
      <c r="AG77">
        <v>2.6519758990484799</v>
      </c>
      <c r="AL77">
        <v>1.6630033768666099</v>
      </c>
      <c r="BU77">
        <v>2.0605942601860998</v>
      </c>
      <c r="BX77" s="97">
        <v>1.76259752837823</v>
      </c>
    </row>
    <row r="78" spans="11:76" ht="15.6">
      <c r="K78">
        <v>1.76259752837823</v>
      </c>
      <c r="L78">
        <v>3.0618655720036001</v>
      </c>
      <c r="M78">
        <v>0.18719318362902401</v>
      </c>
      <c r="N78">
        <v>0.79605783875040603</v>
      </c>
      <c r="O78">
        <v>2.3786312120386599</v>
      </c>
      <c r="P78">
        <v>1.75297461208842</v>
      </c>
      <c r="Q78">
        <v>0.45237806346283999</v>
      </c>
      <c r="R78">
        <v>1.1647376260887099</v>
      </c>
      <c r="S78">
        <v>2.5524073577282298</v>
      </c>
      <c r="T78">
        <v>2.0615817338145801</v>
      </c>
      <c r="U78">
        <v>1.56604994231196</v>
      </c>
      <c r="V78">
        <v>2.0653006647275398</v>
      </c>
      <c r="W78">
        <v>2.6147854499835002</v>
      </c>
      <c r="X78">
        <v>0.44857866953028303</v>
      </c>
      <c r="Y78">
        <v>2.1995147304300202</v>
      </c>
      <c r="Z78">
        <v>0.678651687389068</v>
      </c>
      <c r="AA78">
        <v>1.69135661590723</v>
      </c>
      <c r="AB78">
        <v>2.8583021086404501</v>
      </c>
      <c r="AC78">
        <v>0.28340136740972599</v>
      </c>
      <c r="AD78">
        <v>0.12877124538152701</v>
      </c>
      <c r="AE78">
        <v>7.4878026494376193E-2</v>
      </c>
      <c r="AF78">
        <v>2.5314444210601201</v>
      </c>
      <c r="AG78">
        <v>2.5377026167287799</v>
      </c>
      <c r="AL78">
        <v>1.67646042672066</v>
      </c>
      <c r="BU78">
        <v>2.0775276433224299</v>
      </c>
      <c r="BX78" s="97">
        <v>1.7808199344580899</v>
      </c>
    </row>
    <row r="79" spans="11:76" ht="15.6">
      <c r="K79">
        <v>1.7808199344580899</v>
      </c>
      <c r="L79">
        <v>3.08608779761976</v>
      </c>
      <c r="M79">
        <v>0.18984213377985401</v>
      </c>
      <c r="N79">
        <v>0.79685293398650703</v>
      </c>
      <c r="O79">
        <v>2.37633113044763</v>
      </c>
      <c r="P79">
        <v>1.7748987479211999</v>
      </c>
      <c r="Q79">
        <v>0.44850508936371097</v>
      </c>
      <c r="R79">
        <v>1.1833383214021</v>
      </c>
      <c r="S79">
        <v>2.5924385038336899</v>
      </c>
      <c r="T79">
        <v>2.1034067476154101</v>
      </c>
      <c r="U79">
        <v>1.52266590978627</v>
      </c>
      <c r="V79">
        <v>2.1076433924693898</v>
      </c>
      <c r="W79">
        <v>2.6833648999155</v>
      </c>
      <c r="X79">
        <v>0.48887541268796397</v>
      </c>
      <c r="Y79">
        <v>2.1737081491577599</v>
      </c>
      <c r="Z79">
        <v>0.71130692483636104</v>
      </c>
      <c r="AA79">
        <v>1.73021301342384</v>
      </c>
      <c r="AB79">
        <v>2.8743701195898099</v>
      </c>
      <c r="AC79">
        <v>0.34835268289029497</v>
      </c>
      <c r="AD79">
        <v>0.14334655470134</v>
      </c>
      <c r="AE79">
        <v>8.1249685662135696E-2</v>
      </c>
      <c r="AF79">
        <v>2.4827285899052298</v>
      </c>
      <c r="AG79">
        <v>2.6347055353383699</v>
      </c>
      <c r="AL79">
        <v>1.6884385611635899</v>
      </c>
      <c r="BU79">
        <v>2.0765773528098701</v>
      </c>
      <c r="BX79" s="97">
        <v>1.78562195659942</v>
      </c>
    </row>
    <row r="80" spans="11:76" ht="15.6">
      <c r="K80">
        <v>1.78562195659942</v>
      </c>
      <c r="L80">
        <v>3.0769390813256101</v>
      </c>
      <c r="M80">
        <v>0.20252857458293899</v>
      </c>
      <c r="N80">
        <v>0.807704066283783</v>
      </c>
      <c r="O80">
        <v>2.3840939155960501</v>
      </c>
      <c r="P80">
        <v>1.78939554604071</v>
      </c>
      <c r="Q80">
        <v>0.43688762327559899</v>
      </c>
      <c r="R80">
        <v>1.20468145964662</v>
      </c>
      <c r="S80">
        <v>2.6078774485715299</v>
      </c>
      <c r="T80">
        <v>2.1195918965610501</v>
      </c>
      <c r="U80">
        <v>1.4963337217131401</v>
      </c>
      <c r="V80">
        <v>2.1218155542559201</v>
      </c>
      <c r="W80">
        <v>2.7562659130111502</v>
      </c>
      <c r="X80">
        <v>0.47796698094502998</v>
      </c>
      <c r="Y80">
        <v>2.14055465726203</v>
      </c>
      <c r="Z80">
        <v>0.74615946958636503</v>
      </c>
      <c r="AA80">
        <v>1.7305425420974601</v>
      </c>
      <c r="AB80">
        <v>2.8981637999633598</v>
      </c>
      <c r="AC80">
        <v>0.35078633427054201</v>
      </c>
      <c r="AD80">
        <v>0.13289637700606</v>
      </c>
      <c r="AE80">
        <v>9.6447416137836695E-2</v>
      </c>
      <c r="AF80">
        <v>2.4595783255484802</v>
      </c>
      <c r="AG80">
        <v>2.6592997135279499</v>
      </c>
      <c r="AL80">
        <v>1.7007875961174701</v>
      </c>
      <c r="BU80">
        <v>2.0647530855029599</v>
      </c>
      <c r="BX80" s="97">
        <v>1.7769647634569601</v>
      </c>
    </row>
    <row r="81" spans="10:76" ht="15.6">
      <c r="K81">
        <v>1.7769647634569601</v>
      </c>
      <c r="L81">
        <v>3.0587709077231899</v>
      </c>
      <c r="M81">
        <v>0.18304647124744899</v>
      </c>
      <c r="N81">
        <v>0.79487211289928805</v>
      </c>
      <c r="O81">
        <v>2.3682533114175999</v>
      </c>
      <c r="P81">
        <v>1.77013648547182</v>
      </c>
      <c r="Q81">
        <v>0.45951378673577298</v>
      </c>
      <c r="R81">
        <v>1.18490277754122</v>
      </c>
      <c r="S81">
        <v>2.5907028767721099</v>
      </c>
      <c r="T81">
        <v>2.0940989364429998</v>
      </c>
      <c r="U81">
        <v>1.5453572564387399</v>
      </c>
      <c r="V81">
        <v>2.1021556551277398</v>
      </c>
      <c r="W81">
        <v>2.6628333912796398</v>
      </c>
      <c r="X81">
        <v>0.48357414396755899</v>
      </c>
      <c r="Y81">
        <v>2.1722893913584902</v>
      </c>
      <c r="Z81">
        <v>0.71857765675434704</v>
      </c>
      <c r="AA81">
        <v>1.7115943540305101</v>
      </c>
      <c r="AB81">
        <v>2.8556072610408201</v>
      </c>
      <c r="AC81">
        <v>0.263221291206297</v>
      </c>
      <c r="AD81">
        <v>0.143475881705032</v>
      </c>
      <c r="AE81">
        <v>9.6413467443826895E-2</v>
      </c>
      <c r="AF81">
        <v>2.4859267659893201</v>
      </c>
      <c r="AG81">
        <v>2.6313754441401702</v>
      </c>
      <c r="AL81">
        <v>1.7120487287702499</v>
      </c>
      <c r="BU81">
        <v>1.9025106377619601</v>
      </c>
      <c r="BX81" s="97">
        <v>1.88835874164475</v>
      </c>
    </row>
    <row r="82" spans="10:76" ht="15.6">
      <c r="J82">
        <v>8</v>
      </c>
      <c r="K82">
        <v>1.88835874164475</v>
      </c>
      <c r="L82">
        <v>3.7140981093965499</v>
      </c>
      <c r="M82">
        <v>0.15302468128067001</v>
      </c>
      <c r="N82">
        <v>0.418981382733427</v>
      </c>
      <c r="O82">
        <v>3.66368231011033</v>
      </c>
      <c r="P82">
        <v>1.06630055677263</v>
      </c>
      <c r="Q82">
        <v>0.170386680716237</v>
      </c>
      <c r="R82">
        <v>1.36496331488056</v>
      </c>
      <c r="S82">
        <v>3.23641079133465</v>
      </c>
      <c r="T82">
        <v>3.52815258767389</v>
      </c>
      <c r="U82">
        <v>3.7417342403974598</v>
      </c>
      <c r="V82">
        <v>3.6855105763234799</v>
      </c>
      <c r="W82">
        <v>3.6912450745709302</v>
      </c>
      <c r="X82">
        <v>0.50937063624616097</v>
      </c>
      <c r="Y82">
        <v>1.40143440067077</v>
      </c>
      <c r="Z82">
        <v>0.58704598742869096</v>
      </c>
      <c r="AA82">
        <v>1.13437138753961</v>
      </c>
      <c r="AB82">
        <v>3.2831859456062702</v>
      </c>
      <c r="AC82">
        <v>0.227833700101542</v>
      </c>
      <c r="AD82">
        <v>0.236247398155051</v>
      </c>
      <c r="AE82">
        <v>0.140153102606247</v>
      </c>
      <c r="AF82">
        <v>3.4067122608561999</v>
      </c>
      <c r="AG82">
        <v>3.1485828652415102</v>
      </c>
      <c r="AL82">
        <v>1.72868488140578</v>
      </c>
      <c r="BU82">
        <v>1.8607873227225999</v>
      </c>
      <c r="BX82" s="97">
        <v>1.8900994247259499</v>
      </c>
    </row>
    <row r="83" spans="10:76" ht="15.6">
      <c r="K83">
        <v>1.8900994247259499</v>
      </c>
      <c r="L83">
        <v>3.70928006976487</v>
      </c>
      <c r="M83">
        <v>0.13777387404298599</v>
      </c>
      <c r="N83">
        <v>0.450078227690275</v>
      </c>
      <c r="O83">
        <v>3.7748650336857899</v>
      </c>
      <c r="P83">
        <v>1.28870586198555</v>
      </c>
      <c r="Q83">
        <v>0.211673611654356</v>
      </c>
      <c r="R83">
        <v>1.1508914068346801</v>
      </c>
      <c r="S83">
        <v>3.1935084799868299</v>
      </c>
      <c r="T83">
        <v>3.4525344584774502</v>
      </c>
      <c r="U83">
        <v>3.6489648363053502</v>
      </c>
      <c r="V83">
        <v>3.6894467694650399</v>
      </c>
      <c r="W83">
        <v>3.7067728252139398</v>
      </c>
      <c r="X83">
        <v>0.27642567150664699</v>
      </c>
      <c r="Y83">
        <v>1.44900096482804</v>
      </c>
      <c r="Z83">
        <v>0.69969995204347202</v>
      </c>
      <c r="AA83">
        <v>1.2853066914981199</v>
      </c>
      <c r="AB83">
        <v>3.2629296014716398</v>
      </c>
      <c r="AC83">
        <v>0.56901026222773698</v>
      </c>
      <c r="AD83">
        <v>0.155814801108944</v>
      </c>
      <c r="AE83">
        <v>0.19169812228605901</v>
      </c>
      <c r="AF83">
        <v>3.4594942998337399</v>
      </c>
      <c r="AG83">
        <v>3.3213707399194101</v>
      </c>
      <c r="AL83">
        <v>1.73561019285421</v>
      </c>
      <c r="BU83">
        <v>1.87393279244641</v>
      </c>
      <c r="BX83" s="97">
        <v>1.8893906387683099</v>
      </c>
    </row>
    <row r="84" spans="10:76" ht="15.6">
      <c r="K84">
        <v>1.8893906387683099</v>
      </c>
      <c r="L84">
        <v>3.73915427430321</v>
      </c>
      <c r="M84">
        <v>0.11135286961256</v>
      </c>
      <c r="N84">
        <v>0.47736695997011003</v>
      </c>
      <c r="O84">
        <v>3.7417781007392499</v>
      </c>
      <c r="P84">
        <v>1.4100747852547</v>
      </c>
      <c r="Q84">
        <v>0.25637905398522998</v>
      </c>
      <c r="R84">
        <v>1.0520460593154899</v>
      </c>
      <c r="S84">
        <v>3.1844441713095302</v>
      </c>
      <c r="T84">
        <v>3.4598977601665699</v>
      </c>
      <c r="U84">
        <v>3.69050670198519</v>
      </c>
      <c r="V84">
        <v>3.7707788004437401</v>
      </c>
      <c r="W84">
        <v>3.6927484184284798</v>
      </c>
      <c r="X84">
        <v>0.159268210355266</v>
      </c>
      <c r="Y84">
        <v>1.56840695613954</v>
      </c>
      <c r="Z84">
        <v>0.82097038111502896</v>
      </c>
      <c r="AA84">
        <v>1.28966128112433</v>
      </c>
      <c r="AB84">
        <v>3.1769558665430999</v>
      </c>
      <c r="AC84">
        <v>0.78670325630521698</v>
      </c>
      <c r="AD84">
        <v>0.19113546470883799</v>
      </c>
      <c r="AE84">
        <v>0.21982061713435799</v>
      </c>
      <c r="AF84">
        <v>3.5102836860419</v>
      </c>
      <c r="AG84">
        <v>3.3098301350306398</v>
      </c>
      <c r="AL84">
        <v>1.72803240140878</v>
      </c>
      <c r="BU84">
        <v>1.8288615763526901</v>
      </c>
      <c r="BX84" s="97">
        <v>1.87136165002432</v>
      </c>
    </row>
    <row r="85" spans="10:76" ht="15.6">
      <c r="K85">
        <v>1.87136165002432</v>
      </c>
      <c r="L85">
        <v>3.7261202502765198</v>
      </c>
      <c r="M85">
        <v>0.113921361185325</v>
      </c>
      <c r="N85">
        <v>0.42814864852935702</v>
      </c>
      <c r="O85">
        <v>3.6907357048988398</v>
      </c>
      <c r="P85">
        <v>1.38968992593324</v>
      </c>
      <c r="Q85">
        <v>0.28944310897858699</v>
      </c>
      <c r="R85">
        <v>1.05019571664831</v>
      </c>
      <c r="S85">
        <v>3.13496504634925</v>
      </c>
      <c r="T85">
        <v>3.5556057306006901</v>
      </c>
      <c r="U85">
        <v>3.4839376969473501</v>
      </c>
      <c r="V85">
        <v>3.71860075656324</v>
      </c>
      <c r="W85">
        <v>3.6756642783056499</v>
      </c>
      <c r="X85">
        <v>0.23020665161751699</v>
      </c>
      <c r="Y85">
        <v>1.5184536107548301</v>
      </c>
      <c r="Z85">
        <v>0.77325885983653198</v>
      </c>
      <c r="AA85">
        <v>1.27079490330873</v>
      </c>
      <c r="AB85">
        <v>3.0582155432703999</v>
      </c>
      <c r="AC85">
        <v>0.77016774513076403</v>
      </c>
      <c r="AD85">
        <v>0.144061782576554</v>
      </c>
      <c r="AE85">
        <v>0.25588090590333501</v>
      </c>
      <c r="AF85">
        <v>3.6032527956952398</v>
      </c>
      <c r="AG85">
        <v>3.2113534877671999</v>
      </c>
      <c r="AL85">
        <v>1.83625321383316</v>
      </c>
      <c r="BU85">
        <v>1.7736860996149699</v>
      </c>
      <c r="BX85" s="97">
        <v>1.8524275490376301</v>
      </c>
    </row>
    <row r="86" spans="10:76" ht="15.6">
      <c r="K86">
        <v>1.8524275490376301</v>
      </c>
      <c r="L86">
        <v>3.69096152967502</v>
      </c>
      <c r="M86">
        <v>0.13289985806525501</v>
      </c>
      <c r="N86">
        <v>0.48039310143070402</v>
      </c>
      <c r="O86">
        <v>3.6052694572136899</v>
      </c>
      <c r="P86">
        <v>1.3894730809198601</v>
      </c>
      <c r="Q86">
        <v>0.30505447237175298</v>
      </c>
      <c r="R86">
        <v>1.04459633015428</v>
      </c>
      <c r="S86">
        <v>3.24186885836717</v>
      </c>
      <c r="T86">
        <v>3.4657906028429202</v>
      </c>
      <c r="U86">
        <v>3.3419004768754301</v>
      </c>
      <c r="V86">
        <v>3.75835639266684</v>
      </c>
      <c r="W86">
        <v>3.5373449003135899</v>
      </c>
      <c r="X86">
        <v>0.23112364873526101</v>
      </c>
      <c r="Y86">
        <v>1.3897489850625</v>
      </c>
      <c r="Z86">
        <v>0.72262655223760397</v>
      </c>
      <c r="AA86">
        <v>1.2277555298779499</v>
      </c>
      <c r="AB86">
        <v>3.05344639378789</v>
      </c>
      <c r="AC86">
        <v>0.65355730730210704</v>
      </c>
      <c r="AD86">
        <v>0.179940761083828</v>
      </c>
      <c r="AE86">
        <v>0.173440960827869</v>
      </c>
      <c r="AF86">
        <v>3.6853084179071001</v>
      </c>
      <c r="AG86">
        <v>3.0823509292998001</v>
      </c>
      <c r="AL86">
        <v>1.8385632567946</v>
      </c>
      <c r="BU86">
        <v>1.7377425725801301</v>
      </c>
      <c r="BX86" s="97">
        <v>1.8327756734125999</v>
      </c>
    </row>
    <row r="87" spans="10:76" ht="15.6">
      <c r="K87">
        <v>1.8327756734125999</v>
      </c>
      <c r="L87">
        <v>3.6469742387457198</v>
      </c>
      <c r="M87">
        <v>6.4411126723597903E-2</v>
      </c>
      <c r="N87">
        <v>0.220783224257907</v>
      </c>
      <c r="O87">
        <v>3.6172286563749299</v>
      </c>
      <c r="P87">
        <v>1.3262339340771101</v>
      </c>
      <c r="Q87">
        <v>6.7349383387740894E-2</v>
      </c>
      <c r="R87">
        <v>0.73109510981499803</v>
      </c>
      <c r="S87">
        <v>3.1475752853399799</v>
      </c>
      <c r="T87">
        <v>3.4352088807600301</v>
      </c>
      <c r="U87">
        <v>3.2966403455395699</v>
      </c>
      <c r="V87">
        <v>3.6524730251909698</v>
      </c>
      <c r="W87">
        <v>3.43280095947603</v>
      </c>
      <c r="X87">
        <v>0.58426191052161403</v>
      </c>
      <c r="Y87">
        <v>2.19964359422268</v>
      </c>
      <c r="Z87">
        <v>0.683855085212277</v>
      </c>
      <c r="AA87">
        <v>0.86791566391290098</v>
      </c>
      <c r="AB87">
        <v>3.0678291202701802</v>
      </c>
      <c r="AC87">
        <v>0.51599634779216996</v>
      </c>
      <c r="AD87">
        <v>0.21431122292594201</v>
      </c>
      <c r="AE87">
        <v>0.18037797347124301</v>
      </c>
      <c r="AF87">
        <v>3.4788267880241999</v>
      </c>
      <c r="AG87">
        <v>3.0668313379014398</v>
      </c>
      <c r="AL87">
        <v>1.83770894732848</v>
      </c>
      <c r="BU87">
        <v>1.73538200162018</v>
      </c>
      <c r="BX87" s="97">
        <v>1.8316626502254301</v>
      </c>
    </row>
    <row r="88" spans="10:76" ht="15.6">
      <c r="K88">
        <v>1.8316626502254301</v>
      </c>
      <c r="L88">
        <v>3.6449418876122701</v>
      </c>
      <c r="M88">
        <v>8.5352147327618005E-2</v>
      </c>
      <c r="N88">
        <v>0.335276205929046</v>
      </c>
      <c r="O88">
        <v>3.6449418876122701</v>
      </c>
      <c r="P88">
        <v>1.46877398763985</v>
      </c>
      <c r="Q88">
        <v>0.33378850062277199</v>
      </c>
      <c r="R88">
        <v>0.62857172336068801</v>
      </c>
      <c r="S88">
        <v>3.1058844236804402</v>
      </c>
      <c r="T88">
        <v>3.4437503093448698</v>
      </c>
      <c r="U88">
        <v>3.3135085452522799</v>
      </c>
      <c r="V88">
        <v>3.6290847577742502</v>
      </c>
      <c r="W88">
        <v>3.42100708301769</v>
      </c>
      <c r="X88">
        <v>0.24327342001816199</v>
      </c>
      <c r="Y88">
        <v>2.0909509054447</v>
      </c>
      <c r="Z88">
        <v>0.74043572615171505</v>
      </c>
      <c r="AA88">
        <v>0.92952138127940898</v>
      </c>
      <c r="AB88">
        <v>3.0526470947547102</v>
      </c>
      <c r="AC88">
        <v>0.65931399878860797</v>
      </c>
      <c r="AD88">
        <v>0.25446285962610998</v>
      </c>
      <c r="AE88">
        <v>7.6202425513202998E-2</v>
      </c>
      <c r="AF88">
        <v>3.5144542641433998</v>
      </c>
      <c r="AG88">
        <v>3.0665157351893702</v>
      </c>
      <c r="AL88">
        <v>1.81604616596779</v>
      </c>
      <c r="BU88">
        <v>1.7212641772142601</v>
      </c>
      <c r="BX88" s="97">
        <v>1.82367980524177</v>
      </c>
    </row>
    <row r="89" spans="10:76" ht="15.6">
      <c r="K89">
        <v>1.82367980524177</v>
      </c>
      <c r="L89">
        <v>3.6170175586498501</v>
      </c>
      <c r="M89">
        <v>9.7606517368619E-2</v>
      </c>
      <c r="N89">
        <v>0.238058363608742</v>
      </c>
      <c r="O89">
        <v>3.6718125898138299</v>
      </c>
      <c r="P89">
        <v>1.3850886597307199</v>
      </c>
      <c r="Q89">
        <v>0.28615743149648598</v>
      </c>
      <c r="R89">
        <v>0.60625938802283097</v>
      </c>
      <c r="S89">
        <v>3.1707459914001599</v>
      </c>
      <c r="T89">
        <v>3.5258716899807299</v>
      </c>
      <c r="U89">
        <v>3.2028162687684101</v>
      </c>
      <c r="V89">
        <v>3.72433456756373</v>
      </c>
      <c r="W89">
        <v>3.4781077965498199</v>
      </c>
      <c r="X89">
        <v>0.238719134701983</v>
      </c>
      <c r="Y89">
        <v>2.0144911893245299</v>
      </c>
      <c r="Z89">
        <v>0.60347125301080395</v>
      </c>
      <c r="AA89">
        <v>0.87616398155004904</v>
      </c>
      <c r="AB89">
        <v>2.9873221374349201</v>
      </c>
      <c r="AC89">
        <v>0.75532527416827699</v>
      </c>
      <c r="AD89">
        <v>0.29985320594734799</v>
      </c>
      <c r="AE89">
        <v>9.7606517368619E-2</v>
      </c>
      <c r="AF89">
        <v>3.3451217820207702</v>
      </c>
      <c r="AG89">
        <v>3.07509920457675</v>
      </c>
      <c r="AL89">
        <v>1.79841375827274</v>
      </c>
      <c r="BU89">
        <v>1.7101763705561599</v>
      </c>
      <c r="BX89" s="97">
        <v>1.81505110075905</v>
      </c>
    </row>
    <row r="90" spans="10:76" ht="15.6">
      <c r="K90">
        <v>1.81505110075905</v>
      </c>
      <c r="L90">
        <v>3.6080783349460601</v>
      </c>
      <c r="M90">
        <v>9.0672503341175895E-2</v>
      </c>
      <c r="N90">
        <v>0.25770206273587398</v>
      </c>
      <c r="O90">
        <v>3.7189334599805801</v>
      </c>
      <c r="P90">
        <v>1.41870596014338</v>
      </c>
      <c r="Q90">
        <v>0.34006683168884599</v>
      </c>
      <c r="R90">
        <v>0.566886896593226</v>
      </c>
      <c r="S90">
        <v>3.0876639259469099</v>
      </c>
      <c r="T90">
        <v>3.49756759980745</v>
      </c>
      <c r="U90">
        <v>3.16076256855145</v>
      </c>
      <c r="V90">
        <v>3.7488023707676299</v>
      </c>
      <c r="W90">
        <v>3.3403157798877099</v>
      </c>
      <c r="X90">
        <v>0.39725564168910199</v>
      </c>
      <c r="Y90">
        <v>2.0102165279775299</v>
      </c>
      <c r="Z90">
        <v>0.650156144352387</v>
      </c>
      <c r="AA90">
        <v>0.949580699261798</v>
      </c>
      <c r="AB90">
        <v>2.9729450967770199</v>
      </c>
      <c r="AC90">
        <v>0.74164616407373696</v>
      </c>
      <c r="AD90">
        <v>0.22359868895781301</v>
      </c>
      <c r="AE90">
        <v>0.14429361294783499</v>
      </c>
      <c r="AF90">
        <v>3.2311362392837202</v>
      </c>
      <c r="AG90">
        <v>3.0370400851018702</v>
      </c>
      <c r="AL90">
        <v>1.7833928173192499</v>
      </c>
      <c r="BU90">
        <v>1.6897299590222601</v>
      </c>
      <c r="BX90" s="97">
        <v>1.7928321815306201</v>
      </c>
    </row>
    <row r="91" spans="10:76" ht="15.6">
      <c r="K91">
        <v>1.7928321815306201</v>
      </c>
      <c r="L91">
        <v>3.58063931061836</v>
      </c>
      <c r="M91">
        <v>6.9446467067878506E-2</v>
      </c>
      <c r="N91">
        <v>0.24407278502101501</v>
      </c>
      <c r="O91">
        <v>3.66405116785013</v>
      </c>
      <c r="P91">
        <v>1.4719378379516601</v>
      </c>
      <c r="Q91">
        <v>0.209744045600469</v>
      </c>
      <c r="R91">
        <v>0.63144544827840698</v>
      </c>
      <c r="S91">
        <v>3.0161649150602399</v>
      </c>
      <c r="T91">
        <v>3.4084604207308402</v>
      </c>
      <c r="U91">
        <v>3.1082608854853699</v>
      </c>
      <c r="V91">
        <v>3.7954388760733</v>
      </c>
      <c r="W91">
        <v>3.2149551100124598</v>
      </c>
      <c r="X91">
        <v>0.44352822148447502</v>
      </c>
      <c r="Y91">
        <v>2.0764887843723701</v>
      </c>
      <c r="Z91">
        <v>0.68913221247622503</v>
      </c>
      <c r="AA91">
        <v>0.96461169815913195</v>
      </c>
      <c r="AB91">
        <v>2.9938999975354199</v>
      </c>
      <c r="AC91">
        <v>0.69204159263299003</v>
      </c>
      <c r="AD91">
        <v>0.17368616261293601</v>
      </c>
      <c r="AE91">
        <v>0.18780949481228601</v>
      </c>
      <c r="AF91">
        <v>3.1837221930640101</v>
      </c>
      <c r="AG91">
        <v>2.9944143603901399</v>
      </c>
      <c r="AL91">
        <v>1.7805829455069699</v>
      </c>
      <c r="BU91">
        <v>1.6625484406723201</v>
      </c>
      <c r="BX91" s="97">
        <v>1.7856737895766099</v>
      </c>
    </row>
    <row r="92" spans="10:76" ht="15.6">
      <c r="K92">
        <v>1.7856737895766099</v>
      </c>
      <c r="L92">
        <v>3.5257242666202799</v>
      </c>
      <c r="M92">
        <v>8.5724768213792393E-2</v>
      </c>
      <c r="N92">
        <v>0.104028368546652</v>
      </c>
      <c r="O92">
        <v>3.5257242666202799</v>
      </c>
      <c r="P92">
        <v>0.32947126501125401</v>
      </c>
      <c r="Q92">
        <v>9.2553409103351594E-2</v>
      </c>
      <c r="R92">
        <v>0.98737394601251804</v>
      </c>
      <c r="S92">
        <v>3.0604013281033402</v>
      </c>
      <c r="T92">
        <v>3.3019255119117301</v>
      </c>
      <c r="U92">
        <v>3.0294289078863099</v>
      </c>
      <c r="V92">
        <v>3.6996863133582898</v>
      </c>
      <c r="W92">
        <v>3.1799941021398701</v>
      </c>
      <c r="X92">
        <v>0.57129815603543299</v>
      </c>
      <c r="Y92">
        <v>1.9088922446922001</v>
      </c>
      <c r="Z92">
        <v>0.77655292665747</v>
      </c>
      <c r="AA92">
        <v>0.74197063867049196</v>
      </c>
      <c r="AB92">
        <v>2.9044650054903798</v>
      </c>
      <c r="AC92">
        <v>0.40896777208295299</v>
      </c>
      <c r="AD92">
        <v>0.13645348669510099</v>
      </c>
      <c r="AE92">
        <v>0.17794029073543499</v>
      </c>
      <c r="AF92">
        <v>3.08359509032756</v>
      </c>
      <c r="AG92">
        <v>2.9651298464617599</v>
      </c>
      <c r="AL92">
        <v>1.77500797594245</v>
      </c>
      <c r="BU92">
        <v>1.66052163458756</v>
      </c>
      <c r="BX92" s="97">
        <v>1.78816089453502</v>
      </c>
    </row>
    <row r="93" spans="10:76" ht="15.6">
      <c r="K93">
        <v>1.78816089453502</v>
      </c>
      <c r="L93">
        <v>3.5387314995888102</v>
      </c>
      <c r="M93">
        <v>8.0110810334493507E-2</v>
      </c>
      <c r="N93">
        <v>0.31522512432970801</v>
      </c>
      <c r="O93">
        <v>3.4840448700143898</v>
      </c>
      <c r="P93">
        <v>0.49624019681971199</v>
      </c>
      <c r="Q93">
        <v>0.27287092842042299</v>
      </c>
      <c r="R93">
        <v>0.89394302719860197</v>
      </c>
      <c r="S93">
        <v>3.01594360420897</v>
      </c>
      <c r="T93">
        <v>3.1692511200332301</v>
      </c>
      <c r="U93">
        <v>3.1008704175370401</v>
      </c>
      <c r="V93">
        <v>3.6791334560827398</v>
      </c>
      <c r="W93">
        <v>3.1527907358612701</v>
      </c>
      <c r="X93">
        <v>0.23210784938245799</v>
      </c>
      <c r="Y93">
        <v>1.8917993584089701</v>
      </c>
      <c r="Z93">
        <v>0.77348838976956802</v>
      </c>
      <c r="AA93">
        <v>0.94396351319746596</v>
      </c>
      <c r="AB93">
        <v>2.9575503602089999</v>
      </c>
      <c r="AC93">
        <v>0.64152081071699996</v>
      </c>
      <c r="AD93">
        <v>8.5847159904067105E-2</v>
      </c>
      <c r="AE93">
        <v>0.28642840120162999</v>
      </c>
      <c r="AF93">
        <v>3.0043827900079401</v>
      </c>
      <c r="AG93">
        <v>2.9697823301633601</v>
      </c>
      <c r="AL93">
        <v>1.7658336371171399</v>
      </c>
      <c r="BU93">
        <v>1.65494270479149</v>
      </c>
      <c r="BX93" s="97">
        <v>1.78559582833307</v>
      </c>
    </row>
    <row r="94" spans="10:76" ht="15.6">
      <c r="K94">
        <v>1.78559582833307</v>
      </c>
      <c r="L94">
        <v>3.5019463526479502</v>
      </c>
      <c r="M94">
        <v>9.5411757494848801E-2</v>
      </c>
      <c r="N94">
        <v>0.222807461718974</v>
      </c>
      <c r="O94">
        <v>3.4428708458477102</v>
      </c>
      <c r="P94">
        <v>0.62178242580252496</v>
      </c>
      <c r="Q94">
        <v>0.14827338619802899</v>
      </c>
      <c r="R94">
        <v>0.92253043267360002</v>
      </c>
      <c r="S94">
        <v>2.9034509965184201</v>
      </c>
      <c r="T94">
        <v>3.0707728733718702</v>
      </c>
      <c r="U94">
        <v>3.1153004754040099</v>
      </c>
      <c r="V94">
        <v>3.6327864235586902</v>
      </c>
      <c r="W94">
        <v>3.2342305665546398</v>
      </c>
      <c r="X94">
        <v>0.30699728332603099</v>
      </c>
      <c r="Y94">
        <v>1.8474057662126999</v>
      </c>
      <c r="Z94">
        <v>0.80543726260245996</v>
      </c>
      <c r="AA94">
        <v>1.03059197324832</v>
      </c>
      <c r="AB94">
        <v>2.86222513706173</v>
      </c>
      <c r="AC94">
        <v>0.68509823364738398</v>
      </c>
      <c r="AD94">
        <v>8.9214662840438705E-2</v>
      </c>
      <c r="AE94">
        <v>0.23070399603038699</v>
      </c>
      <c r="AF94">
        <v>3.0540173417083598</v>
      </c>
      <c r="AG94">
        <v>2.9278030883103501</v>
      </c>
      <c r="AL94">
        <v>1.7486984255642699</v>
      </c>
      <c r="BU94">
        <v>1.6375636668498199</v>
      </c>
      <c r="BX94" s="97">
        <v>1.7793678904600201</v>
      </c>
    </row>
    <row r="95" spans="10:76" ht="15.6">
      <c r="K95">
        <v>1.7793678904600201</v>
      </c>
      <c r="L95">
        <v>3.4976120126885002</v>
      </c>
      <c r="M95">
        <v>7.8752456683909497E-2</v>
      </c>
      <c r="N95">
        <v>0.24965723871077999</v>
      </c>
      <c r="O95">
        <v>3.4610290170281699</v>
      </c>
      <c r="P95">
        <v>0.66351880851989598</v>
      </c>
      <c r="Q95">
        <v>0.20946152189942999</v>
      </c>
      <c r="R95">
        <v>0.926100073139415</v>
      </c>
      <c r="S95">
        <v>2.7869119878501101</v>
      </c>
      <c r="T95">
        <v>3.0336489377190099</v>
      </c>
      <c r="U95">
        <v>3.0545257219456401</v>
      </c>
      <c r="V95">
        <v>3.7609047448178301</v>
      </c>
      <c r="W95">
        <v>3.23090976789508</v>
      </c>
      <c r="X95">
        <v>0.14936140980635901</v>
      </c>
      <c r="Y95">
        <v>1.84810336344992</v>
      </c>
      <c r="Z95">
        <v>0.72519143305855205</v>
      </c>
      <c r="AA95">
        <v>1.0832477752951499</v>
      </c>
      <c r="AB95">
        <v>2.9198603373357601</v>
      </c>
      <c r="AC95">
        <v>0.70300061837294703</v>
      </c>
      <c r="AD95">
        <v>8.5314690486428396E-2</v>
      </c>
      <c r="AE95">
        <v>6.52289119829908E-2</v>
      </c>
      <c r="AF95">
        <v>2.7562751500326002</v>
      </c>
      <c r="AG95">
        <v>2.9406011097488598</v>
      </c>
      <c r="AL95">
        <v>1.7426502929768299</v>
      </c>
      <c r="BU95">
        <v>1.6181742790186799</v>
      </c>
      <c r="BX95" s="97">
        <v>1.76650037152067</v>
      </c>
    </row>
    <row r="96" spans="10:76" ht="15.6">
      <c r="K96">
        <v>1.76650037152067</v>
      </c>
      <c r="L96">
        <v>3.5000323029625902</v>
      </c>
      <c r="M96">
        <v>7.8702698847613703E-2</v>
      </c>
      <c r="N96">
        <v>0.15085399369954899</v>
      </c>
      <c r="O96">
        <v>3.42635729016706</v>
      </c>
      <c r="P96">
        <v>0.58981771479029699</v>
      </c>
      <c r="Q96">
        <v>0.13914362775658401</v>
      </c>
      <c r="R96">
        <v>0.87381152654601701</v>
      </c>
      <c r="S96">
        <v>2.73647364915993</v>
      </c>
      <c r="T96">
        <v>2.9523976457596199</v>
      </c>
      <c r="U96">
        <v>2.9444682916677398</v>
      </c>
      <c r="V96">
        <v>3.7574516902097499</v>
      </c>
      <c r="W96">
        <v>3.0283808507460899</v>
      </c>
      <c r="X96">
        <v>0.42287615037249099</v>
      </c>
      <c r="Y96">
        <v>1.8931713457125201</v>
      </c>
      <c r="Z96">
        <v>0.74644175109021804</v>
      </c>
      <c r="AA96">
        <v>0.98489743752331405</v>
      </c>
      <c r="AB96">
        <v>2.77793701792831</v>
      </c>
      <c r="AC96">
        <v>0.643160375163911</v>
      </c>
      <c r="AD96">
        <v>8.3165130532415796E-2</v>
      </c>
      <c r="AE96">
        <v>0.230488692829971</v>
      </c>
      <c r="AF96">
        <v>2.8456862292162</v>
      </c>
      <c r="AG96">
        <v>2.9410273537015001</v>
      </c>
      <c r="AL96">
        <v>1.7436427059380799</v>
      </c>
      <c r="BU96">
        <v>1.5901767109143401</v>
      </c>
      <c r="BX96" s="97">
        <v>1.7574296284736499</v>
      </c>
    </row>
    <row r="97" spans="10:76" ht="15.6">
      <c r="K97">
        <v>1.7574296284736499</v>
      </c>
      <c r="L97">
        <v>3.4340126509393101</v>
      </c>
      <c r="M97">
        <v>0.104716000164906</v>
      </c>
      <c r="N97">
        <v>0.104896481598241</v>
      </c>
      <c r="O97">
        <v>3.34119167626754</v>
      </c>
      <c r="P97">
        <v>0.44016508926743397</v>
      </c>
      <c r="Q97">
        <v>0.115341691726247</v>
      </c>
      <c r="R97">
        <v>1.74659468103941</v>
      </c>
      <c r="S97">
        <v>2.7034734822186399</v>
      </c>
      <c r="T97">
        <v>2.9124827053732698</v>
      </c>
      <c r="U97">
        <v>2.8658256436284</v>
      </c>
      <c r="V97">
        <v>3.6471797684890799</v>
      </c>
      <c r="W97">
        <v>2.9264154663389599</v>
      </c>
      <c r="X97">
        <v>1.1031611842983</v>
      </c>
      <c r="Y97">
        <v>1.79208895343303</v>
      </c>
      <c r="Z97">
        <v>0.47611497434605399</v>
      </c>
      <c r="AA97">
        <v>0.96456814369093002</v>
      </c>
      <c r="AB97">
        <v>2.7669071928569</v>
      </c>
      <c r="AC97">
        <v>0.57791360228542799</v>
      </c>
      <c r="AD97">
        <v>0.13592835799283201</v>
      </c>
      <c r="AE97">
        <v>0.121039309467723</v>
      </c>
      <c r="AF97">
        <v>2.8790834630747102</v>
      </c>
      <c r="AG97">
        <v>2.87526014898308</v>
      </c>
      <c r="AL97">
        <v>1.74450158936383</v>
      </c>
      <c r="BU97">
        <v>1.58806897108611</v>
      </c>
      <c r="BX97" s="97">
        <v>1.76912502049271</v>
      </c>
    </row>
    <row r="98" spans="10:76" ht="15.6">
      <c r="K98">
        <v>1.76912502049271</v>
      </c>
      <c r="L98">
        <v>3.4327505719676199</v>
      </c>
      <c r="M98">
        <v>0.104282170429885</v>
      </c>
      <c r="N98">
        <v>0.10546802607662401</v>
      </c>
      <c r="O98">
        <v>3.2162637976756301</v>
      </c>
      <c r="P98">
        <v>0.71489923425262802</v>
      </c>
      <c r="Q98">
        <v>7.6735659372492798E-2</v>
      </c>
      <c r="R98">
        <v>1.59269827324652</v>
      </c>
      <c r="S98">
        <v>2.7427970741274699</v>
      </c>
      <c r="T98">
        <v>2.9138924326190301</v>
      </c>
      <c r="U98">
        <v>2.8022657411419698</v>
      </c>
      <c r="V98">
        <v>3.6362507374811699</v>
      </c>
      <c r="W98">
        <v>2.8928394798122601</v>
      </c>
      <c r="X98">
        <v>1.1621421890697601</v>
      </c>
      <c r="Y98">
        <v>1.77134998838465</v>
      </c>
      <c r="Z98">
        <v>0.60883794619253095</v>
      </c>
      <c r="AA98">
        <v>1.18991624840951</v>
      </c>
      <c r="AB98">
        <v>2.8398483443195599</v>
      </c>
      <c r="AC98">
        <v>0.79247759016285801</v>
      </c>
      <c r="AD98">
        <v>0.13910965317474799</v>
      </c>
      <c r="AE98">
        <v>6.7212729289537101E-2</v>
      </c>
      <c r="AF98">
        <v>2.8360891849743699</v>
      </c>
      <c r="AG98">
        <v>2.9278857638083302</v>
      </c>
      <c r="AL98">
        <v>1.73898744062407</v>
      </c>
      <c r="BU98">
        <v>1.5806439778424399</v>
      </c>
      <c r="BX98" s="97">
        <v>1.7713944741660199</v>
      </c>
    </row>
    <row r="99" spans="10:76" ht="15.6">
      <c r="K99">
        <v>1.7713944741660199</v>
      </c>
      <c r="L99">
        <v>3.3941486064017701</v>
      </c>
      <c r="M99">
        <v>0.11442838253276499</v>
      </c>
      <c r="N99">
        <v>0.19819853881566499</v>
      </c>
      <c r="O99">
        <v>3.1615989837391498</v>
      </c>
      <c r="P99">
        <v>0.98216867706556399</v>
      </c>
      <c r="Q99">
        <v>8.7115704361559299E-2</v>
      </c>
      <c r="R99">
        <v>1.6231156403465701</v>
      </c>
      <c r="S99">
        <v>2.6956828360995901</v>
      </c>
      <c r="T99">
        <v>2.90821558210253</v>
      </c>
      <c r="U99">
        <v>2.81183786589345</v>
      </c>
      <c r="V99">
        <v>3.5771594429517499</v>
      </c>
      <c r="W99">
        <v>2.8783770632799301</v>
      </c>
      <c r="X99">
        <v>1.0095316914219901</v>
      </c>
      <c r="Y99">
        <v>1.76863888066528</v>
      </c>
      <c r="Z99">
        <v>0.61317620957017505</v>
      </c>
      <c r="AA99">
        <v>1.2545014650921</v>
      </c>
      <c r="AB99">
        <v>2.7916322842725498</v>
      </c>
      <c r="AC99">
        <v>0.727637478358374</v>
      </c>
      <c r="AD99">
        <v>0.13710174162139799</v>
      </c>
      <c r="AE99">
        <v>0.26126290054748103</v>
      </c>
      <c r="AF99">
        <v>2.8147882290370201</v>
      </c>
      <c r="AG99">
        <v>2.8441437430246599</v>
      </c>
      <c r="AL99">
        <v>1.7243349602532401</v>
      </c>
      <c r="BU99">
        <v>1.5661989985082401</v>
      </c>
      <c r="BX99" s="97">
        <v>1.75909485820155</v>
      </c>
    </row>
    <row r="100" spans="10:76" ht="15.6">
      <c r="K100">
        <v>1.75909485820155</v>
      </c>
      <c r="L100">
        <v>3.3842820389974002</v>
      </c>
      <c r="M100">
        <v>0.113684321372895</v>
      </c>
      <c r="N100">
        <v>0.24180129978480899</v>
      </c>
      <c r="O100">
        <v>3.10696686227435</v>
      </c>
      <c r="P100">
        <v>0.96393318172924003</v>
      </c>
      <c r="Q100">
        <v>0.14448320140227799</v>
      </c>
      <c r="R100">
        <v>1.6106085804330299</v>
      </c>
      <c r="S100">
        <v>2.68623237899364</v>
      </c>
      <c r="T100">
        <v>2.79732320837847</v>
      </c>
      <c r="U100">
        <v>2.80579266148996</v>
      </c>
      <c r="V100">
        <v>3.50511725247003</v>
      </c>
      <c r="W100">
        <v>2.8563750323874402</v>
      </c>
      <c r="X100">
        <v>0.81269460725326803</v>
      </c>
      <c r="Y100">
        <v>1.77203731915535</v>
      </c>
      <c r="Z100">
        <v>0.61552466248413595</v>
      </c>
      <c r="AA100">
        <v>1.2696254916646399</v>
      </c>
      <c r="AB100">
        <v>2.7472399034184201</v>
      </c>
      <c r="AC100">
        <v>0.88409186815282204</v>
      </c>
      <c r="AD100">
        <v>0.121023617603465</v>
      </c>
      <c r="AE100">
        <v>0.345687913686271</v>
      </c>
      <c r="AF100">
        <v>2.7354840348556602</v>
      </c>
      <c r="AG100">
        <v>2.7860838699375901</v>
      </c>
      <c r="AL100">
        <v>1.7185625216416001</v>
      </c>
      <c r="BU100">
        <v>1.54641311794007</v>
      </c>
      <c r="BX100" s="97">
        <v>1.7370963305282201</v>
      </c>
    </row>
    <row r="101" spans="10:76" ht="15.6">
      <c r="K101">
        <v>1.7370963305282201</v>
      </c>
      <c r="L101">
        <v>3.3515412152124</v>
      </c>
      <c r="M101">
        <v>0.113442162201959</v>
      </c>
      <c r="N101">
        <v>0.14674625105015701</v>
      </c>
      <c r="O101">
        <v>3.1102435513565498</v>
      </c>
      <c r="P101">
        <v>0.780915270944881</v>
      </c>
      <c r="Q101">
        <v>0.12982562159243799</v>
      </c>
      <c r="R101">
        <v>1.6262542031590801</v>
      </c>
      <c r="S101">
        <v>2.58202899854831</v>
      </c>
      <c r="T101">
        <v>2.7371670563999499</v>
      </c>
      <c r="U101">
        <v>2.7694191041443998</v>
      </c>
      <c r="V101">
        <v>3.4156043928318902</v>
      </c>
      <c r="W101">
        <v>2.8782999057597398</v>
      </c>
      <c r="X101">
        <v>0.92078936505980502</v>
      </c>
      <c r="Y101">
        <v>1.77164385938828</v>
      </c>
      <c r="Z101">
        <v>0.59113133722800404</v>
      </c>
      <c r="AA101">
        <v>1.2117466801124701</v>
      </c>
      <c r="AB101">
        <v>2.70024990479717</v>
      </c>
      <c r="AC101">
        <v>0.86156779139903805</v>
      </c>
      <c r="AD101">
        <v>0.115758040842296</v>
      </c>
      <c r="AE101">
        <v>0.32177477191428899</v>
      </c>
      <c r="AF101">
        <v>2.7687836128526699</v>
      </c>
      <c r="AG101">
        <v>2.7899355493759801</v>
      </c>
      <c r="AL101">
        <v>1.7268270676748501</v>
      </c>
      <c r="BU101">
        <v>1.51947747802827</v>
      </c>
      <c r="BX101" s="97">
        <v>1.71458859795575</v>
      </c>
    </row>
    <row r="102" spans="10:76" ht="15.6">
      <c r="J102">
        <v>10</v>
      </c>
      <c r="K102">
        <v>1.71458859795575</v>
      </c>
      <c r="L102">
        <v>3.2800192710146399</v>
      </c>
      <c r="M102">
        <v>3.4911899725084801E-2</v>
      </c>
      <c r="N102">
        <v>3.1726362985884E-2</v>
      </c>
      <c r="O102">
        <v>3.0216376996597401</v>
      </c>
      <c r="P102">
        <v>0.29073719414837501</v>
      </c>
      <c r="Q102">
        <v>0.10528373540317</v>
      </c>
      <c r="R102">
        <v>1.3280795213158101</v>
      </c>
      <c r="S102">
        <v>2.6956473204762301</v>
      </c>
      <c r="T102">
        <v>2.7069536132891701</v>
      </c>
      <c r="U102">
        <v>2.6452194491232799</v>
      </c>
      <c r="V102">
        <v>3.3378380980830902</v>
      </c>
      <c r="W102">
        <v>2.7727795010410001</v>
      </c>
      <c r="X102">
        <v>0.48141101084648302</v>
      </c>
      <c r="Y102">
        <v>1.10914161518114</v>
      </c>
      <c r="Z102">
        <v>0.63481742271414399</v>
      </c>
      <c r="AA102">
        <v>0.746521719428904</v>
      </c>
      <c r="AB102">
        <v>2.6943830332591401</v>
      </c>
      <c r="AC102">
        <v>0.55762603109032305</v>
      </c>
      <c r="AD102">
        <v>0.16698165537488199</v>
      </c>
      <c r="AE102">
        <v>7.6594711109405397E-2</v>
      </c>
      <c r="AF102">
        <v>2.7063984410064399</v>
      </c>
      <c r="AG102">
        <v>2.78872554067839</v>
      </c>
      <c r="AL102">
        <v>1.73186188824482</v>
      </c>
      <c r="BU102">
        <v>1.5189378254154999</v>
      </c>
      <c r="BX102" s="97">
        <v>1.7126587819625001</v>
      </c>
    </row>
    <row r="103" spans="10:76" ht="15.6">
      <c r="K103">
        <v>1.7126587819625001</v>
      </c>
      <c r="L103">
        <v>3.2748936326008802</v>
      </c>
      <c r="M103">
        <v>2.191128016403E-2</v>
      </c>
      <c r="N103">
        <v>1.57517223940307E-2</v>
      </c>
      <c r="O103">
        <v>3.0644298852579599</v>
      </c>
      <c r="P103">
        <v>0.46260229402481501</v>
      </c>
      <c r="Q103">
        <v>0.13788912449785301</v>
      </c>
      <c r="R103">
        <v>1.27844314864538</v>
      </c>
      <c r="S103">
        <v>2.65268274393115</v>
      </c>
      <c r="T103">
        <v>2.7392270670912202</v>
      </c>
      <c r="U103">
        <v>2.6599533780466298</v>
      </c>
      <c r="V103">
        <v>3.3591925239954201</v>
      </c>
      <c r="W103">
        <v>2.8213743129604398</v>
      </c>
      <c r="X103">
        <v>0.41764428098196499</v>
      </c>
      <c r="Y103">
        <v>1.0445708018411799</v>
      </c>
      <c r="Z103">
        <v>0.66288177656047098</v>
      </c>
      <c r="AA103">
        <v>0.84618951828972699</v>
      </c>
      <c r="AB103">
        <v>2.70525182535689</v>
      </c>
      <c r="AC103">
        <v>0.68895035896133405</v>
      </c>
      <c r="AD103">
        <v>0.13107253856401899</v>
      </c>
      <c r="AE103">
        <v>1.9177530002549799E-2</v>
      </c>
      <c r="AF103">
        <v>2.7249423496319598</v>
      </c>
      <c r="AG103">
        <v>2.7615845611348302</v>
      </c>
      <c r="AL103">
        <v>1.71976777765252</v>
      </c>
      <c r="BU103">
        <v>1.51158912267639</v>
      </c>
      <c r="BX103" s="97">
        <v>1.70608750818388</v>
      </c>
    </row>
    <row r="104" spans="10:76" ht="15.6">
      <c r="K104">
        <v>1.70608750818388</v>
      </c>
      <c r="L104">
        <v>3.26428516819003</v>
      </c>
      <c r="M104">
        <v>2.71418044789624E-2</v>
      </c>
      <c r="N104">
        <v>2.53012347596695E-2</v>
      </c>
      <c r="O104">
        <v>3.09018538811518</v>
      </c>
      <c r="P104">
        <v>0.51647241479508299</v>
      </c>
      <c r="Q104">
        <v>0.15345099689473299</v>
      </c>
      <c r="R104">
        <v>1.2884603264218</v>
      </c>
      <c r="S104">
        <v>2.6353948197641901</v>
      </c>
      <c r="T104">
        <v>2.7125273045762501</v>
      </c>
      <c r="U104">
        <v>2.6595873312196598</v>
      </c>
      <c r="V104">
        <v>3.4139780979827599</v>
      </c>
      <c r="W104">
        <v>2.7698346828749401</v>
      </c>
      <c r="X104">
        <v>0.44544668596569398</v>
      </c>
      <c r="Y104">
        <v>1.04776298627447</v>
      </c>
      <c r="Z104">
        <v>0.66645997953505298</v>
      </c>
      <c r="AA104">
        <v>0.86622355212415802</v>
      </c>
      <c r="AB104">
        <v>2.64913768491131</v>
      </c>
      <c r="AC104">
        <v>0.72898509426756397</v>
      </c>
      <c r="AD104">
        <v>0.121586840071745</v>
      </c>
      <c r="AE104">
        <v>3.37883458625233E-2</v>
      </c>
      <c r="AF104">
        <v>2.71442642038043</v>
      </c>
      <c r="AG104">
        <v>2.7522351432633498</v>
      </c>
      <c r="AL104">
        <v>1.69927412248734</v>
      </c>
      <c r="BU104">
        <v>1.4966050498138099</v>
      </c>
      <c r="BX104" s="97">
        <v>1.6921970494245799</v>
      </c>
    </row>
    <row r="105" spans="10:76" ht="15.6">
      <c r="K105">
        <v>1.6921970494245799</v>
      </c>
      <c r="L105">
        <v>3.2276843303411198</v>
      </c>
      <c r="M105">
        <v>2.4239353118793501E-2</v>
      </c>
      <c r="N105">
        <v>3.3289435115706097E-2</v>
      </c>
      <c r="O105">
        <v>3.01249902050801</v>
      </c>
      <c r="P105">
        <v>0.52587805115950703</v>
      </c>
      <c r="Q105">
        <v>0.15368237239077601</v>
      </c>
      <c r="R105">
        <v>1.2989520575597999</v>
      </c>
      <c r="S105">
        <v>2.5963313013901099</v>
      </c>
      <c r="T105">
        <v>2.6671673763624799</v>
      </c>
      <c r="U105">
        <v>2.6172486478483101</v>
      </c>
      <c r="V105">
        <v>3.40048877230244</v>
      </c>
      <c r="W105">
        <v>2.8103910262660401</v>
      </c>
      <c r="X105">
        <v>0.41958113278651099</v>
      </c>
      <c r="Y105">
        <v>1.0541289454790099</v>
      </c>
      <c r="Z105">
        <v>0.67381409990986696</v>
      </c>
      <c r="AA105">
        <v>0.871119741918297</v>
      </c>
      <c r="AB105">
        <v>2.68571311811057</v>
      </c>
      <c r="AC105">
        <v>0.737793315289348</v>
      </c>
      <c r="AD105">
        <v>0.122856338741741</v>
      </c>
      <c r="AE105">
        <v>3.02919449516314E-2</v>
      </c>
      <c r="AF105">
        <v>2.6557614725766201</v>
      </c>
      <c r="AG105">
        <v>2.7555653028891101</v>
      </c>
      <c r="AL105">
        <v>1.6844224917649799</v>
      </c>
      <c r="BU105">
        <v>1.47585624291942</v>
      </c>
      <c r="BX105" s="97">
        <v>1.6675845678638099</v>
      </c>
    </row>
    <row r="106" spans="10:76" ht="15.6">
      <c r="K106">
        <v>1.6675845678638099</v>
      </c>
      <c r="L106">
        <v>3.1864753238289398</v>
      </c>
      <c r="M106">
        <v>2.1163256864827899E-2</v>
      </c>
      <c r="N106">
        <v>1.5650848188521901E-2</v>
      </c>
      <c r="O106">
        <v>2.97497868023141</v>
      </c>
      <c r="P106">
        <v>0.49321564614133701</v>
      </c>
      <c r="Q106">
        <v>0.14482185289619701</v>
      </c>
      <c r="R106">
        <v>1.3113376164647801</v>
      </c>
      <c r="S106">
        <v>2.5766481213761399</v>
      </c>
      <c r="T106">
        <v>2.6768767969696299</v>
      </c>
      <c r="U106">
        <v>2.50788045022481</v>
      </c>
      <c r="V106">
        <v>3.4514701692620902</v>
      </c>
      <c r="W106">
        <v>2.7199898093835002</v>
      </c>
      <c r="X106">
        <v>0.40219969737022498</v>
      </c>
      <c r="Y106">
        <v>1.03959767469664</v>
      </c>
      <c r="Z106">
        <v>0.65999674969308397</v>
      </c>
      <c r="AA106">
        <v>0.85415389195620395</v>
      </c>
      <c r="AB106">
        <v>2.6728713537211202</v>
      </c>
      <c r="AC106">
        <v>0.71566157431973598</v>
      </c>
      <c r="AD106">
        <v>0.126917461345533</v>
      </c>
      <c r="AE106">
        <v>2.2961955800101401E-2</v>
      </c>
      <c r="AF106">
        <v>2.6602580445504098</v>
      </c>
      <c r="AG106">
        <v>2.6757143607351099</v>
      </c>
      <c r="AL106">
        <v>1.6775204726012301</v>
      </c>
      <c r="BU106">
        <v>1.44581706939537</v>
      </c>
      <c r="BX106" s="97">
        <v>1.64023798029673</v>
      </c>
    </row>
    <row r="107" spans="10:76" ht="15.6">
      <c r="K107">
        <v>1.64023798029673</v>
      </c>
      <c r="L107">
        <v>3.1332584470057299</v>
      </c>
      <c r="M107">
        <v>3.0624449544766699E-2</v>
      </c>
      <c r="N107">
        <v>3.3940210826258199E-2</v>
      </c>
      <c r="O107">
        <v>2.8619714548986401</v>
      </c>
      <c r="P107">
        <v>1.10362084297533</v>
      </c>
      <c r="Q107">
        <v>3.5395948752510703E-2</v>
      </c>
      <c r="R107">
        <v>1.9418631028061299</v>
      </c>
      <c r="S107">
        <v>2.5527389271816099</v>
      </c>
      <c r="T107">
        <v>2.6599203017044899</v>
      </c>
      <c r="U107">
        <v>2.4330570918616798</v>
      </c>
      <c r="V107">
        <v>3.34664412650694</v>
      </c>
      <c r="W107">
        <v>2.61495739079129</v>
      </c>
      <c r="X107">
        <v>0.230824777934307</v>
      </c>
      <c r="Y107">
        <v>1.20348637328203</v>
      </c>
      <c r="Z107">
        <v>0.39684910516962202</v>
      </c>
      <c r="AA107">
        <v>0.88590706497363503</v>
      </c>
      <c r="AB107">
        <v>2.5955364816137201</v>
      </c>
      <c r="AC107">
        <v>0.86971466635317396</v>
      </c>
      <c r="AD107">
        <v>0.124228057970103</v>
      </c>
      <c r="AE107">
        <v>5.1397398857025801E-2</v>
      </c>
      <c r="AF107">
        <v>2.6313639437610599</v>
      </c>
      <c r="AG107">
        <v>2.6448751266135599</v>
      </c>
      <c r="AL107">
        <v>1.6702129993003101</v>
      </c>
      <c r="BU107">
        <v>1.4477436197135201</v>
      </c>
      <c r="BX107" s="97">
        <v>1.6424544410245701</v>
      </c>
    </row>
    <row r="108" spans="10:76" ht="15.6">
      <c r="K108">
        <v>1.6424544410245701</v>
      </c>
      <c r="L108">
        <v>3.1259037764188502</v>
      </c>
      <c r="M108">
        <v>3.0726806794614401E-2</v>
      </c>
      <c r="N108">
        <v>3.47627395576467E-2</v>
      </c>
      <c r="O108">
        <v>2.77058013116975</v>
      </c>
      <c r="P108">
        <v>1.20551926015447</v>
      </c>
      <c r="Q108">
        <v>5.1148873115583603E-2</v>
      </c>
      <c r="R108">
        <v>1.9327143089051699</v>
      </c>
      <c r="S108">
        <v>2.50092718861471</v>
      </c>
      <c r="T108">
        <v>2.6023819498067202</v>
      </c>
      <c r="U108">
        <v>2.4887430752800501</v>
      </c>
      <c r="V108">
        <v>3.3380754543201099</v>
      </c>
      <c r="W108">
        <v>2.6060186895580202</v>
      </c>
      <c r="X108">
        <v>0.22860724569217</v>
      </c>
      <c r="Y108">
        <v>1.1902538078887199</v>
      </c>
      <c r="Z108">
        <v>0.42095275455027198</v>
      </c>
      <c r="AA108">
        <v>0.90422510670560197</v>
      </c>
      <c r="AB108">
        <v>2.5945306389885698</v>
      </c>
      <c r="AC108">
        <v>0.92563928963872499</v>
      </c>
      <c r="AD108">
        <v>0.124418218920959</v>
      </c>
      <c r="AE108">
        <v>9.2653410600401401E-2</v>
      </c>
      <c r="AF108">
        <v>2.60177724134746</v>
      </c>
      <c r="AG108">
        <v>2.6133586105815398</v>
      </c>
      <c r="AL108">
        <v>1.6579128612946501</v>
      </c>
      <c r="BU108">
        <v>1.44284571670992</v>
      </c>
      <c r="BX108" s="97">
        <v>1.6391573864704001</v>
      </c>
    </row>
    <row r="109" spans="10:76" ht="15.6">
      <c r="K109">
        <v>1.6391573864704001</v>
      </c>
      <c r="L109">
        <v>3.1085329889628901</v>
      </c>
      <c r="M109">
        <v>3.3844460591991303E-2</v>
      </c>
      <c r="N109">
        <v>3.6315325419517999E-2</v>
      </c>
      <c r="O109">
        <v>2.7612352667033799</v>
      </c>
      <c r="P109">
        <v>1.2540951881994999</v>
      </c>
      <c r="Q109">
        <v>4.95433815453966E-2</v>
      </c>
      <c r="R109">
        <v>1.9304602039655401</v>
      </c>
      <c r="S109">
        <v>2.47573032004426</v>
      </c>
      <c r="T109">
        <v>2.57321903357423</v>
      </c>
      <c r="U109">
        <v>2.4483181748006499</v>
      </c>
      <c r="V109">
        <v>3.3840918555889501</v>
      </c>
      <c r="W109">
        <v>2.64975325447611</v>
      </c>
      <c r="X109">
        <v>0.24400805848004201</v>
      </c>
      <c r="Y109">
        <v>1.1960395798965699</v>
      </c>
      <c r="Z109">
        <v>0.440749901128063</v>
      </c>
      <c r="AA109">
        <v>0.92009381822846703</v>
      </c>
      <c r="AB109">
        <v>2.5890047805588399</v>
      </c>
      <c r="AC109">
        <v>0.95862740873292995</v>
      </c>
      <c r="AD109">
        <v>0.12873407213372601</v>
      </c>
      <c r="AE109">
        <v>0.110789321918237</v>
      </c>
      <c r="AF109">
        <v>2.58913780879399</v>
      </c>
      <c r="AG109">
        <v>2.6492298714089499</v>
      </c>
      <c r="AL109">
        <v>1.63496239261294</v>
      </c>
      <c r="BU109">
        <v>1.43058128619303</v>
      </c>
      <c r="BX109" s="97">
        <v>1.6244122557473799</v>
      </c>
    </row>
    <row r="110" spans="10:76" ht="15.6">
      <c r="K110">
        <v>1.6244122557473799</v>
      </c>
      <c r="L110">
        <v>3.0841833202369</v>
      </c>
      <c r="M110">
        <v>3.1782803422846902E-2</v>
      </c>
      <c r="N110">
        <v>2.6825721711538901E-2</v>
      </c>
      <c r="O110">
        <v>2.7833106019973601</v>
      </c>
      <c r="P110">
        <v>1.2388595030538401</v>
      </c>
      <c r="Q110">
        <v>4.1338370568677299E-2</v>
      </c>
      <c r="R110">
        <v>1.9347788012007801</v>
      </c>
      <c r="S110">
        <v>2.4319118693147899</v>
      </c>
      <c r="T110">
        <v>2.5888994233487099</v>
      </c>
      <c r="U110">
        <v>2.3277849373447501</v>
      </c>
      <c r="V110">
        <v>3.3135604916853301</v>
      </c>
      <c r="W110">
        <v>2.59798609894706</v>
      </c>
      <c r="X110">
        <v>0.23364912251964101</v>
      </c>
      <c r="Y110">
        <v>1.17549430012141</v>
      </c>
      <c r="Z110">
        <v>0.429774920663551</v>
      </c>
      <c r="AA110">
        <v>0.92766136973492097</v>
      </c>
      <c r="AB110">
        <v>2.5482981542889802</v>
      </c>
      <c r="AC110">
        <v>0.95507447388396105</v>
      </c>
      <c r="AD110">
        <v>0.123553095258054</v>
      </c>
      <c r="AE110">
        <v>9.8572306354719502E-2</v>
      </c>
      <c r="AF110">
        <v>2.5990780018348199</v>
      </c>
      <c r="AG110">
        <v>2.67943320982139</v>
      </c>
      <c r="AL110">
        <v>1.6128271523655899</v>
      </c>
      <c r="BU110">
        <v>1.40595415049243</v>
      </c>
      <c r="BX110" s="97">
        <v>1.59929562845161</v>
      </c>
    </row>
    <row r="111" spans="10:76" ht="15.6">
      <c r="K111">
        <v>1.59929562845161</v>
      </c>
      <c r="L111">
        <v>3.0380606498657099</v>
      </c>
      <c r="M111">
        <v>3.0200291662804399E-2</v>
      </c>
      <c r="N111">
        <v>2.3672678013307399E-2</v>
      </c>
      <c r="O111">
        <v>2.7530973428810199</v>
      </c>
      <c r="P111">
        <v>1.19342026391053</v>
      </c>
      <c r="Q111">
        <v>3.4579464434137099E-2</v>
      </c>
      <c r="R111">
        <v>1.9318861712759201</v>
      </c>
      <c r="S111">
        <v>2.3174296151712901</v>
      </c>
      <c r="T111">
        <v>2.5560328253423799</v>
      </c>
      <c r="U111">
        <v>2.4257541860880001</v>
      </c>
      <c r="V111">
        <v>3.2159668823046399</v>
      </c>
      <c r="W111">
        <v>2.5711607119507498</v>
      </c>
      <c r="X111">
        <v>0.21889635815075201</v>
      </c>
      <c r="Y111">
        <v>1.1916311092124401</v>
      </c>
      <c r="Z111">
        <v>0.41320955073985399</v>
      </c>
      <c r="AA111">
        <v>0.90902023737645199</v>
      </c>
      <c r="AB111">
        <v>2.54565619759143</v>
      </c>
      <c r="AC111">
        <v>0.92977917179617897</v>
      </c>
      <c r="AD111">
        <v>0.118033818047393</v>
      </c>
      <c r="AE111">
        <v>7.5771624241250599E-2</v>
      </c>
      <c r="AF111">
        <v>2.57480525437993</v>
      </c>
      <c r="AG111">
        <v>2.5987349406831202</v>
      </c>
      <c r="AL111">
        <v>1.6170135905193701</v>
      </c>
      <c r="BU111">
        <v>1.3766862169904199</v>
      </c>
      <c r="BX111" s="97">
        <v>1.5859835199863801</v>
      </c>
    </row>
    <row r="112" spans="10:76" ht="15.6">
      <c r="K112">
        <v>1.5859835199863801</v>
      </c>
      <c r="L112">
        <v>2.9740393312199598</v>
      </c>
      <c r="M112">
        <v>3.9752070612342198E-2</v>
      </c>
      <c r="N112">
        <v>7.3910251630232598E-2</v>
      </c>
      <c r="O112">
        <v>2.6670957336324999</v>
      </c>
      <c r="P112">
        <v>1.2684907530793199</v>
      </c>
      <c r="Q112">
        <v>0.10303439191351101</v>
      </c>
      <c r="R112">
        <v>2.9606478528146201</v>
      </c>
      <c r="S112">
        <v>2.2756766979298502</v>
      </c>
      <c r="T112">
        <v>2.4496576876773002</v>
      </c>
      <c r="U112">
        <v>2.36887025263229</v>
      </c>
      <c r="V112">
        <v>3.1579898121605101</v>
      </c>
      <c r="W112">
        <v>2.4390795855672902</v>
      </c>
      <c r="X112">
        <v>0.28393118987503302</v>
      </c>
      <c r="Y112">
        <v>1.0049559629575</v>
      </c>
      <c r="Z112">
        <v>0.87603217156717295</v>
      </c>
      <c r="AA112">
        <v>0.84160428502725604</v>
      </c>
      <c r="AB112">
        <v>2.5268214863513001</v>
      </c>
      <c r="AC112">
        <v>1.28351060369877</v>
      </c>
      <c r="AD112">
        <v>3.56228909656068E-2</v>
      </c>
      <c r="AE112">
        <v>0.16643104778105799</v>
      </c>
      <c r="AF112">
        <v>2.5321288051846</v>
      </c>
      <c r="AG112">
        <v>2.5434025869627699</v>
      </c>
      <c r="AL112">
        <v>1.61243020374774</v>
      </c>
      <c r="BU112">
        <v>1.37863835832995</v>
      </c>
      <c r="BX112" s="97">
        <v>1.5860594406655799</v>
      </c>
    </row>
    <row r="113" spans="10:76" ht="15.6">
      <c r="K113">
        <v>1.5860594406655799</v>
      </c>
      <c r="L113">
        <v>2.97120070851707</v>
      </c>
      <c r="M113">
        <v>3.9776518955845899E-2</v>
      </c>
      <c r="N113">
        <v>4.1181117052042797E-2</v>
      </c>
      <c r="O113">
        <v>2.6240752129084699</v>
      </c>
      <c r="P113">
        <v>1.33044994911152</v>
      </c>
      <c r="Q113">
        <v>0.13892689818554499</v>
      </c>
      <c r="R113">
        <v>2.9673880934611998</v>
      </c>
      <c r="S113">
        <v>2.2382471752137998</v>
      </c>
      <c r="T113">
        <v>2.4631051130771699</v>
      </c>
      <c r="U113">
        <v>2.36983895038856</v>
      </c>
      <c r="V113">
        <v>3.1335648163677399</v>
      </c>
      <c r="W113">
        <v>2.5094605469159199</v>
      </c>
      <c r="X113">
        <v>0.27619539690595402</v>
      </c>
      <c r="Y113">
        <v>0.98097570190880201</v>
      </c>
      <c r="Z113">
        <v>0.91428716316472902</v>
      </c>
      <c r="AA113">
        <v>0.84600033576742995</v>
      </c>
      <c r="AB113">
        <v>2.5301894304710402</v>
      </c>
      <c r="AC113">
        <v>1.3358252405729301</v>
      </c>
      <c r="AD113">
        <v>3.6109759600836601E-2</v>
      </c>
      <c r="AE113">
        <v>0.17644901074734101</v>
      </c>
      <c r="AF113">
        <v>2.5175345058638401</v>
      </c>
      <c r="AG113">
        <v>2.53533797536398</v>
      </c>
      <c r="AL113">
        <v>1.60020259464314</v>
      </c>
      <c r="BU113">
        <v>1.3719738212363399</v>
      </c>
      <c r="BX113" s="97">
        <v>1.58212242454153</v>
      </c>
    </row>
    <row r="114" spans="10:76" ht="15.6">
      <c r="K114">
        <v>1.58212242454153</v>
      </c>
      <c r="L114">
        <v>2.96330644363421</v>
      </c>
      <c r="M114">
        <v>3.9924390391790701E-2</v>
      </c>
      <c r="N114">
        <v>3.9202006185126197E-2</v>
      </c>
      <c r="O114">
        <v>2.6385261908053499</v>
      </c>
      <c r="P114">
        <v>1.3298449884396499</v>
      </c>
      <c r="Q114">
        <v>0.16881078177487299</v>
      </c>
      <c r="R114">
        <v>2.96330644363421</v>
      </c>
      <c r="S114">
        <v>2.2557961177164501</v>
      </c>
      <c r="T114">
        <v>2.42876146873432</v>
      </c>
      <c r="U114">
        <v>2.35821904990491</v>
      </c>
      <c r="V114">
        <v>3.15719804145649</v>
      </c>
      <c r="W114">
        <v>2.4916304745060098</v>
      </c>
      <c r="X114">
        <v>0.21860864944106001</v>
      </c>
      <c r="Y114">
        <v>0.98419929677794804</v>
      </c>
      <c r="Z114">
        <v>0.91188969132449005</v>
      </c>
      <c r="AA114">
        <v>0.85316158177492496</v>
      </c>
      <c r="AB114">
        <v>2.51007642310348</v>
      </c>
      <c r="AC114">
        <v>1.35297523564193</v>
      </c>
      <c r="AD114">
        <v>3.7872648709549497E-2</v>
      </c>
      <c r="AE114">
        <v>0.16356399963666801</v>
      </c>
      <c r="AF114">
        <v>2.51127551385304</v>
      </c>
      <c r="AG114">
        <v>2.52530050904722</v>
      </c>
      <c r="AL114">
        <v>1.5763147599583001</v>
      </c>
      <c r="BU114">
        <v>1.35575306918765</v>
      </c>
      <c r="BX114" s="97">
        <v>1.5691745716946699</v>
      </c>
    </row>
    <row r="115" spans="10:76" ht="15.6">
      <c r="K115">
        <v>1.5691745716946699</v>
      </c>
      <c r="L115">
        <v>2.9410400058842301</v>
      </c>
      <c r="M115">
        <v>4.1147830306748498E-2</v>
      </c>
      <c r="N115">
        <v>4.8577950605953699E-2</v>
      </c>
      <c r="O115">
        <v>2.6200512680928898</v>
      </c>
      <c r="P115">
        <v>1.3130157634516899</v>
      </c>
      <c r="Q115">
        <v>0.135671475732939</v>
      </c>
      <c r="R115">
        <v>2.9882900287877998</v>
      </c>
      <c r="S115">
        <v>2.2360961200867102</v>
      </c>
      <c r="T115">
        <v>2.3411192262768501</v>
      </c>
      <c r="U115">
        <v>2.2887947245425102</v>
      </c>
      <c r="V115">
        <v>3.0615685451357502</v>
      </c>
      <c r="W115">
        <v>2.47738058692758</v>
      </c>
      <c r="X115">
        <v>0.15587527440382101</v>
      </c>
      <c r="Y115">
        <v>1.0045961864778099</v>
      </c>
      <c r="Z115">
        <v>0.90852389365878805</v>
      </c>
      <c r="AA115">
        <v>0.85845080667751394</v>
      </c>
      <c r="AB115">
        <v>2.4923880938927798</v>
      </c>
      <c r="AC115">
        <v>1.3311252256402399</v>
      </c>
      <c r="AD115">
        <v>3.1426844048507901E-2</v>
      </c>
      <c r="AE115">
        <v>0.13573307650081401</v>
      </c>
      <c r="AF115">
        <v>2.4502144999238902</v>
      </c>
      <c r="AG115">
        <v>2.5177690900633198</v>
      </c>
      <c r="AL115">
        <v>1.56835227640583</v>
      </c>
      <c r="BU115">
        <v>1.3349594089935399</v>
      </c>
      <c r="BX115" s="97">
        <v>1.5510847263159599</v>
      </c>
    </row>
    <row r="116" spans="10:76" ht="15.6">
      <c r="K116">
        <v>1.5510847263159599</v>
      </c>
      <c r="L116">
        <v>2.8854371409998398</v>
      </c>
      <c r="M116">
        <v>4.3241657646177198E-2</v>
      </c>
      <c r="N116">
        <v>6.6298153800443294E-2</v>
      </c>
      <c r="O116">
        <v>2.5508589547559302</v>
      </c>
      <c r="P116">
        <v>1.29051033873676</v>
      </c>
      <c r="Q116">
        <v>0.107457144187419</v>
      </c>
      <c r="R116">
        <v>3.0096169936415702</v>
      </c>
      <c r="S116">
        <v>2.1982444630000701</v>
      </c>
      <c r="T116">
        <v>2.3459143198121999</v>
      </c>
      <c r="U116">
        <v>2.1708194690526299</v>
      </c>
      <c r="V116">
        <v>3.0681072317890301</v>
      </c>
      <c r="W116">
        <v>2.46158785729232</v>
      </c>
      <c r="X116">
        <v>0.117106033488847</v>
      </c>
      <c r="Y116">
        <v>1.02258654557781</v>
      </c>
      <c r="Z116">
        <v>0.88323277541493805</v>
      </c>
      <c r="AA116">
        <v>0.85725846553775498</v>
      </c>
      <c r="AB116">
        <v>2.4041894523591099</v>
      </c>
      <c r="AC116">
        <v>1.27697271044771</v>
      </c>
      <c r="AD116">
        <v>3.0206519520860699E-2</v>
      </c>
      <c r="AE116">
        <v>9.3078977388299497E-2</v>
      </c>
      <c r="AF116">
        <v>2.4567836725699399</v>
      </c>
      <c r="AG116">
        <v>2.4516455369343602</v>
      </c>
      <c r="AL116">
        <v>1.5702893735626</v>
      </c>
      <c r="BU116">
        <v>1.3058886821814499</v>
      </c>
      <c r="BX116" s="97">
        <v>1.53077610066559</v>
      </c>
    </row>
    <row r="117" spans="10:76" ht="15.6">
      <c r="K117">
        <v>1.53077610066559</v>
      </c>
      <c r="L117">
        <v>2.8250736599774702</v>
      </c>
      <c r="M117">
        <v>5.0318728334076801E-2</v>
      </c>
      <c r="N117">
        <v>9.3207561329261904E-2</v>
      </c>
      <c r="O117">
        <v>2.4880988922163301</v>
      </c>
      <c r="P117">
        <v>0.98935124396291696</v>
      </c>
      <c r="Q117">
        <v>0.23800072680325601</v>
      </c>
      <c r="R117">
        <v>3.1853393194676598</v>
      </c>
      <c r="S117">
        <v>2.1502840401801899</v>
      </c>
      <c r="T117">
        <v>2.22032570964915</v>
      </c>
      <c r="U117">
        <v>2.2207406826845602</v>
      </c>
      <c r="V117">
        <v>3.0012277006892001</v>
      </c>
      <c r="W117">
        <v>2.3994788731412502</v>
      </c>
      <c r="X117">
        <v>5.4545223022040498E-2</v>
      </c>
      <c r="Y117">
        <v>0.99572128024803597</v>
      </c>
      <c r="Z117">
        <v>0.98558826187896198</v>
      </c>
      <c r="AA117">
        <v>0.64302396350549695</v>
      </c>
      <c r="AB117">
        <v>2.3809677830349001</v>
      </c>
      <c r="AC117">
        <v>1.47536193404569</v>
      </c>
      <c r="AD117">
        <v>4.6237598604742698E-2</v>
      </c>
      <c r="AE117">
        <v>7.9472911593507695E-2</v>
      </c>
      <c r="AF117">
        <v>2.3861508852573601</v>
      </c>
      <c r="AG117">
        <v>2.3743712722912802</v>
      </c>
      <c r="AL117">
        <v>1.56681775455526</v>
      </c>
      <c r="BU117">
        <v>1.3070486778924399</v>
      </c>
      <c r="BX117" s="97">
        <v>1.53273910751783</v>
      </c>
    </row>
    <row r="118" spans="10:76" ht="15.6">
      <c r="K118">
        <v>1.53273910751783</v>
      </c>
      <c r="L118">
        <v>2.8213952744191602</v>
      </c>
      <c r="M118">
        <v>5.0221120486312602E-2</v>
      </c>
      <c r="N118">
        <v>9.1170380524890696E-2</v>
      </c>
      <c r="O118">
        <v>2.5337046831290899</v>
      </c>
      <c r="P118">
        <v>1.0025984022007399</v>
      </c>
      <c r="Q118">
        <v>0.27097503288028302</v>
      </c>
      <c r="R118">
        <v>3.2277812882235701</v>
      </c>
      <c r="S118">
        <v>2.15092768495346</v>
      </c>
      <c r="T118">
        <v>2.23924186470932</v>
      </c>
      <c r="U118">
        <v>2.1965406398203</v>
      </c>
      <c r="V118">
        <v>2.9342474350846599</v>
      </c>
      <c r="W118">
        <v>2.4393757763762101</v>
      </c>
      <c r="X118">
        <v>3.2268495013083001E-2</v>
      </c>
      <c r="Y118">
        <v>0.99604471578993703</v>
      </c>
      <c r="Z118">
        <v>1.0202683319964601</v>
      </c>
      <c r="AA118">
        <v>0.66417185452662997</v>
      </c>
      <c r="AB118">
        <v>2.3506372995117699</v>
      </c>
      <c r="AC118">
        <v>1.53039761124</v>
      </c>
      <c r="AD118">
        <v>5.0992006915487803E-2</v>
      </c>
      <c r="AE118">
        <v>0.10553271306345299</v>
      </c>
      <c r="AF118">
        <v>2.3949554729259099</v>
      </c>
      <c r="AG118">
        <v>2.41337147869192</v>
      </c>
      <c r="AL118">
        <v>1.5534320678342399</v>
      </c>
      <c r="BU118">
        <v>1.3015890286591301</v>
      </c>
      <c r="BX118" s="97">
        <v>1.5334115264344701</v>
      </c>
    </row>
    <row r="119" spans="10:76" ht="15.6">
      <c r="K119">
        <v>1.5334115264344701</v>
      </c>
      <c r="L119">
        <v>2.79507779069634</v>
      </c>
      <c r="M119">
        <v>5.44721906874839E-2</v>
      </c>
      <c r="N119">
        <v>0.101369561937017</v>
      </c>
      <c r="O119">
        <v>2.5285644354822301</v>
      </c>
      <c r="P119">
        <v>1.01765409896058</v>
      </c>
      <c r="Q119">
        <v>0.27070901788074098</v>
      </c>
      <c r="R119">
        <v>3.27100463158007</v>
      </c>
      <c r="S119">
        <v>2.1447722325485499</v>
      </c>
      <c r="T119">
        <v>2.2405095308071798</v>
      </c>
      <c r="U119">
        <v>2.2220701003527701</v>
      </c>
      <c r="V119">
        <v>2.8998861530465798</v>
      </c>
      <c r="W119">
        <v>2.41851020934739</v>
      </c>
      <c r="X119">
        <v>5.5553589505552302E-2</v>
      </c>
      <c r="Y119">
        <v>1.0055306687541901</v>
      </c>
      <c r="Z119">
        <v>1.0351496801332101</v>
      </c>
      <c r="AA119">
        <v>0.66774628009793202</v>
      </c>
      <c r="AB119">
        <v>2.3357195773633102</v>
      </c>
      <c r="AC119">
        <v>1.5510074043567901</v>
      </c>
      <c r="AD119">
        <v>5.0190452205282801E-2</v>
      </c>
      <c r="AE119">
        <v>0.105126212087332</v>
      </c>
      <c r="AF119">
        <v>2.4028205966208702</v>
      </c>
      <c r="AG119">
        <v>2.3964009175927501</v>
      </c>
      <c r="AL119">
        <v>1.53126484423622</v>
      </c>
      <c r="BU119">
        <v>1.29287832907147</v>
      </c>
      <c r="BX119" s="97">
        <v>1.5234031437522599</v>
      </c>
    </row>
    <row r="120" spans="10:76" ht="15.6">
      <c r="K120">
        <v>1.5234031437522599</v>
      </c>
      <c r="L120">
        <v>2.7888642102867101</v>
      </c>
      <c r="M120">
        <v>5.47581571366502E-2</v>
      </c>
      <c r="N120">
        <v>0.11374609141363599</v>
      </c>
      <c r="O120">
        <v>2.5168338604982501</v>
      </c>
      <c r="P120">
        <v>1.0261298981631499</v>
      </c>
      <c r="Q120">
        <v>0.25355677862019099</v>
      </c>
      <c r="R120">
        <v>3.3101731008874902</v>
      </c>
      <c r="S120">
        <v>2.1391277966626001</v>
      </c>
      <c r="T120">
        <v>2.23206741480098</v>
      </c>
      <c r="U120">
        <v>2.2734802927192899</v>
      </c>
      <c r="V120">
        <v>2.8181526824016498</v>
      </c>
      <c r="W120">
        <v>2.40910265148724</v>
      </c>
      <c r="X120">
        <v>5.4829548365381099E-2</v>
      </c>
      <c r="Y120">
        <v>1.00031664627348</v>
      </c>
      <c r="Z120">
        <v>1.02174621699114</v>
      </c>
      <c r="AA120">
        <v>0.67323243269115096</v>
      </c>
      <c r="AB120">
        <v>2.3485714108022302</v>
      </c>
      <c r="AC120">
        <v>1.5102848579935499</v>
      </c>
      <c r="AD120">
        <v>5.2547007976954101E-2</v>
      </c>
      <c r="AE120">
        <v>9.5618194986124103E-2</v>
      </c>
      <c r="AF120">
        <v>2.4113302488859998</v>
      </c>
      <c r="AG120">
        <v>2.3537368439762298</v>
      </c>
      <c r="AL120">
        <v>1.51771680387799</v>
      </c>
      <c r="BU120">
        <v>1.2641009923420901</v>
      </c>
      <c r="BX120" s="97">
        <v>1.4943844685044001</v>
      </c>
    </row>
    <row r="121" spans="10:76" ht="15.6">
      <c r="K121">
        <v>1.4943844685044001</v>
      </c>
      <c r="L121">
        <v>2.7297844296813998</v>
      </c>
      <c r="M121">
        <v>5.6577689512480399E-2</v>
      </c>
      <c r="N121">
        <v>0.12854353851846301</v>
      </c>
      <c r="O121">
        <v>2.4544170236681002</v>
      </c>
      <c r="P121">
        <v>1.0300101148607901</v>
      </c>
      <c r="Q121">
        <v>0.23401325983643601</v>
      </c>
      <c r="R121">
        <v>3.2991843461609101</v>
      </c>
      <c r="S121">
        <v>2.06736979936742</v>
      </c>
      <c r="T121">
        <v>2.1884168564046802</v>
      </c>
      <c r="U121">
        <v>2.1958907057281398</v>
      </c>
      <c r="V121">
        <v>2.7548964273242902</v>
      </c>
      <c r="W121">
        <v>2.2922465966157199</v>
      </c>
      <c r="X121">
        <v>7.7725279554257301E-2</v>
      </c>
      <c r="Y121">
        <v>0.98404732157112995</v>
      </c>
      <c r="Z121">
        <v>1.0163955374161899</v>
      </c>
      <c r="AA121">
        <v>0.66027312756914303</v>
      </c>
      <c r="AB121">
        <v>2.3087881645057</v>
      </c>
      <c r="AC121">
        <v>1.46328755659617</v>
      </c>
      <c r="AD121">
        <v>5.6707756651978303E-2</v>
      </c>
      <c r="AE121">
        <v>8.4361231110306995E-2</v>
      </c>
      <c r="AF121">
        <v>2.4077523111587902</v>
      </c>
      <c r="AG121">
        <v>2.2899721573646801</v>
      </c>
      <c r="AL121">
        <v>1.5197708350956001</v>
      </c>
      <c r="BU121">
        <v>1.23417572083737</v>
      </c>
      <c r="BX121" s="97">
        <v>1.46017259553644</v>
      </c>
    </row>
    <row r="122" spans="10:76" ht="15.6">
      <c r="J122">
        <v>12</v>
      </c>
      <c r="K122">
        <v>1.46017259553644</v>
      </c>
      <c r="L122">
        <v>2.64067736539165</v>
      </c>
      <c r="M122">
        <v>2.2078539000191699E-2</v>
      </c>
      <c r="N122">
        <v>0.104973447099535</v>
      </c>
      <c r="O122">
        <v>2.3708738604310602</v>
      </c>
      <c r="P122">
        <v>0.79182760320294698</v>
      </c>
      <c r="Q122">
        <v>2.78182788182074E-2</v>
      </c>
      <c r="R122">
        <v>2.4057461922549099</v>
      </c>
      <c r="S122">
        <v>1.9785107230597001</v>
      </c>
      <c r="T122">
        <v>2.16112051607189</v>
      </c>
      <c r="U122">
        <v>2.1573909483283802</v>
      </c>
      <c r="V122">
        <v>2.6898062877439899</v>
      </c>
      <c r="W122">
        <v>2.2389128846448898</v>
      </c>
      <c r="X122">
        <v>9.3728016738032494E-2</v>
      </c>
      <c r="Y122">
        <v>0.66405387934820603</v>
      </c>
      <c r="Z122">
        <v>2.5281280393554799</v>
      </c>
      <c r="AA122">
        <v>0.29904328488663401</v>
      </c>
      <c r="AB122">
        <v>2.2506625039419998</v>
      </c>
      <c r="AC122">
        <v>1.4058601414384999</v>
      </c>
      <c r="AD122">
        <v>4.3476456359273899E-2</v>
      </c>
      <c r="AE122">
        <v>0.13064884046186401</v>
      </c>
      <c r="AF122">
        <v>2.3485512408333298</v>
      </c>
      <c r="AG122">
        <v>2.2224492824804498</v>
      </c>
      <c r="AL122">
        <v>1.5202634553740999</v>
      </c>
      <c r="BU122">
        <v>1.2352543917081</v>
      </c>
      <c r="BX122" s="97">
        <v>1.4598743505085701</v>
      </c>
    </row>
    <row r="123" spans="10:76" ht="15.6">
      <c r="K123">
        <v>1.4598743505085701</v>
      </c>
      <c r="L123">
        <v>2.6370396392597502</v>
      </c>
      <c r="M123">
        <v>2.0727165613230299E-2</v>
      </c>
      <c r="N123">
        <v>8.3564677540134497E-2</v>
      </c>
      <c r="O123">
        <v>2.3627305887180898</v>
      </c>
      <c r="P123">
        <v>0.75241222464676605</v>
      </c>
      <c r="Q123">
        <v>5.0098171389398399E-2</v>
      </c>
      <c r="R123">
        <v>2.3659239615179102</v>
      </c>
      <c r="S123">
        <v>2.0143494129152799</v>
      </c>
      <c r="T123">
        <v>2.1417887664437099</v>
      </c>
      <c r="U123">
        <v>2.15571804626649</v>
      </c>
      <c r="V123">
        <v>2.6952042609107001</v>
      </c>
      <c r="W123">
        <v>2.2676377318044199</v>
      </c>
      <c r="X123">
        <v>0.103202822120234</v>
      </c>
      <c r="Y123">
        <v>0.65182970816825303</v>
      </c>
      <c r="Z123">
        <v>2.5285124248576398</v>
      </c>
      <c r="AA123">
        <v>0.263493752308678</v>
      </c>
      <c r="AB123">
        <v>2.2588472636171102</v>
      </c>
      <c r="AC123">
        <v>1.51657745177737</v>
      </c>
      <c r="AD123">
        <v>6.3628553393426796E-2</v>
      </c>
      <c r="AE123">
        <v>0.190649571084542</v>
      </c>
      <c r="AF123">
        <v>2.2920662646205598</v>
      </c>
      <c r="AG123">
        <v>2.2397780179066098</v>
      </c>
      <c r="AL123">
        <v>1.5103027472183299</v>
      </c>
      <c r="BU123">
        <v>1.2304709568307799</v>
      </c>
      <c r="BX123" s="97">
        <v>1.4532929138030299</v>
      </c>
    </row>
    <row r="124" spans="10:76" ht="15.6">
      <c r="K124">
        <v>1.4532929138030299</v>
      </c>
      <c r="L124">
        <v>2.6375485615174199</v>
      </c>
      <c r="M124">
        <v>2.3333182392620399E-2</v>
      </c>
      <c r="N124">
        <v>6.1944716489443503E-2</v>
      </c>
      <c r="O124">
        <v>2.36314143104123</v>
      </c>
      <c r="P124">
        <v>0.74564846145063901</v>
      </c>
      <c r="Q124">
        <v>6.7356482740635201E-2</v>
      </c>
      <c r="R124">
        <v>2.36634044621406</v>
      </c>
      <c r="S124">
        <v>2.0049339995311799</v>
      </c>
      <c r="T124">
        <v>2.1577997039206598</v>
      </c>
      <c r="U124">
        <v>2.1679660698138301</v>
      </c>
      <c r="V124">
        <v>2.6698555095559899</v>
      </c>
      <c r="W124">
        <v>2.2563227046719501</v>
      </c>
      <c r="X124">
        <v>9.3199936848112799E-2</v>
      </c>
      <c r="Y124">
        <v>0.64323582077806296</v>
      </c>
      <c r="Z124">
        <v>2.5407426886209499</v>
      </c>
      <c r="AA124">
        <v>0.24987018991756399</v>
      </c>
      <c r="AB124">
        <v>2.2607643294212201</v>
      </c>
      <c r="AC124">
        <v>1.58697464626703</v>
      </c>
      <c r="AD124">
        <v>7.0546611815782007E-2</v>
      </c>
      <c r="AE124">
        <v>0.208525996156537</v>
      </c>
      <c r="AF124">
        <v>2.2920920295471401</v>
      </c>
      <c r="AG124">
        <v>2.2582364361208902</v>
      </c>
      <c r="AL124">
        <v>1.4804076983946399</v>
      </c>
      <c r="BU124">
        <v>1.20963363499323</v>
      </c>
      <c r="BX124" s="97">
        <v>1.4290742766831499</v>
      </c>
    </row>
    <row r="125" spans="10:76" ht="15.6">
      <c r="K125">
        <v>1.4290742766831499</v>
      </c>
      <c r="L125">
        <v>2.5873571161053501</v>
      </c>
      <c r="M125">
        <v>1.9846144692915301E-2</v>
      </c>
      <c r="N125">
        <v>5.5897811117286499E-2</v>
      </c>
      <c r="O125">
        <v>2.2747877192328998</v>
      </c>
      <c r="P125">
        <v>0.73488091149182899</v>
      </c>
      <c r="Q125">
        <v>6.2212031073556197E-2</v>
      </c>
      <c r="R125">
        <v>2.2951551774383399</v>
      </c>
      <c r="S125">
        <v>1.9568582002819399</v>
      </c>
      <c r="T125">
        <v>2.1126883305975901</v>
      </c>
      <c r="U125">
        <v>2.1549584155092099</v>
      </c>
      <c r="V125">
        <v>2.59882268472747</v>
      </c>
      <c r="W125">
        <v>2.2088519611395698</v>
      </c>
      <c r="X125">
        <v>5.1162897434303897E-2</v>
      </c>
      <c r="Y125">
        <v>0.63789271486925403</v>
      </c>
      <c r="Z125">
        <v>2.5134030302344899</v>
      </c>
      <c r="AA125">
        <v>0.23730585026698101</v>
      </c>
      <c r="AB125">
        <v>2.2274483038655002</v>
      </c>
      <c r="AC125">
        <v>1.6138407987480199</v>
      </c>
      <c r="AD125">
        <v>8.1308704783248795E-2</v>
      </c>
      <c r="AE125">
        <v>0.20911814029433801</v>
      </c>
      <c r="AF125">
        <v>2.2673324327735198</v>
      </c>
      <c r="AG125">
        <v>2.2000096592100702</v>
      </c>
      <c r="AL125">
        <v>1.4529015340189999</v>
      </c>
      <c r="BU125">
        <v>1.18927035922087</v>
      </c>
      <c r="BX125" s="97">
        <v>1.40511518370391</v>
      </c>
    </row>
    <row r="126" spans="10:76" ht="15.6">
      <c r="K126">
        <v>1.40511518370391</v>
      </c>
      <c r="L126">
        <v>2.53021634018724</v>
      </c>
      <c r="M126">
        <v>1.67464828157959E-2</v>
      </c>
      <c r="N126">
        <v>5.8000073537947998E-2</v>
      </c>
      <c r="O126">
        <v>2.22885507470613</v>
      </c>
      <c r="P126">
        <v>0.72314137124066902</v>
      </c>
      <c r="Q126">
        <v>5.66140354714917E-2</v>
      </c>
      <c r="R126">
        <v>2.2500005173529498</v>
      </c>
      <c r="S126">
        <v>1.9332882870810499</v>
      </c>
      <c r="T126">
        <v>2.0668880280786701</v>
      </c>
      <c r="U126">
        <v>2.1128670598207999</v>
      </c>
      <c r="V126">
        <v>2.5155768335988098</v>
      </c>
      <c r="W126">
        <v>2.1434846481589198</v>
      </c>
      <c r="X126">
        <v>2.03170910665206E-2</v>
      </c>
      <c r="Y126">
        <v>0.64312861117498898</v>
      </c>
      <c r="Z126">
        <v>2.4692393922810201</v>
      </c>
      <c r="AA126">
        <v>0.22722475893742</v>
      </c>
      <c r="AB126">
        <v>2.1863101943259</v>
      </c>
      <c r="AC126">
        <v>1.6365746602323099</v>
      </c>
      <c r="AD126">
        <v>9.5539042720386005E-2</v>
      </c>
      <c r="AE126">
        <v>0.20945177843225801</v>
      </c>
      <c r="AF126">
        <v>2.23648656512094</v>
      </c>
      <c r="AG126">
        <v>2.1615314272147099</v>
      </c>
      <c r="AL126">
        <v>1.4541761784951699</v>
      </c>
      <c r="BU126">
        <v>1.15962718823333</v>
      </c>
      <c r="BX126" s="97">
        <v>1.3772008662142401</v>
      </c>
    </row>
    <row r="127" spans="10:76" ht="15.6">
      <c r="K127">
        <v>1.3772008662142401</v>
      </c>
      <c r="L127">
        <v>2.4617996218736402</v>
      </c>
      <c r="M127">
        <v>2.1253022829648902E-2</v>
      </c>
      <c r="N127">
        <v>7.7421877772911707E-2</v>
      </c>
      <c r="O127">
        <v>2.1646881342237698</v>
      </c>
      <c r="P127">
        <v>0.43074904933305402</v>
      </c>
      <c r="Q127">
        <v>2.9971996227699901E-2</v>
      </c>
      <c r="R127">
        <v>2.1871104853705998</v>
      </c>
      <c r="S127">
        <v>1.8937039621081799</v>
      </c>
      <c r="T127">
        <v>2.0507718803429502</v>
      </c>
      <c r="U127">
        <v>2.04525617455077</v>
      </c>
      <c r="V127">
        <v>2.4483507736405699</v>
      </c>
      <c r="W127">
        <v>2.1061043626337002</v>
      </c>
      <c r="X127">
        <v>5.9866138915105303E-2</v>
      </c>
      <c r="Y127">
        <v>0.59372533193506905</v>
      </c>
      <c r="Z127">
        <v>2.4087697759379498</v>
      </c>
      <c r="AA127">
        <v>0.27881686932338001</v>
      </c>
      <c r="AB127">
        <v>2.1064652457475601</v>
      </c>
      <c r="AC127">
        <v>1.09986822088267</v>
      </c>
      <c r="AD127">
        <v>0.22525007319416601</v>
      </c>
      <c r="AE127">
        <v>1.82404924280587E-2</v>
      </c>
      <c r="AF127">
        <v>2.1819433363672101</v>
      </c>
      <c r="AG127">
        <v>2.0938635706404298</v>
      </c>
      <c r="AL127">
        <v>1.44956762416998</v>
      </c>
      <c r="BU127">
        <v>1.1606339624234501</v>
      </c>
      <c r="BX127" s="97">
        <v>1.37842127149766</v>
      </c>
    </row>
    <row r="128" spans="10:76" ht="15.6">
      <c r="K128">
        <v>1.37842127149766</v>
      </c>
      <c r="L128">
        <v>2.4799312147314598</v>
      </c>
      <c r="M128">
        <v>2.55732421411606E-2</v>
      </c>
      <c r="N128">
        <v>6.8124439003792003E-2</v>
      </c>
      <c r="O128">
        <v>2.1663483547544602</v>
      </c>
      <c r="P128">
        <v>0.44693374956120002</v>
      </c>
      <c r="Q128">
        <v>2.3561552400088101E-2</v>
      </c>
      <c r="R128">
        <v>2.1802002951469599</v>
      </c>
      <c r="S128">
        <v>1.8612489621261199</v>
      </c>
      <c r="T128">
        <v>2.0621381454379302</v>
      </c>
      <c r="U128">
        <v>2.02678993124692</v>
      </c>
      <c r="V128">
        <v>2.48167926703228</v>
      </c>
      <c r="W128">
        <v>2.1054330360639102</v>
      </c>
      <c r="X128">
        <v>8.0923531623682904E-2</v>
      </c>
      <c r="Y128">
        <v>0.57939062621723603</v>
      </c>
      <c r="Z128">
        <v>2.45296848987355</v>
      </c>
      <c r="AA128">
        <v>0.29944129710589501</v>
      </c>
      <c r="AB128">
        <v>2.1220274127140399</v>
      </c>
      <c r="AC128">
        <v>1.09567966052257</v>
      </c>
      <c r="AD128">
        <v>0.24372099205966599</v>
      </c>
      <c r="AE128">
        <v>3.04355695227683E-2</v>
      </c>
      <c r="AF128">
        <v>2.2110614805368201</v>
      </c>
      <c r="AG128">
        <v>2.09612671419658</v>
      </c>
      <c r="AL128">
        <v>1.42619040915855</v>
      </c>
      <c r="BU128">
        <v>1.1568384232265101</v>
      </c>
      <c r="BX128" s="97">
        <v>1.37601929522483</v>
      </c>
    </row>
    <row r="129" spans="10:76" ht="15.6">
      <c r="K129">
        <v>1.37601929522483</v>
      </c>
      <c r="L129">
        <v>2.4589312045761602</v>
      </c>
      <c r="M129">
        <v>2.6165733347138401E-2</v>
      </c>
      <c r="N129">
        <v>6.1100538274216E-2</v>
      </c>
      <c r="O129">
        <v>2.16919642196466</v>
      </c>
      <c r="P129">
        <v>0.46880774659886199</v>
      </c>
      <c r="Q129">
        <v>2.6001244040851999E-2</v>
      </c>
      <c r="R129">
        <v>2.1784725186412701</v>
      </c>
      <c r="S129">
        <v>1.88962702919073</v>
      </c>
      <c r="T129">
        <v>2.0520023041047701</v>
      </c>
      <c r="U129">
        <v>2.0432283819544002</v>
      </c>
      <c r="V129">
        <v>2.4627605899613498</v>
      </c>
      <c r="W129">
        <v>2.0687117019561501</v>
      </c>
      <c r="X129">
        <v>8.2547796070451998E-2</v>
      </c>
      <c r="Y129">
        <v>0.58479680772310105</v>
      </c>
      <c r="Z129">
        <v>2.42864122236583</v>
      </c>
      <c r="AA129">
        <v>0.31173435670072702</v>
      </c>
      <c r="AB129">
        <v>2.1117659709546701</v>
      </c>
      <c r="AC129">
        <v>1.10059351682892</v>
      </c>
      <c r="AD129">
        <v>0.25967249113132401</v>
      </c>
      <c r="AE129">
        <v>4.0058949585680501E-2</v>
      </c>
      <c r="AF129">
        <v>2.2067502796776699</v>
      </c>
      <c r="AG129">
        <v>2.0466315717625898</v>
      </c>
      <c r="AL129">
        <v>1.4051745298790901</v>
      </c>
      <c r="BU129">
        <v>1.15209359287725</v>
      </c>
      <c r="BX129" s="97">
        <v>1.3703291967592801</v>
      </c>
    </row>
    <row r="130" spans="10:76" ht="15.6">
      <c r="K130">
        <v>1.3703291967592801</v>
      </c>
      <c r="L130">
        <v>2.4373644808645198</v>
      </c>
      <c r="M130">
        <v>2.54951165928935E-2</v>
      </c>
      <c r="N130">
        <v>5.9497236476386002E-2</v>
      </c>
      <c r="O130">
        <v>2.1715828232612502</v>
      </c>
      <c r="P130">
        <v>0.49283024694059602</v>
      </c>
      <c r="Q130">
        <v>2.1854480487427101E-2</v>
      </c>
      <c r="R130">
        <v>2.1807318226547099</v>
      </c>
      <c r="S130">
        <v>1.8679420082704501</v>
      </c>
      <c r="T130">
        <v>2.0710822446031498</v>
      </c>
      <c r="U130">
        <v>2.0129604129710499</v>
      </c>
      <c r="V130">
        <v>2.4601437404388098</v>
      </c>
      <c r="W130">
        <v>2.0407414572751201</v>
      </c>
      <c r="X130">
        <v>7.8248004677450106E-2</v>
      </c>
      <c r="Y130">
        <v>0.59081027916365603</v>
      </c>
      <c r="Z130">
        <v>2.4108948208066199</v>
      </c>
      <c r="AA130">
        <v>0.32358147099189699</v>
      </c>
      <c r="AB130">
        <v>2.0968692220260698</v>
      </c>
      <c r="AC130">
        <v>1.1196167153145</v>
      </c>
      <c r="AD130">
        <v>0.27129246707868898</v>
      </c>
      <c r="AE130">
        <v>4.0404997836922002E-2</v>
      </c>
      <c r="AF130">
        <v>2.17286422109588</v>
      </c>
      <c r="AG130">
        <v>2.0181497840204101</v>
      </c>
      <c r="AL130">
        <v>1.3750789279350799</v>
      </c>
      <c r="BU130">
        <v>1.1195672813767701</v>
      </c>
      <c r="BX130" s="97">
        <v>1.33356594491709</v>
      </c>
    </row>
    <row r="131" spans="10:76" ht="15.6">
      <c r="K131">
        <v>1.33356594491709</v>
      </c>
      <c r="L131">
        <v>2.36212016691035</v>
      </c>
      <c r="M131">
        <v>2.2018988023690102E-2</v>
      </c>
      <c r="N131">
        <v>6.1268905425084098E-2</v>
      </c>
      <c r="O131">
        <v>2.1041085424638299</v>
      </c>
      <c r="P131">
        <v>0.499598141873561</v>
      </c>
      <c r="Q131">
        <v>1.9346703931677599E-2</v>
      </c>
      <c r="R131">
        <v>2.1143476358746298</v>
      </c>
      <c r="S131">
        <v>1.8026079364608101</v>
      </c>
      <c r="T131">
        <v>2.0102352824608798</v>
      </c>
      <c r="U131">
        <v>1.9376206464200501</v>
      </c>
      <c r="V131">
        <v>2.3702062376633002</v>
      </c>
      <c r="W131">
        <v>1.96666814085446</v>
      </c>
      <c r="X131">
        <v>8.2636545685186705E-2</v>
      </c>
      <c r="Y131">
        <v>0.58665878767318602</v>
      </c>
      <c r="Z131">
        <v>2.3388472146393</v>
      </c>
      <c r="AA131">
        <v>0.32501137172731898</v>
      </c>
      <c r="AB131">
        <v>2.0341944481754899</v>
      </c>
      <c r="AC131">
        <v>1.1119966338801199</v>
      </c>
      <c r="AD131">
        <v>0.27211947941883902</v>
      </c>
      <c r="AE131">
        <v>3.8373250316515901E-2</v>
      </c>
      <c r="AF131">
        <v>2.1294066978904702</v>
      </c>
      <c r="AG131">
        <v>1.9411693313080201</v>
      </c>
      <c r="AL131">
        <v>1.37407300767207</v>
      </c>
      <c r="BU131">
        <v>1.0836054842378899</v>
      </c>
      <c r="BX131" s="97">
        <v>1.2984154812947599</v>
      </c>
    </row>
    <row r="132" spans="10:76" ht="15.6">
      <c r="K132">
        <v>1.2984154812947599</v>
      </c>
      <c r="L132">
        <v>2.28921948842906</v>
      </c>
      <c r="M132">
        <v>2.6108568578893401E-2</v>
      </c>
      <c r="N132">
        <v>0.103967984502355</v>
      </c>
      <c r="O132">
        <v>2.0057561991766901</v>
      </c>
      <c r="P132">
        <v>0.72250644602034697</v>
      </c>
      <c r="Q132">
        <v>7.6720792006835306E-2</v>
      </c>
      <c r="R132">
        <v>2.0543643016361099</v>
      </c>
      <c r="S132">
        <v>1.7506833071591399</v>
      </c>
      <c r="T132">
        <v>1.94277785983625</v>
      </c>
      <c r="U132">
        <v>1.8576720233970001</v>
      </c>
      <c r="V132">
        <v>2.2876800430793498</v>
      </c>
      <c r="W132">
        <v>1.9024986838873901</v>
      </c>
      <c r="X132">
        <v>0.19304341338192099</v>
      </c>
      <c r="Y132">
        <v>0.98360963931525303</v>
      </c>
      <c r="Z132">
        <v>2.2253244888116801</v>
      </c>
      <c r="AA132">
        <v>0.155231288299051</v>
      </c>
      <c r="AB132">
        <v>1.9534289992351099</v>
      </c>
      <c r="AC132">
        <v>1.54583620653281</v>
      </c>
      <c r="AD132">
        <v>0.376654732946819</v>
      </c>
      <c r="AE132">
        <v>6.14968375543226E-2</v>
      </c>
      <c r="AF132">
        <v>2.0729002762133701</v>
      </c>
      <c r="AG132">
        <v>1.8842588686806701</v>
      </c>
      <c r="AL132">
        <v>1.3705523313933301</v>
      </c>
      <c r="BU132">
        <v>1.0842524695379501</v>
      </c>
      <c r="BX132" s="97">
        <v>1.30079501985081</v>
      </c>
    </row>
    <row r="133" spans="10:76" ht="15.6">
      <c r="K133">
        <v>1.30079501985081</v>
      </c>
      <c r="L133">
        <v>2.2939130274393902</v>
      </c>
      <c r="M133">
        <v>2.71276062581082E-2</v>
      </c>
      <c r="N133">
        <v>9.3852735053302799E-2</v>
      </c>
      <c r="O133">
        <v>2.0266459670852601</v>
      </c>
      <c r="P133">
        <v>0.75020696458747305</v>
      </c>
      <c r="Q133">
        <v>5.9609455647564001E-2</v>
      </c>
      <c r="R133">
        <v>2.0648358019491</v>
      </c>
      <c r="S133">
        <v>1.7674570583657601</v>
      </c>
      <c r="T133">
        <v>1.93329331887091</v>
      </c>
      <c r="U133">
        <v>1.8757600742688501</v>
      </c>
      <c r="V133">
        <v>2.29475799915532</v>
      </c>
      <c r="W133">
        <v>1.8962521939894901</v>
      </c>
      <c r="X133">
        <v>0.21170473638187101</v>
      </c>
      <c r="Y133">
        <v>0.989706568739812</v>
      </c>
      <c r="Z133">
        <v>2.2167571930995198</v>
      </c>
      <c r="AA133">
        <v>0.15419188589146399</v>
      </c>
      <c r="AB133">
        <v>1.9443325547286801</v>
      </c>
      <c r="AC133">
        <v>1.55018775891359</v>
      </c>
      <c r="AD133">
        <v>0.37159214317435402</v>
      </c>
      <c r="AE133">
        <v>4.3578906794424901E-2</v>
      </c>
      <c r="AF133">
        <v>2.0831354259483099</v>
      </c>
      <c r="AG133">
        <v>1.83918338102225</v>
      </c>
      <c r="AL133">
        <v>1.3632395579271299</v>
      </c>
      <c r="BU133">
        <v>1.0801425500184201</v>
      </c>
      <c r="BX133" s="97">
        <v>1.29705682698942</v>
      </c>
    </row>
    <row r="134" spans="10:76" ht="15.6">
      <c r="K134">
        <v>1.29705682698942</v>
      </c>
      <c r="L134">
        <v>2.2748013713226301</v>
      </c>
      <c r="M134">
        <v>2.7310010936232702E-2</v>
      </c>
      <c r="N134">
        <v>8.8010523492325299E-2</v>
      </c>
      <c r="O134">
        <v>2.0251374622900098</v>
      </c>
      <c r="P134">
        <v>0.76704693300439097</v>
      </c>
      <c r="Q134">
        <v>6.0443692866880297E-2</v>
      </c>
      <c r="R134">
        <v>2.0536207549711101</v>
      </c>
      <c r="S134">
        <v>1.77342585206513</v>
      </c>
      <c r="T134">
        <v>1.9207057014739899</v>
      </c>
      <c r="U134">
        <v>1.8887326838503999</v>
      </c>
      <c r="V134">
        <v>2.2858452483970702</v>
      </c>
      <c r="W134">
        <v>1.8984767394936899</v>
      </c>
      <c r="X134">
        <v>0.18648177873614799</v>
      </c>
      <c r="Y134">
        <v>0.98617059905593396</v>
      </c>
      <c r="Z134">
        <v>2.2302596293976502</v>
      </c>
      <c r="AA134">
        <v>0.15115448202075599</v>
      </c>
      <c r="AB134">
        <v>1.9526740091780499</v>
      </c>
      <c r="AC134">
        <v>1.55005110753532</v>
      </c>
      <c r="AD134">
        <v>0.36902084376301297</v>
      </c>
      <c r="AE134">
        <v>3.7325910283646499E-2</v>
      </c>
      <c r="AF134">
        <v>2.0620030924000599</v>
      </c>
      <c r="AG134">
        <v>1.8660389923813301</v>
      </c>
      <c r="AL134">
        <v>1.32686798397662</v>
      </c>
      <c r="BU134">
        <v>1.0499118326161601</v>
      </c>
      <c r="BX134" s="97">
        <v>1.2632600998077701</v>
      </c>
    </row>
    <row r="135" spans="10:76" ht="15.6">
      <c r="K135">
        <v>1.2632600998077701</v>
      </c>
      <c r="L135">
        <v>2.20940294937418</v>
      </c>
      <c r="M135">
        <v>2.54563670532248E-2</v>
      </c>
      <c r="N135">
        <v>7.5855019967345103E-2</v>
      </c>
      <c r="O135">
        <v>1.9777262601224801</v>
      </c>
      <c r="P135">
        <v>0.77226991720032501</v>
      </c>
      <c r="Q135">
        <v>4.87467155187142E-2</v>
      </c>
      <c r="R135">
        <v>1.9879512955096501</v>
      </c>
      <c r="S135">
        <v>1.71970483267804</v>
      </c>
      <c r="T135">
        <v>1.8910243664884701</v>
      </c>
      <c r="U135">
        <v>1.8250752439924101</v>
      </c>
      <c r="V135">
        <v>2.2069213006873101</v>
      </c>
      <c r="W135">
        <v>1.84864497318459</v>
      </c>
      <c r="X135">
        <v>0.15066908365817999</v>
      </c>
      <c r="Y135">
        <v>0.98019407307094497</v>
      </c>
      <c r="Z135">
        <v>2.1839106437788498</v>
      </c>
      <c r="AA135">
        <v>0.145349725474127</v>
      </c>
      <c r="AB135">
        <v>1.9100944816310099</v>
      </c>
      <c r="AC135">
        <v>1.5346764700984299</v>
      </c>
      <c r="AD135">
        <v>0.36260105077416299</v>
      </c>
      <c r="AE135">
        <v>2.6816331069193001E-2</v>
      </c>
      <c r="AF135">
        <v>1.98437920931648</v>
      </c>
      <c r="AG135">
        <v>1.81353388233922</v>
      </c>
      <c r="AL135">
        <v>1.2948934999245401</v>
      </c>
      <c r="BU135">
        <v>1.0172072149925599</v>
      </c>
      <c r="BX135" s="97">
        <v>1.2270181849936601</v>
      </c>
    </row>
    <row r="136" spans="10:76" ht="15.6">
      <c r="K136">
        <v>1.2270181849936601</v>
      </c>
      <c r="L136">
        <v>2.1522460416684401</v>
      </c>
      <c r="M136">
        <v>2.4738955383376299E-2</v>
      </c>
      <c r="N136">
        <v>7.6278821694049301E-2</v>
      </c>
      <c r="O136">
        <v>1.9080902011510099</v>
      </c>
      <c r="P136">
        <v>0.758090957320396</v>
      </c>
      <c r="Q136">
        <v>4.8959369755951603E-2</v>
      </c>
      <c r="R136">
        <v>1.8957313280775701</v>
      </c>
      <c r="S136">
        <v>1.69845420178276</v>
      </c>
      <c r="T136">
        <v>1.8455488846503001</v>
      </c>
      <c r="U136">
        <v>1.7585264392998701</v>
      </c>
      <c r="V136">
        <v>2.1240357593820698</v>
      </c>
      <c r="W136">
        <v>1.77799864398878</v>
      </c>
      <c r="X136">
        <v>0.12377204056539901</v>
      </c>
      <c r="Y136">
        <v>0.98538412714356305</v>
      </c>
      <c r="Z136">
        <v>2.11426985892358</v>
      </c>
      <c r="AA136">
        <v>0.14662521914410501</v>
      </c>
      <c r="AB136">
        <v>1.85409497313368</v>
      </c>
      <c r="AC136">
        <v>1.51925977033461</v>
      </c>
      <c r="AD136">
        <v>0.36617782104463997</v>
      </c>
      <c r="AE136">
        <v>2.08362981578426E-2</v>
      </c>
      <c r="AF136">
        <v>1.9311879246108701</v>
      </c>
      <c r="AG136">
        <v>1.7641590230472499</v>
      </c>
      <c r="AL136">
        <v>1.2967961703892601</v>
      </c>
      <c r="BU136">
        <v>0.98098624878923402</v>
      </c>
      <c r="BX136" s="97">
        <v>1.1928702924247401</v>
      </c>
    </row>
    <row r="137" spans="10:76" ht="15.6">
      <c r="K137">
        <v>1.1928702924247401</v>
      </c>
      <c r="L137">
        <v>2.0630807977971899</v>
      </c>
      <c r="M137">
        <v>2.69936976530432E-2</v>
      </c>
      <c r="N137">
        <v>3.1086990016996201E-2</v>
      </c>
      <c r="O137">
        <v>1.84781840443625</v>
      </c>
      <c r="P137">
        <v>0.79460639593437399</v>
      </c>
      <c r="Q137">
        <v>4.2509202628599502E-2</v>
      </c>
      <c r="R137">
        <v>1.8254023066484599</v>
      </c>
      <c r="S137">
        <v>1.6359010650996899</v>
      </c>
      <c r="T137">
        <v>1.7583379776630199</v>
      </c>
      <c r="U137">
        <v>1.6779800426504901</v>
      </c>
      <c r="V137">
        <v>2.0353692513986399</v>
      </c>
      <c r="W137">
        <v>1.7185631864645099</v>
      </c>
      <c r="X137">
        <v>0.14195006786032199</v>
      </c>
      <c r="Y137">
        <v>0.97700095683188803</v>
      </c>
      <c r="Z137">
        <v>2.0305911829476799</v>
      </c>
      <c r="AA137">
        <v>8.3512749540377101E-2</v>
      </c>
      <c r="AB137">
        <v>1.79691733066017</v>
      </c>
      <c r="AC137">
        <v>1.3502406553344599</v>
      </c>
      <c r="AD137">
        <v>0.32760581843840703</v>
      </c>
      <c r="AE137">
        <v>1.4668174233218799E-2</v>
      </c>
      <c r="AF137">
        <v>1.8569188676485999</v>
      </c>
      <c r="AG137">
        <v>1.71150335015352</v>
      </c>
      <c r="AL137">
        <v>1.29218758612819</v>
      </c>
      <c r="BU137">
        <v>0.97710821905086898</v>
      </c>
      <c r="BX137" s="97">
        <v>1.1900020002945599</v>
      </c>
    </row>
    <row r="138" spans="10:76" ht="15.6">
      <c r="K138">
        <v>1.1900020002945599</v>
      </c>
      <c r="L138">
        <v>2.0469801324166901</v>
      </c>
      <c r="M138">
        <v>2.96522286119872E-2</v>
      </c>
      <c r="N138">
        <v>3.8621429307155598E-2</v>
      </c>
      <c r="O138">
        <v>1.8323383471199799</v>
      </c>
      <c r="P138">
        <v>0.76568726454710101</v>
      </c>
      <c r="Q138">
        <v>3.1288273619112898E-2</v>
      </c>
      <c r="R138">
        <v>1.8081486539993401</v>
      </c>
      <c r="S138">
        <v>1.6032004271806799</v>
      </c>
      <c r="T138">
        <v>1.7614091167639501</v>
      </c>
      <c r="U138">
        <v>1.6715157082258401</v>
      </c>
      <c r="V138">
        <v>2.0043386851031499</v>
      </c>
      <c r="W138">
        <v>1.72653458208115</v>
      </c>
      <c r="X138">
        <v>0.15336153823856899</v>
      </c>
      <c r="Y138">
        <v>0.98114051675778502</v>
      </c>
      <c r="Z138">
        <v>2.0207499975255501</v>
      </c>
      <c r="AA138">
        <v>8.5306104518164796E-2</v>
      </c>
      <c r="AB138">
        <v>1.7903299313177099</v>
      </c>
      <c r="AC138">
        <v>1.3641171937660701</v>
      </c>
      <c r="AD138">
        <v>0.32326654490991502</v>
      </c>
      <c r="AE138">
        <v>2.7674318582852301E-2</v>
      </c>
      <c r="AF138">
        <v>1.8423857509189201</v>
      </c>
      <c r="AG138">
        <v>1.7125373952340299</v>
      </c>
      <c r="AL138">
        <v>1.2583797889361299</v>
      </c>
      <c r="BU138">
        <v>0.96731953640963897</v>
      </c>
      <c r="BX138" s="97">
        <v>1.18141190760278</v>
      </c>
    </row>
    <row r="139" spans="10:76" ht="15.6">
      <c r="K139">
        <v>1.18141190760278</v>
      </c>
      <c r="L139">
        <v>2.03015083319363</v>
      </c>
      <c r="M139">
        <v>3.2728530520498199E-2</v>
      </c>
      <c r="N139">
        <v>4.4766373822453999E-2</v>
      </c>
      <c r="O139">
        <v>1.80731541260887</v>
      </c>
      <c r="P139">
        <v>0.76569711609072</v>
      </c>
      <c r="Q139">
        <v>3.2544746639003502E-2</v>
      </c>
      <c r="R139">
        <v>1.7901055304316</v>
      </c>
      <c r="S139">
        <v>1.5863090369580299</v>
      </c>
      <c r="T139">
        <v>1.7314001550256299</v>
      </c>
      <c r="U139">
        <v>1.6592553753149699</v>
      </c>
      <c r="V139">
        <v>1.9732873469487999</v>
      </c>
      <c r="W139">
        <v>1.73135296630953</v>
      </c>
      <c r="X139">
        <v>0.114708975238536</v>
      </c>
      <c r="Y139">
        <v>1.0013963438070299</v>
      </c>
      <c r="Z139">
        <v>2.0066960417706801</v>
      </c>
      <c r="AA139">
        <v>8.8744215651882299E-2</v>
      </c>
      <c r="AB139">
        <v>1.7731658221455899</v>
      </c>
      <c r="AC139">
        <v>1.40417868238531</v>
      </c>
      <c r="AD139">
        <v>0.33157412834378203</v>
      </c>
      <c r="AE139">
        <v>3.6204797255249298E-2</v>
      </c>
      <c r="AF139">
        <v>1.83481857454982</v>
      </c>
      <c r="AG139">
        <v>1.7083450989811899</v>
      </c>
      <c r="AL139">
        <v>1.2214525925828501</v>
      </c>
      <c r="BU139">
        <v>0.95241228916832599</v>
      </c>
      <c r="BX139" s="97">
        <v>1.1644392065840501</v>
      </c>
    </row>
    <row r="140" spans="10:76" ht="15.6">
      <c r="K140">
        <v>1.1644392065840501</v>
      </c>
      <c r="L140">
        <v>1.9926530689815301</v>
      </c>
      <c r="M140">
        <v>3.28075813844853E-2</v>
      </c>
      <c r="N140">
        <v>4.3803086217164E-2</v>
      </c>
      <c r="O140">
        <v>1.79340786755693</v>
      </c>
      <c r="P140">
        <v>0.75754723191612905</v>
      </c>
      <c r="Q140">
        <v>2.7981076086979299E-2</v>
      </c>
      <c r="R140">
        <v>1.7500370165060199</v>
      </c>
      <c r="S140">
        <v>1.5610359625513199</v>
      </c>
      <c r="T140">
        <v>1.7016249249467501</v>
      </c>
      <c r="U140">
        <v>1.6316640412491801</v>
      </c>
      <c r="V140">
        <v>1.96022254270362</v>
      </c>
      <c r="W140">
        <v>1.70561117367988</v>
      </c>
      <c r="X140">
        <v>9.3823775014996696E-2</v>
      </c>
      <c r="Y140">
        <v>1.0013855458701599</v>
      </c>
      <c r="Z140">
        <v>1.9664159111308901</v>
      </c>
      <c r="AA140">
        <v>8.9128333122808101E-2</v>
      </c>
      <c r="AB140">
        <v>1.7628927375147601</v>
      </c>
      <c r="AC140">
        <v>1.3907279227178799</v>
      </c>
      <c r="AD140">
        <v>0.32872474178202099</v>
      </c>
      <c r="AE140">
        <v>3.1667196571305602E-2</v>
      </c>
      <c r="AF140">
        <v>1.79157390257821</v>
      </c>
      <c r="AG140">
        <v>1.6836394888717601</v>
      </c>
      <c r="AL140">
        <v>1.1881345184361101</v>
      </c>
      <c r="BU140">
        <v>0.91995976994831496</v>
      </c>
      <c r="BX140" s="97">
        <v>1.12648446306353</v>
      </c>
    </row>
    <row r="141" spans="10:76" ht="15.6">
      <c r="K141">
        <v>1.12648446306353</v>
      </c>
      <c r="L141">
        <v>1.9312427820367</v>
      </c>
      <c r="M141">
        <v>3.0875311370114601E-2</v>
      </c>
      <c r="N141">
        <v>5.0166995636822503E-2</v>
      </c>
      <c r="O141">
        <v>1.71384285403435</v>
      </c>
      <c r="P141">
        <v>0.742754884112661</v>
      </c>
      <c r="Q141">
        <v>2.2583385457314E-2</v>
      </c>
      <c r="R141">
        <v>1.68087724757586</v>
      </c>
      <c r="S141">
        <v>1.5121998988196199</v>
      </c>
      <c r="T141">
        <v>1.6551168321374401</v>
      </c>
      <c r="U141">
        <v>1.5732271774053299</v>
      </c>
      <c r="V141">
        <v>1.8575970645280999</v>
      </c>
      <c r="W141">
        <v>1.64049454355306</v>
      </c>
      <c r="X141">
        <v>8.20691892036544E-2</v>
      </c>
      <c r="Y141">
        <v>1.0022671391329101</v>
      </c>
      <c r="Z141">
        <v>1.8926292088535701</v>
      </c>
      <c r="AA141">
        <v>8.5807322254363494E-2</v>
      </c>
      <c r="AB141">
        <v>1.7222179736811001</v>
      </c>
      <c r="AC141">
        <v>1.3617837770108301</v>
      </c>
      <c r="AD141">
        <v>0.33321406851789298</v>
      </c>
      <c r="AE141">
        <v>2.81096349748956E-2</v>
      </c>
      <c r="AF141">
        <v>1.73004346188757</v>
      </c>
      <c r="AG141">
        <v>1.6353453385633101</v>
      </c>
      <c r="AL141">
        <v>1.1856830111120999</v>
      </c>
      <c r="BU141">
        <v>0.88265877605087695</v>
      </c>
      <c r="BX141" s="97">
        <v>1.0681285810239101</v>
      </c>
    </row>
    <row r="142" spans="10:76" ht="15.6">
      <c r="J142">
        <v>14</v>
      </c>
      <c r="K142">
        <v>1.0681285810239101</v>
      </c>
      <c r="L142">
        <v>1.82625977800703</v>
      </c>
      <c r="M142">
        <v>8.5460532486538194E-3</v>
      </c>
      <c r="N142">
        <v>8.7664188925934607E-3</v>
      </c>
      <c r="O142">
        <v>1.67077283665262</v>
      </c>
      <c r="P142">
        <v>1.75574479371992</v>
      </c>
      <c r="Q142">
        <v>3.2283885180898197E-2</v>
      </c>
      <c r="R142">
        <v>1.6255961637749501</v>
      </c>
      <c r="S142">
        <v>1.4473508950818501</v>
      </c>
      <c r="T142">
        <v>1.5876944665886199</v>
      </c>
      <c r="U142">
        <v>1.48924935592305</v>
      </c>
      <c r="V142">
        <v>1.7823006154323799</v>
      </c>
      <c r="W142">
        <v>1.5173612439123101</v>
      </c>
      <c r="X142">
        <v>2.45146621792032E-2</v>
      </c>
      <c r="Y142">
        <v>1.72383272697309</v>
      </c>
      <c r="Z142">
        <v>1.81103091603275</v>
      </c>
      <c r="AA142">
        <v>4.25789890377914E-2</v>
      </c>
      <c r="AB142">
        <v>1.65786701637005</v>
      </c>
      <c r="AC142">
        <v>1.7179519276975601</v>
      </c>
      <c r="AD142">
        <v>0.14654548926774499</v>
      </c>
      <c r="AE142">
        <v>1.7831567416153601E-2</v>
      </c>
      <c r="AF142">
        <v>1.6407538326553499</v>
      </c>
      <c r="AG142">
        <v>1.5764768019629101</v>
      </c>
      <c r="AL142">
        <v>1.1769822670124199</v>
      </c>
      <c r="BU142">
        <v>0.88262974400223204</v>
      </c>
      <c r="BX142" s="97">
        <v>1.06872835647897</v>
      </c>
    </row>
    <row r="143" spans="10:76" ht="15.6">
      <c r="K143">
        <v>1.06872835647897</v>
      </c>
      <c r="L143">
        <v>1.82407368372134</v>
      </c>
      <c r="M143">
        <v>1.19330271423547E-2</v>
      </c>
      <c r="N143">
        <v>9.7833115202092293E-3</v>
      </c>
      <c r="O143">
        <v>1.6687890126018601</v>
      </c>
      <c r="P143">
        <v>1.72368262884664</v>
      </c>
      <c r="Q143">
        <v>4.5159074045134001E-2</v>
      </c>
      <c r="R143">
        <v>1.6329298945808599</v>
      </c>
      <c r="S143">
        <v>1.46771113376072</v>
      </c>
      <c r="T143">
        <v>1.5882597177098601</v>
      </c>
      <c r="U143">
        <v>1.5185818907278801</v>
      </c>
      <c r="V143">
        <v>1.7751673581607099</v>
      </c>
      <c r="W143">
        <v>1.55306868619872</v>
      </c>
      <c r="X143">
        <v>4.1403995010107199E-2</v>
      </c>
      <c r="Y143">
        <v>1.7179867463270899</v>
      </c>
      <c r="Z143">
        <v>1.8273213992308599</v>
      </c>
      <c r="AA143">
        <v>4.1844280030426E-2</v>
      </c>
      <c r="AB143">
        <v>1.6642449432889499</v>
      </c>
      <c r="AC143">
        <v>1.7069709608655399</v>
      </c>
      <c r="AD143">
        <v>0.13879838737387901</v>
      </c>
      <c r="AE143">
        <v>2.16736224789651E-2</v>
      </c>
      <c r="AF143">
        <v>1.6314664029973101</v>
      </c>
      <c r="AG143">
        <v>1.5612078004040799</v>
      </c>
      <c r="AL143">
        <v>1.1600357236529799</v>
      </c>
      <c r="BU143">
        <v>0.880211711023687</v>
      </c>
      <c r="BX143" s="97">
        <v>1.06729140169466</v>
      </c>
    </row>
    <row r="144" spans="10:76" ht="15.6">
      <c r="K144">
        <v>1.06729140169466</v>
      </c>
      <c r="L144">
        <v>1.8156794277006501</v>
      </c>
      <c r="M144">
        <v>1.34518894768274E-2</v>
      </c>
      <c r="N144">
        <v>1.2798266778455501E-2</v>
      </c>
      <c r="O144">
        <v>1.66100680133267</v>
      </c>
      <c r="P144">
        <v>1.7398330967606499</v>
      </c>
      <c r="Q144">
        <v>5.2661368611729598E-2</v>
      </c>
      <c r="R144">
        <v>1.6214076459384099</v>
      </c>
      <c r="S144">
        <v>1.4660372954112799</v>
      </c>
      <c r="T144">
        <v>1.60138606327652</v>
      </c>
      <c r="U144">
        <v>1.5026923425306999</v>
      </c>
      <c r="V144">
        <v>1.7547424502893201</v>
      </c>
      <c r="W144">
        <v>1.5259108517199</v>
      </c>
      <c r="X144">
        <v>4.2621995981571903E-2</v>
      </c>
      <c r="Y144">
        <v>1.7190732454068101</v>
      </c>
      <c r="Z144">
        <v>1.8222188738563001</v>
      </c>
      <c r="AA144">
        <v>3.7330219756671001E-2</v>
      </c>
      <c r="AB144">
        <v>1.67476385302608</v>
      </c>
      <c r="AC144">
        <v>1.7162292974075899</v>
      </c>
      <c r="AD144">
        <v>0.126737069747516</v>
      </c>
      <c r="AE144">
        <v>2.7400866742192501E-2</v>
      </c>
      <c r="AF144">
        <v>1.62762113278012</v>
      </c>
      <c r="AG144">
        <v>1.56153908916455</v>
      </c>
      <c r="AL144">
        <v>1.12230148013498</v>
      </c>
      <c r="BU144">
        <v>0.86029415350790694</v>
      </c>
      <c r="BX144" s="97">
        <v>1.04282378118537</v>
      </c>
    </row>
    <row r="145" spans="11:76" ht="15.6">
      <c r="K145">
        <v>1.04282378118537</v>
      </c>
      <c r="L145">
        <v>1.76505863068314</v>
      </c>
      <c r="M145">
        <v>1.2728950448524101E-2</v>
      </c>
      <c r="N145">
        <v>1.0695472306262201E-2</v>
      </c>
      <c r="O145">
        <v>1.63388612963506</v>
      </c>
      <c r="P145">
        <v>1.6951938939617599</v>
      </c>
      <c r="Q145">
        <v>4.7499487285474998E-2</v>
      </c>
      <c r="R145">
        <v>1.57048938425288</v>
      </c>
      <c r="S145">
        <v>1.4102809444631399</v>
      </c>
      <c r="T145">
        <v>1.5687934286738301</v>
      </c>
      <c r="U145">
        <v>1.4704739335127399</v>
      </c>
      <c r="V145">
        <v>1.72805503651088</v>
      </c>
      <c r="W145">
        <v>1.51046201288492</v>
      </c>
      <c r="X145">
        <v>3.6915755070691697E-2</v>
      </c>
      <c r="Y145">
        <v>1.6678167000075601</v>
      </c>
      <c r="Z145">
        <v>1.7756087988726901</v>
      </c>
      <c r="AA145">
        <v>3.2255740988780097E-2</v>
      </c>
      <c r="AB145">
        <v>1.617028082646</v>
      </c>
      <c r="AC145">
        <v>1.6932561781801301</v>
      </c>
      <c r="AD145">
        <v>0.125964446195449</v>
      </c>
      <c r="AE145">
        <v>2.40007859791052E-2</v>
      </c>
      <c r="AF145">
        <v>1.6023515689300101</v>
      </c>
      <c r="AG145">
        <v>1.52086032521071</v>
      </c>
      <c r="AL145">
        <v>1.0645590843659001</v>
      </c>
      <c r="BU145">
        <v>0.82500375263658599</v>
      </c>
      <c r="BX145" s="97">
        <v>0.99919780212637899</v>
      </c>
    </row>
    <row r="146" spans="11:76" ht="15.6">
      <c r="K146">
        <v>0.99919780212637899</v>
      </c>
      <c r="L146">
        <v>1.6946067342545701</v>
      </c>
      <c r="M146">
        <v>9.6173103518465194E-3</v>
      </c>
      <c r="N146">
        <v>5.63047703181378E-3</v>
      </c>
      <c r="O146">
        <v>1.5712779143112601</v>
      </c>
      <c r="P146">
        <v>1.62704469898975</v>
      </c>
      <c r="Q146">
        <v>4.0705407582807697E-2</v>
      </c>
      <c r="R146">
        <v>1.5200710468940399</v>
      </c>
      <c r="S146">
        <v>1.35544724280768</v>
      </c>
      <c r="T146">
        <v>1.5129348630946999</v>
      </c>
      <c r="U146">
        <v>1.3944163539627801</v>
      </c>
      <c r="V146">
        <v>1.64488524433298</v>
      </c>
      <c r="W146">
        <v>1.450738176827</v>
      </c>
      <c r="X146">
        <v>2.3374512394982401E-2</v>
      </c>
      <c r="Y146">
        <v>1.6052353979703999</v>
      </c>
      <c r="Z146">
        <v>1.69867499014912</v>
      </c>
      <c r="AA146">
        <v>2.3946721453835602E-2</v>
      </c>
      <c r="AB146">
        <v>1.5648474635292</v>
      </c>
      <c r="AC146">
        <v>1.6083746906171099</v>
      </c>
      <c r="AD146">
        <v>0.12595627766856901</v>
      </c>
      <c r="AE146">
        <v>1.7948882185081901E-2</v>
      </c>
      <c r="AF146">
        <v>1.5416012593200501</v>
      </c>
      <c r="AG146">
        <v>1.4534607295008499</v>
      </c>
      <c r="AL146">
        <v>1.0655067141310099</v>
      </c>
      <c r="BU146">
        <v>0.78677998528896098</v>
      </c>
      <c r="BX146" s="97">
        <v>0.95602684700127205</v>
      </c>
    </row>
    <row r="147" spans="11:76" ht="15.6">
      <c r="K147">
        <v>0.95602684700127205</v>
      </c>
      <c r="L147">
        <v>1.60962621909768</v>
      </c>
      <c r="M147">
        <v>8.0198316542067407E-3</v>
      </c>
      <c r="N147">
        <v>0.104296841949317</v>
      </c>
      <c r="O147">
        <v>1.51514725713301</v>
      </c>
      <c r="P147">
        <v>1.5475086425076801</v>
      </c>
      <c r="Q147">
        <v>7.1131567922524896E-2</v>
      </c>
      <c r="R147">
        <v>1.4480160045275501</v>
      </c>
      <c r="S147">
        <v>1.3043977695295701</v>
      </c>
      <c r="T147">
        <v>1.4424063135562499</v>
      </c>
      <c r="U147">
        <v>1.3303790063407599</v>
      </c>
      <c r="V147">
        <v>1.5782244256439999</v>
      </c>
      <c r="W147">
        <v>1.3691518701065499</v>
      </c>
      <c r="X147">
        <v>1.6779543087150101E-2</v>
      </c>
      <c r="Y147">
        <v>1.5160814872903801</v>
      </c>
      <c r="Z147">
        <v>1.62631554895456</v>
      </c>
      <c r="AA147">
        <v>2.9216659100698501E-2</v>
      </c>
      <c r="AB147">
        <v>1.5027287627918899</v>
      </c>
      <c r="AC147">
        <v>1.52331649016899</v>
      </c>
      <c r="AD147">
        <v>0.14963083784971701</v>
      </c>
      <c r="AE147">
        <v>3.2944361104609299E-2</v>
      </c>
      <c r="AF147">
        <v>1.4731938411969101</v>
      </c>
      <c r="AG147">
        <v>1.39776559707392</v>
      </c>
      <c r="AL147">
        <v>1.06518778387626</v>
      </c>
      <c r="BU147">
        <v>0.78792650126721797</v>
      </c>
      <c r="BX147" s="97">
        <v>0.95777064560073499</v>
      </c>
    </row>
    <row r="148" spans="11:76" ht="15.6">
      <c r="K148">
        <v>0.95777064560073499</v>
      </c>
      <c r="L148">
        <v>1.6056876112609499</v>
      </c>
      <c r="M148">
        <v>1.36770904668002E-2</v>
      </c>
      <c r="N148">
        <v>0.106727383568246</v>
      </c>
      <c r="O148">
        <v>1.5216236678731601</v>
      </c>
      <c r="P148">
        <v>1.56011503876024</v>
      </c>
      <c r="Q148">
        <v>7.6880715502016694E-2</v>
      </c>
      <c r="R148">
        <v>1.4482010241337799</v>
      </c>
      <c r="S148">
        <v>1.3151204279430599</v>
      </c>
      <c r="T148">
        <v>1.4498835147523701</v>
      </c>
      <c r="U148">
        <v>1.3421075874889401</v>
      </c>
      <c r="V148">
        <v>1.5854628066895999</v>
      </c>
      <c r="W148">
        <v>1.3863541657366101</v>
      </c>
      <c r="X148">
        <v>3.5129417340374697E-2</v>
      </c>
      <c r="Y148">
        <v>1.5050393412461101</v>
      </c>
      <c r="Z148">
        <v>1.6215712440665599</v>
      </c>
      <c r="AA148">
        <v>3.0546703213489901E-2</v>
      </c>
      <c r="AB148">
        <v>1.49844797277885</v>
      </c>
      <c r="AC148">
        <v>1.5233462202224599</v>
      </c>
      <c r="AD148">
        <v>0.14714371220404199</v>
      </c>
      <c r="AE148">
        <v>3.2162139576719699E-2</v>
      </c>
      <c r="AF148">
        <v>1.4665515231908199</v>
      </c>
      <c r="AG148">
        <v>1.40938371354092</v>
      </c>
      <c r="AL148">
        <v>1.0399293529878499</v>
      </c>
      <c r="BU148">
        <v>0.78362635095753796</v>
      </c>
      <c r="BX148" s="97">
        <v>0.95489541343104301</v>
      </c>
    </row>
    <row r="149" spans="11:76" ht="15.6">
      <c r="K149">
        <v>0.95489541343104301</v>
      </c>
      <c r="L149">
        <v>1.59273241921647</v>
      </c>
      <c r="M149">
        <v>1.6168865379623299E-2</v>
      </c>
      <c r="N149">
        <v>0.10839929988029701</v>
      </c>
      <c r="O149">
        <v>1.5138044157755099</v>
      </c>
      <c r="P149">
        <v>1.5490996515942299</v>
      </c>
      <c r="Q149">
        <v>7.06677265593669E-2</v>
      </c>
      <c r="R149">
        <v>1.45026352891702</v>
      </c>
      <c r="S149">
        <v>1.3129784821200801</v>
      </c>
      <c r="T149">
        <v>1.4455003850192401</v>
      </c>
      <c r="U149">
        <v>1.3531247625230001</v>
      </c>
      <c r="V149">
        <v>1.5617214703203499</v>
      </c>
      <c r="W149">
        <v>1.3960869460768801</v>
      </c>
      <c r="X149">
        <v>4.2271774700334497E-2</v>
      </c>
      <c r="Y149">
        <v>1.5047154711347299</v>
      </c>
      <c r="Z149">
        <v>1.60616577605487</v>
      </c>
      <c r="AA149">
        <v>3.0907200517923401E-2</v>
      </c>
      <c r="AB149">
        <v>1.47674951478946</v>
      </c>
      <c r="AC149">
        <v>1.5136248936655301</v>
      </c>
      <c r="AD149">
        <v>0.15243949762866599</v>
      </c>
      <c r="AE149">
        <v>4.0452264573261003E-2</v>
      </c>
      <c r="AF149">
        <v>1.4677654779606899</v>
      </c>
      <c r="AG149">
        <v>1.3936625608601101</v>
      </c>
      <c r="AL149">
        <v>0.995430298334533</v>
      </c>
      <c r="BU149">
        <v>0.76511227742251198</v>
      </c>
      <c r="BX149" s="97">
        <v>0.93224433934015405</v>
      </c>
    </row>
    <row r="150" spans="11:76" ht="15.6">
      <c r="K150">
        <v>0.93224433934015405</v>
      </c>
      <c r="L150">
        <v>1.5447204574220901</v>
      </c>
      <c r="M150">
        <v>1.3029047696723599E-2</v>
      </c>
      <c r="N150">
        <v>0.107139444321701</v>
      </c>
      <c r="O150">
        <v>1.49351527015479</v>
      </c>
      <c r="P150">
        <v>1.5017520515369001</v>
      </c>
      <c r="Q150">
        <v>6.5511442864165007E-2</v>
      </c>
      <c r="R150">
        <v>1.42061295866282</v>
      </c>
      <c r="S150">
        <v>1.28758454220144</v>
      </c>
      <c r="T150">
        <v>1.42488816933966</v>
      </c>
      <c r="U150">
        <v>1.3191972154309199</v>
      </c>
      <c r="V150">
        <v>1.5212104799132899</v>
      </c>
      <c r="W150">
        <v>1.3520857542062401</v>
      </c>
      <c r="X150">
        <v>3.2651780244951703E-2</v>
      </c>
      <c r="Y150">
        <v>1.4637955547003201</v>
      </c>
      <c r="Z150">
        <v>1.5435498016501401</v>
      </c>
      <c r="AA150">
        <v>3.2967105926131599E-2</v>
      </c>
      <c r="AB150">
        <v>1.4388254452735301</v>
      </c>
      <c r="AC150">
        <v>1.4723706631290701</v>
      </c>
      <c r="AD150">
        <v>0.159885676010387</v>
      </c>
      <c r="AE150">
        <v>3.8105306102186903E-2</v>
      </c>
      <c r="AF150">
        <v>1.4280655774854201</v>
      </c>
      <c r="AG150">
        <v>1.3683299056634399</v>
      </c>
      <c r="AL150">
        <v>0.95604193478726296</v>
      </c>
      <c r="BU150">
        <v>0.73053945094308603</v>
      </c>
      <c r="BX150" s="97">
        <v>0.89001270346732997</v>
      </c>
    </row>
    <row r="151" spans="11:76" ht="15.6">
      <c r="K151">
        <v>0.89001270346732997</v>
      </c>
      <c r="L151">
        <v>1.4834319978386801</v>
      </c>
      <c r="M151">
        <v>8.7783466567479106E-3</v>
      </c>
      <c r="N151">
        <v>9.6718051980064099E-2</v>
      </c>
      <c r="O151">
        <v>1.44193613139681</v>
      </c>
      <c r="P151">
        <v>1.4249760867543499</v>
      </c>
      <c r="Q151">
        <v>5.5521248135428497E-2</v>
      </c>
      <c r="R151">
        <v>1.35777574722919</v>
      </c>
      <c r="S151">
        <v>1.2289208664647799</v>
      </c>
      <c r="T151">
        <v>1.3593650852239301</v>
      </c>
      <c r="U151">
        <v>1.2387925606758901</v>
      </c>
      <c r="V151">
        <v>1.4699101048827801</v>
      </c>
      <c r="W151">
        <v>1.2703903728383801</v>
      </c>
      <c r="X151">
        <v>2.4878181124152E-2</v>
      </c>
      <c r="Y151">
        <v>1.3907533028105299</v>
      </c>
      <c r="Z151">
        <v>1.4905025461196599</v>
      </c>
      <c r="AA151">
        <v>3.5370252741374598E-2</v>
      </c>
      <c r="AB151">
        <v>1.3669709455246699</v>
      </c>
      <c r="AC151">
        <v>1.41526265760998</v>
      </c>
      <c r="AD151">
        <v>0.16164148796353001</v>
      </c>
      <c r="AE151">
        <v>3.8797721945323299E-2</v>
      </c>
      <c r="AF151">
        <v>1.36864832229852</v>
      </c>
      <c r="AG151">
        <v>1.30098628856237</v>
      </c>
      <c r="AL151">
        <v>0.95809367911717902</v>
      </c>
      <c r="BU151">
        <v>0.69113140061335898</v>
      </c>
      <c r="BX151" s="97">
        <v>0.84633698942926205</v>
      </c>
    </row>
    <row r="152" spans="11:76" ht="15.6">
      <c r="K152">
        <v>0.84633698942926205</v>
      </c>
      <c r="L152">
        <v>1.40476340425656</v>
      </c>
      <c r="M152">
        <v>9.0053340775163599E-3</v>
      </c>
      <c r="N152">
        <v>4.5950274225203903E-2</v>
      </c>
      <c r="O152">
        <v>1.3669200310519301</v>
      </c>
      <c r="P152">
        <v>1.3358646087502399</v>
      </c>
      <c r="Q152">
        <v>4.0529459267137002E-3</v>
      </c>
      <c r="R152">
        <v>1.2827289414747101</v>
      </c>
      <c r="S152">
        <v>1.1444099747141701</v>
      </c>
      <c r="T152">
        <v>1.2799683133206701</v>
      </c>
      <c r="U152">
        <v>1.18931646613248</v>
      </c>
      <c r="V152">
        <v>1.39450896496671</v>
      </c>
      <c r="W152">
        <v>1.2086117040879201</v>
      </c>
      <c r="X152">
        <v>1.7075562650687898E-2</v>
      </c>
      <c r="Y152">
        <v>1.32294199386698</v>
      </c>
      <c r="Z152">
        <v>1.42445130710971</v>
      </c>
      <c r="AA152">
        <v>4.9928177822616597E-2</v>
      </c>
      <c r="AB152">
        <v>1.2805210598558101</v>
      </c>
      <c r="AC152">
        <v>1.34372150167465</v>
      </c>
      <c r="AD152">
        <v>0.242799963054778</v>
      </c>
      <c r="AE152">
        <v>4.0422450052501804E-3</v>
      </c>
      <c r="AF152">
        <v>1.3032233459972999</v>
      </c>
      <c r="AG152">
        <v>1.23035669922044</v>
      </c>
      <c r="AL152">
        <v>0.955760766568852</v>
      </c>
      <c r="BU152">
        <v>0.69248438695664505</v>
      </c>
      <c r="BX152" s="97">
        <v>0.84891666472924399</v>
      </c>
    </row>
    <row r="153" spans="11:76" ht="15.6">
      <c r="K153">
        <v>0.84891666472924399</v>
      </c>
      <c r="L153">
        <v>1.40231935824079</v>
      </c>
      <c r="M153">
        <v>1.51070876304606E-2</v>
      </c>
      <c r="N153">
        <v>4.3791433550957E-2</v>
      </c>
      <c r="O153">
        <v>1.37802656577046</v>
      </c>
      <c r="P153">
        <v>1.33006429511539</v>
      </c>
      <c r="Q153">
        <v>1.15919613733331E-2</v>
      </c>
      <c r="R153">
        <v>1.2754654952422699</v>
      </c>
      <c r="S153">
        <v>1.1495897901266401</v>
      </c>
      <c r="T153">
        <v>1.28398859215702</v>
      </c>
      <c r="U153">
        <v>1.1989459267739699</v>
      </c>
      <c r="V153">
        <v>1.3952024399738601</v>
      </c>
      <c r="W153">
        <v>1.22474417600524</v>
      </c>
      <c r="X153">
        <v>3.5756476182476002E-2</v>
      </c>
      <c r="Y153">
        <v>1.3264707150436601</v>
      </c>
      <c r="Z153">
        <v>1.41721049994378</v>
      </c>
      <c r="AA153">
        <v>4.79469217959545E-2</v>
      </c>
      <c r="AB153">
        <v>1.29297108502441</v>
      </c>
      <c r="AC153">
        <v>1.34178350507495</v>
      </c>
      <c r="AD153">
        <v>0.24308485593551199</v>
      </c>
      <c r="AE153">
        <v>1.61575945475247E-2</v>
      </c>
      <c r="AF153">
        <v>1.30797374506577</v>
      </c>
      <c r="AG153">
        <v>1.24161545269531</v>
      </c>
      <c r="AL153">
        <v>0.93230447473209799</v>
      </c>
      <c r="BU153">
        <v>0.69130460456407195</v>
      </c>
      <c r="BX153" s="97">
        <v>0.84891393117815095</v>
      </c>
    </row>
    <row r="154" spans="11:76" ht="15.6">
      <c r="K154">
        <v>0.84891393117815095</v>
      </c>
      <c r="L154">
        <v>1.39587473463751</v>
      </c>
      <c r="M154">
        <v>1.6654167530486302E-2</v>
      </c>
      <c r="N154">
        <v>3.9130840190159E-2</v>
      </c>
      <c r="O154">
        <v>1.37406534789866</v>
      </c>
      <c r="P154">
        <v>1.32605803395206</v>
      </c>
      <c r="Q154">
        <v>1.76646408627909E-2</v>
      </c>
      <c r="R154">
        <v>1.27869483122887</v>
      </c>
      <c r="S154">
        <v>1.1744796650273399</v>
      </c>
      <c r="T154">
        <v>1.2781655217007499</v>
      </c>
      <c r="U154">
        <v>1.1957501480689201</v>
      </c>
      <c r="V154">
        <v>1.3857347638683299</v>
      </c>
      <c r="W154">
        <v>1.2206451090750501</v>
      </c>
      <c r="X154">
        <v>4.3683190987636997E-2</v>
      </c>
      <c r="Y154">
        <v>1.3205851553029699</v>
      </c>
      <c r="Z154">
        <v>1.40622099305502</v>
      </c>
      <c r="AA154">
        <v>4.2876753030714601E-2</v>
      </c>
      <c r="AB154">
        <v>1.29112282802773</v>
      </c>
      <c r="AC154">
        <v>1.3273496860277201</v>
      </c>
      <c r="AD154">
        <v>0.24044197290746699</v>
      </c>
      <c r="AE154">
        <v>2.4113549668901699E-2</v>
      </c>
      <c r="AF154">
        <v>1.3108825894040299</v>
      </c>
      <c r="AG154">
        <v>1.24978791500915</v>
      </c>
      <c r="AL154">
        <v>0.88961900919042103</v>
      </c>
      <c r="BU154">
        <v>0.67666123434960801</v>
      </c>
      <c r="BX154" s="97">
        <v>0.83296709681025705</v>
      </c>
    </row>
    <row r="155" spans="11:76" ht="15.6">
      <c r="K155">
        <v>0.83296709681025705</v>
      </c>
      <c r="L155">
        <v>1.3648667870976501</v>
      </c>
      <c r="M155">
        <v>1.4809416843607801E-2</v>
      </c>
      <c r="N155">
        <v>2.9102211614262199E-2</v>
      </c>
      <c r="O155">
        <v>1.34517457447899</v>
      </c>
      <c r="P155">
        <v>1.2992915749435701</v>
      </c>
      <c r="Q155">
        <v>1.10478458168026E-2</v>
      </c>
      <c r="R155">
        <v>1.2635674301270601</v>
      </c>
      <c r="S155">
        <v>1.1510511885714501</v>
      </c>
      <c r="T155">
        <v>1.25217261411033</v>
      </c>
      <c r="U155">
        <v>1.1707074000200901</v>
      </c>
      <c r="V155">
        <v>1.35590693111754</v>
      </c>
      <c r="W155">
        <v>1.19310651153101</v>
      </c>
      <c r="X155">
        <v>3.6770588923025899E-2</v>
      </c>
      <c r="Y155">
        <v>1.2809844524927001</v>
      </c>
      <c r="Z155">
        <v>1.3712106122469401</v>
      </c>
      <c r="AA155">
        <v>3.6208541730111801E-2</v>
      </c>
      <c r="AB155">
        <v>1.27968530707178</v>
      </c>
      <c r="AC155">
        <v>1.2994249161698299</v>
      </c>
      <c r="AD155">
        <v>0.24510530387812199</v>
      </c>
      <c r="AE155">
        <v>1.49939787228101E-2</v>
      </c>
      <c r="AF155">
        <v>1.2932598348640501</v>
      </c>
      <c r="AG155">
        <v>1.2264641422487399</v>
      </c>
      <c r="AL155">
        <v>0.84940374574069999</v>
      </c>
      <c r="BU155">
        <v>0.63530227791706095</v>
      </c>
      <c r="BX155" s="97">
        <v>0.78494341600889495</v>
      </c>
    </row>
    <row r="156" spans="11:76" ht="15.6">
      <c r="K156">
        <v>0.78494341600889495</v>
      </c>
      <c r="L156">
        <v>1.2787221765454599</v>
      </c>
      <c r="M156">
        <v>1.0989286638409E-2</v>
      </c>
      <c r="N156">
        <v>1.74844943684461E-2</v>
      </c>
      <c r="O156">
        <v>1.2628529318856201</v>
      </c>
      <c r="P156">
        <v>1.20411019431011</v>
      </c>
      <c r="Q156">
        <v>5.0420918621745699E-3</v>
      </c>
      <c r="R156">
        <v>1.1840209676729501</v>
      </c>
      <c r="S156">
        <v>1.0804428833963999</v>
      </c>
      <c r="T156">
        <v>1.1788261510006299</v>
      </c>
      <c r="U156">
        <v>1.09152938603492</v>
      </c>
      <c r="V156">
        <v>1.27682505755217</v>
      </c>
      <c r="W156">
        <v>1.11629320204418</v>
      </c>
      <c r="X156">
        <v>3.23005980901723E-2</v>
      </c>
      <c r="Y156">
        <v>1.2093004643552101</v>
      </c>
      <c r="Z156">
        <v>1.2875269861979299</v>
      </c>
      <c r="AA156">
        <v>2.72865888049484E-2</v>
      </c>
      <c r="AB156">
        <v>1.2052552224858299</v>
      </c>
      <c r="AC156">
        <v>1.22358815406558</v>
      </c>
      <c r="AD156">
        <v>0.246964521723886</v>
      </c>
      <c r="AE156">
        <v>4.8119421512869799E-3</v>
      </c>
      <c r="AF156">
        <v>1.2218161086018999</v>
      </c>
      <c r="AG156">
        <v>1.1521048786199299</v>
      </c>
      <c r="AL156">
        <v>0.85223623033182505</v>
      </c>
      <c r="BU156">
        <v>0.59416527132125097</v>
      </c>
      <c r="BX156" s="97">
        <v>0.73835950842105103</v>
      </c>
    </row>
    <row r="157" spans="11:76" ht="15.6">
      <c r="K157">
        <v>0.73835950842105103</v>
      </c>
      <c r="L157">
        <v>1.19448406208346</v>
      </c>
      <c r="M157">
        <v>9.3685106503916607E-3</v>
      </c>
      <c r="N157">
        <v>3.4162341676956802E-2</v>
      </c>
      <c r="O157">
        <v>1.1811826291358201</v>
      </c>
      <c r="P157">
        <v>1.1186361923124899</v>
      </c>
      <c r="Q157">
        <v>4.2590655821837499E-2</v>
      </c>
      <c r="R157">
        <v>1.1057640605842001</v>
      </c>
      <c r="S157">
        <v>1.00963708450533</v>
      </c>
      <c r="T157">
        <v>1.0926441397547499</v>
      </c>
      <c r="U157">
        <v>1.0179258744092501</v>
      </c>
      <c r="V157">
        <v>1.18034351900391</v>
      </c>
      <c r="W157">
        <v>1.04026165213265</v>
      </c>
      <c r="X157">
        <v>9.2057051902377604E-2</v>
      </c>
      <c r="Y157">
        <v>1.13210990363444</v>
      </c>
      <c r="Z157">
        <v>1.19448406208346</v>
      </c>
      <c r="AA157">
        <v>7.9999524392155592E-3</v>
      </c>
      <c r="AB157">
        <v>1.13499148276421</v>
      </c>
      <c r="AC157">
        <v>1.1410631111381599</v>
      </c>
      <c r="AD157">
        <v>0.34982654343491598</v>
      </c>
      <c r="AE157">
        <v>2.59969253512401E-2</v>
      </c>
      <c r="AF157">
        <v>1.1379231736023301</v>
      </c>
      <c r="AG157">
        <v>1.0724356257271099</v>
      </c>
      <c r="AL157">
        <v>0.85232648835616698</v>
      </c>
      <c r="BU157">
        <v>0.598178383321473</v>
      </c>
      <c r="BX157" s="97">
        <v>0.74517697155281304</v>
      </c>
    </row>
    <row r="158" spans="11:76" ht="15.6">
      <c r="K158">
        <v>0.74517697155281304</v>
      </c>
      <c r="L158">
        <v>1.1991569644778901</v>
      </c>
      <c r="M158">
        <v>1.14682672111696E-2</v>
      </c>
      <c r="N158">
        <v>3.0587927742591899E-2</v>
      </c>
      <c r="O158">
        <v>1.17786065863722</v>
      </c>
      <c r="P158">
        <v>1.1237047489715499</v>
      </c>
      <c r="Q158">
        <v>4.4066050527617598E-2</v>
      </c>
      <c r="R158">
        <v>1.1126192247850299</v>
      </c>
      <c r="S158">
        <v>1.0245982249001699</v>
      </c>
      <c r="T158">
        <v>1.0965051958344001</v>
      </c>
      <c r="U158">
        <v>1.01505942167296</v>
      </c>
      <c r="V158">
        <v>1.18223743679633</v>
      </c>
      <c r="W158">
        <v>1.0458828866102301</v>
      </c>
      <c r="X158">
        <v>0.10788705972769</v>
      </c>
      <c r="Y158">
        <v>1.1375478056236401</v>
      </c>
      <c r="Z158">
        <v>1.1914533190582799</v>
      </c>
      <c r="AA158">
        <v>7.39976661654253E-3</v>
      </c>
      <c r="AB158">
        <v>1.1445947644947401</v>
      </c>
      <c r="AC158">
        <v>1.1468250454473301</v>
      </c>
      <c r="AD158">
        <v>0.35808201758528002</v>
      </c>
      <c r="AE158">
        <v>4.7382803883763598E-2</v>
      </c>
      <c r="AF158">
        <v>1.15036174902557</v>
      </c>
      <c r="AG158">
        <v>1.0814478444241</v>
      </c>
      <c r="AL158">
        <v>0.83526966252741097</v>
      </c>
      <c r="BU158">
        <v>0.60307924411439795</v>
      </c>
      <c r="BX158" s="97">
        <v>0.75442335967999996</v>
      </c>
    </row>
    <row r="159" spans="11:76" ht="15.6">
      <c r="K159">
        <v>0.75442335967999996</v>
      </c>
      <c r="L159">
        <v>1.20062294522296</v>
      </c>
      <c r="M159">
        <v>1.1968701618421999E-2</v>
      </c>
      <c r="N159">
        <v>2.4605705928485402E-2</v>
      </c>
      <c r="O159">
        <v>1.17826990113574</v>
      </c>
      <c r="P159">
        <v>1.1232013508460701</v>
      </c>
      <c r="Q159">
        <v>3.8820263437738298E-2</v>
      </c>
      <c r="R159">
        <v>1.1163390312840999</v>
      </c>
      <c r="S159">
        <v>1.0388901735227301</v>
      </c>
      <c r="T159">
        <v>1.10777480009038</v>
      </c>
      <c r="U159">
        <v>1.0382978872800599</v>
      </c>
      <c r="V159">
        <v>1.19478817009483</v>
      </c>
      <c r="W159">
        <v>1.06391908038704</v>
      </c>
      <c r="X159">
        <v>0.112907832616492</v>
      </c>
      <c r="Y159">
        <v>1.1487179537977701</v>
      </c>
      <c r="Z159">
        <v>1.1920728266457099</v>
      </c>
      <c r="AA159">
        <v>1.0949748580286901E-2</v>
      </c>
      <c r="AB159">
        <v>1.15685327286234</v>
      </c>
      <c r="AC159">
        <v>1.1468263070956399</v>
      </c>
      <c r="AD159">
        <v>0.37188747924583698</v>
      </c>
      <c r="AE159">
        <v>4.7284606946943898E-2</v>
      </c>
      <c r="AF159">
        <v>1.16297372442441</v>
      </c>
      <c r="AG159">
        <v>1.0922288939074101</v>
      </c>
      <c r="AL159">
        <v>0.78617737502978102</v>
      </c>
      <c r="BU159">
        <v>0.57858440290867996</v>
      </c>
      <c r="BX159" s="97">
        <v>0.72432206433381296</v>
      </c>
    </row>
    <row r="160" spans="11:76" ht="15.6">
      <c r="K160">
        <v>0.72432206433381296</v>
      </c>
      <c r="L160">
        <v>1.14842693781009</v>
      </c>
      <c r="M160">
        <v>1.14039896069658E-2</v>
      </c>
      <c r="N160">
        <v>1.8678224052265099E-2</v>
      </c>
      <c r="O160">
        <v>1.1226238522287499</v>
      </c>
      <c r="P160">
        <v>1.0764584423333601</v>
      </c>
      <c r="Q160">
        <v>3.4372111147348498E-2</v>
      </c>
      <c r="R160">
        <v>1.06250696516487</v>
      </c>
      <c r="S160">
        <v>0.99786733414443496</v>
      </c>
      <c r="T160">
        <v>1.0532415417740399</v>
      </c>
      <c r="U160">
        <v>0.98894589083734596</v>
      </c>
      <c r="V160">
        <v>1.1498164716375601</v>
      </c>
      <c r="W160">
        <v>1.00056104961523</v>
      </c>
      <c r="X160">
        <v>0.11029050269507901</v>
      </c>
      <c r="Y160">
        <v>1.10311021364775</v>
      </c>
      <c r="Z160">
        <v>1.1444806789589499</v>
      </c>
      <c r="AA160">
        <v>1.0076976303173901E-2</v>
      </c>
      <c r="AB160">
        <v>1.11827980101455</v>
      </c>
      <c r="AC160">
        <v>1.10029761907644</v>
      </c>
      <c r="AD160">
        <v>0.37477863262134298</v>
      </c>
      <c r="AE160">
        <v>4.8463396804311797E-2</v>
      </c>
      <c r="AF160">
        <v>1.1080612667966101</v>
      </c>
      <c r="AG160">
        <v>1.0507690511916901</v>
      </c>
      <c r="AL160">
        <v>0.73831444311605499</v>
      </c>
      <c r="BU160">
        <v>0.53921469281499301</v>
      </c>
      <c r="BX160" s="97">
        <v>0.67589349683790501</v>
      </c>
    </row>
    <row r="161" spans="10:76" ht="15.6">
      <c r="K161">
        <v>0.67589349683790501</v>
      </c>
      <c r="L161">
        <v>1.0739965403071601</v>
      </c>
      <c r="M161">
        <v>8.8902412562034006E-3</v>
      </c>
      <c r="N161">
        <v>1.51050129988551E-2</v>
      </c>
      <c r="O161">
        <v>1.04561597651497</v>
      </c>
      <c r="P161">
        <v>0.99520275276339898</v>
      </c>
      <c r="Q161">
        <v>2.9954282841122601E-2</v>
      </c>
      <c r="R161">
        <v>0.98345871532335405</v>
      </c>
      <c r="S161">
        <v>0.92584941957050104</v>
      </c>
      <c r="T161">
        <v>0.97847352563629197</v>
      </c>
      <c r="U161">
        <v>0.91801319144805804</v>
      </c>
      <c r="V161">
        <v>1.0679721667056801</v>
      </c>
      <c r="W161">
        <v>0.95067806103437602</v>
      </c>
      <c r="X161">
        <v>0.101458985728582</v>
      </c>
      <c r="Y161">
        <v>1.02827902640487</v>
      </c>
      <c r="Z161">
        <v>1.0558389951579801</v>
      </c>
      <c r="AA161">
        <v>1.2952516929162E-2</v>
      </c>
      <c r="AB161">
        <v>1.0405354657957999</v>
      </c>
      <c r="AC161">
        <v>1.0208558459541299</v>
      </c>
      <c r="AD161">
        <v>0.37272173499669298</v>
      </c>
      <c r="AE161">
        <v>4.64849494559091E-2</v>
      </c>
      <c r="AF161">
        <v>1.0242708414549</v>
      </c>
      <c r="AG161">
        <v>0.97272364984121995</v>
      </c>
      <c r="AL161">
        <v>0.74638200816144995</v>
      </c>
      <c r="BU161">
        <v>0.49697972811166902</v>
      </c>
      <c r="BX161" s="97">
        <v>0.60817767792758204</v>
      </c>
    </row>
    <row r="162" spans="10:76" ht="15.6">
      <c r="J162">
        <v>16</v>
      </c>
      <c r="K162">
        <v>0.60817767792758204</v>
      </c>
      <c r="L162">
        <v>0.98617123628338199</v>
      </c>
      <c r="M162">
        <v>0</v>
      </c>
      <c r="N162">
        <v>0</v>
      </c>
      <c r="O162">
        <v>0.96245228281689599</v>
      </c>
      <c r="P162">
        <v>0.904436363096498</v>
      </c>
      <c r="Q162">
        <v>0</v>
      </c>
      <c r="R162">
        <v>0.907432379474857</v>
      </c>
      <c r="S162">
        <v>0.85594332483361102</v>
      </c>
      <c r="T162">
        <v>0.89620008011304098</v>
      </c>
      <c r="U162">
        <v>0.84556270086628404</v>
      </c>
      <c r="V162">
        <v>0.97965202174375798</v>
      </c>
      <c r="W162">
        <v>0.87362775798865999</v>
      </c>
      <c r="X162">
        <v>0</v>
      </c>
      <c r="Y162">
        <v>0.94984070424883804</v>
      </c>
      <c r="Z162">
        <v>0.97038259210092803</v>
      </c>
      <c r="AA162">
        <v>0</v>
      </c>
      <c r="AB162">
        <v>0.95115261361892001</v>
      </c>
      <c r="AC162">
        <v>0.93750336481840901</v>
      </c>
      <c r="AD162">
        <v>0.93500905884659102</v>
      </c>
      <c r="AE162">
        <v>0</v>
      </c>
      <c r="AF162">
        <v>0.94704124336043005</v>
      </c>
      <c r="AG162">
        <v>0.89959314626994202</v>
      </c>
      <c r="AL162">
        <v>0.75637232032076496</v>
      </c>
      <c r="BU162">
        <v>0.50152173690095403</v>
      </c>
      <c r="BX162" s="97">
        <v>0.61420770301086003</v>
      </c>
    </row>
    <row r="163" spans="10:76" ht="15.6">
      <c r="K163">
        <v>0.61420770301086003</v>
      </c>
      <c r="L163">
        <v>0.99104719757040605</v>
      </c>
      <c r="M163">
        <v>0</v>
      </c>
      <c r="N163">
        <v>0</v>
      </c>
      <c r="O163">
        <v>0.96284459628186503</v>
      </c>
      <c r="P163">
        <v>0.91109685039727595</v>
      </c>
      <c r="Q163">
        <v>0</v>
      </c>
      <c r="R163">
        <v>0.91752588971798199</v>
      </c>
      <c r="S163">
        <v>0.86683874126460103</v>
      </c>
      <c r="T163">
        <v>0.90386052295115404</v>
      </c>
      <c r="U163">
        <v>0.85988977641597397</v>
      </c>
      <c r="V163">
        <v>0.99036559566010396</v>
      </c>
      <c r="W163">
        <v>0.87810751793679598</v>
      </c>
      <c r="X163">
        <v>0</v>
      </c>
      <c r="Y163">
        <v>0.96239172418971497</v>
      </c>
      <c r="Z163">
        <v>0.97022620613677202</v>
      </c>
      <c r="AA163">
        <v>0</v>
      </c>
      <c r="AB163">
        <v>0.95823972655383505</v>
      </c>
      <c r="AC163">
        <v>0.94289777963912602</v>
      </c>
      <c r="AD163">
        <v>0.94482885893438695</v>
      </c>
      <c r="AE163">
        <v>0</v>
      </c>
      <c r="AF163">
        <v>0.95487032635992997</v>
      </c>
      <c r="AG163">
        <v>0.91262406652321304</v>
      </c>
      <c r="AL163">
        <v>0.72639430107552205</v>
      </c>
      <c r="BU163">
        <v>0.50392079717553395</v>
      </c>
      <c r="BX163" s="97">
        <v>0.61796058260217501</v>
      </c>
    </row>
    <row r="164" spans="10:76" ht="15.6">
      <c r="K164">
        <v>0.61796058260217501</v>
      </c>
      <c r="L164">
        <v>0.99075201430154503</v>
      </c>
      <c r="M164">
        <v>0</v>
      </c>
      <c r="N164">
        <v>0</v>
      </c>
      <c r="O164">
        <v>0.96385423591236297</v>
      </c>
      <c r="P164">
        <v>0.91639769340397903</v>
      </c>
      <c r="Q164">
        <v>0</v>
      </c>
      <c r="R164">
        <v>0.92421985852717103</v>
      </c>
      <c r="S164">
        <v>0.88027685358782004</v>
      </c>
      <c r="T164">
        <v>0.90814554511697798</v>
      </c>
      <c r="U164">
        <v>0.87095468123994002</v>
      </c>
      <c r="V164">
        <v>0.98963848832300605</v>
      </c>
      <c r="W164">
        <v>0.88373029025432703</v>
      </c>
      <c r="X164">
        <v>0</v>
      </c>
      <c r="Y164">
        <v>0.96425437300883898</v>
      </c>
      <c r="Z164">
        <v>0.97278425725858197</v>
      </c>
      <c r="AA164">
        <v>0</v>
      </c>
      <c r="AB164">
        <v>0.95948437619049298</v>
      </c>
      <c r="AC164">
        <v>0.94638555592100604</v>
      </c>
      <c r="AD164">
        <v>0.95293008762355602</v>
      </c>
      <c r="AE164">
        <v>0</v>
      </c>
      <c r="AF164">
        <v>0.95767143417939904</v>
      </c>
      <c r="AG164">
        <v>0.918088328027998</v>
      </c>
      <c r="AL164">
        <v>0.67740740529631305</v>
      </c>
      <c r="BU164">
        <v>0.50100922213285803</v>
      </c>
      <c r="BX164" s="97">
        <v>0.614165432420409</v>
      </c>
    </row>
    <row r="165" spans="10:76" ht="15.6">
      <c r="K165">
        <v>0.614165432420409</v>
      </c>
      <c r="L165">
        <v>0.98091356231871896</v>
      </c>
      <c r="M165">
        <v>0</v>
      </c>
      <c r="N165">
        <v>0</v>
      </c>
      <c r="O165">
        <v>0.95683304388271995</v>
      </c>
      <c r="P165">
        <v>0.90880074516202003</v>
      </c>
      <c r="Q165">
        <v>0</v>
      </c>
      <c r="R165">
        <v>0.92300266673930598</v>
      </c>
      <c r="S165">
        <v>0.87626066967846294</v>
      </c>
      <c r="T165">
        <v>0.90439127267789599</v>
      </c>
      <c r="U165">
        <v>0.87059575015715696</v>
      </c>
      <c r="V165">
        <v>0.98021643508598799</v>
      </c>
      <c r="W165">
        <v>0.87979620677218495</v>
      </c>
      <c r="X165">
        <v>0</v>
      </c>
      <c r="Y165">
        <v>0.95539777841818696</v>
      </c>
      <c r="Z165">
        <v>0.96040636499753296</v>
      </c>
      <c r="AA165">
        <v>0</v>
      </c>
      <c r="AB165">
        <v>0.94924712857122395</v>
      </c>
      <c r="AC165">
        <v>0.93918042387777001</v>
      </c>
      <c r="AD165">
        <v>0.94620907958582101</v>
      </c>
      <c r="AE165">
        <v>0</v>
      </c>
      <c r="AF165">
        <v>0.94700817748723898</v>
      </c>
      <c r="AG165">
        <v>0.91215916259490604</v>
      </c>
      <c r="AL165">
        <v>0.60662250583296295</v>
      </c>
      <c r="BU165">
        <v>0.44949019754407399</v>
      </c>
      <c r="BX165" s="97">
        <v>0.54954070503980601</v>
      </c>
    </row>
    <row r="166" spans="10:76" ht="15.6">
      <c r="K166">
        <v>0.54954070503980601</v>
      </c>
      <c r="L166">
        <v>0.88332351993562297</v>
      </c>
      <c r="M166">
        <v>0</v>
      </c>
      <c r="N166">
        <v>0</v>
      </c>
      <c r="O166">
        <v>0.85469965603258402</v>
      </c>
      <c r="P166">
        <v>0.80733176026613696</v>
      </c>
      <c r="Q166">
        <v>0</v>
      </c>
      <c r="R166">
        <v>0.82436199108036001</v>
      </c>
      <c r="S166">
        <v>0.78338761976512095</v>
      </c>
      <c r="T166">
        <v>0.80610942515850603</v>
      </c>
      <c r="U166">
        <v>0.77414167031055903</v>
      </c>
      <c r="V166">
        <v>0.88351628918150704</v>
      </c>
      <c r="W166">
        <v>0.77875061636826404</v>
      </c>
      <c r="X166">
        <v>0</v>
      </c>
      <c r="Y166">
        <v>0.85868526652713095</v>
      </c>
      <c r="Z166">
        <v>0.85984580959840995</v>
      </c>
      <c r="AA166">
        <v>0</v>
      </c>
      <c r="AB166">
        <v>0.84983198399036597</v>
      </c>
      <c r="AC166">
        <v>0.84160432770030502</v>
      </c>
      <c r="AD166">
        <v>0.850385408445681</v>
      </c>
      <c r="AE166">
        <v>0</v>
      </c>
      <c r="AF166">
        <v>0.85010846480562996</v>
      </c>
      <c r="AG166">
        <v>0.81271162087036197</v>
      </c>
      <c r="AL166">
        <v>0.61235840103202199</v>
      </c>
      <c r="BU166">
        <v>0.40518801103752999</v>
      </c>
      <c r="BX166" s="97">
        <v>0.49458158158239901</v>
      </c>
    </row>
    <row r="167" spans="10:76" ht="15.6">
      <c r="K167">
        <v>0.49458158158239901</v>
      </c>
      <c r="L167">
        <v>0.79435658959970201</v>
      </c>
      <c r="M167">
        <v>0</v>
      </c>
      <c r="N167">
        <v>0</v>
      </c>
      <c r="O167">
        <v>0.76897419443633297</v>
      </c>
      <c r="P167">
        <v>0.72711591583250501</v>
      </c>
      <c r="Q167">
        <v>0</v>
      </c>
      <c r="R167">
        <v>0.74300926250432098</v>
      </c>
      <c r="S167">
        <v>0.70790394848730098</v>
      </c>
      <c r="T167">
        <v>0.72209198130771002</v>
      </c>
      <c r="U167">
        <v>0.69793560141094901</v>
      </c>
      <c r="V167">
        <v>0.79126786065176002</v>
      </c>
      <c r="W167">
        <v>0.70167286432263098</v>
      </c>
      <c r="X167">
        <v>0</v>
      </c>
      <c r="Y167">
        <v>0.77307512947454604</v>
      </c>
      <c r="Z167">
        <v>0.76916859117319902</v>
      </c>
      <c r="AA167">
        <v>0</v>
      </c>
      <c r="AB167">
        <v>0.76667941650064897</v>
      </c>
      <c r="AC167">
        <v>0.75507290119016102</v>
      </c>
      <c r="AD167">
        <v>0.76370283140367201</v>
      </c>
      <c r="AE167">
        <v>0</v>
      </c>
      <c r="AF167">
        <v>0.76275179916810398</v>
      </c>
      <c r="AG167">
        <v>0.73478573787661705</v>
      </c>
      <c r="AL167">
        <v>0.61599678759004195</v>
      </c>
      <c r="BU167">
        <v>0.41758267866689303</v>
      </c>
      <c r="BX167" s="97">
        <v>0.50979777963945005</v>
      </c>
    </row>
    <row r="168" spans="10:76" ht="15.6">
      <c r="K168">
        <v>0.50979777963945005</v>
      </c>
      <c r="L168">
        <v>0.81400392606329697</v>
      </c>
      <c r="M168">
        <v>0</v>
      </c>
      <c r="N168">
        <v>0</v>
      </c>
      <c r="O168">
        <v>0.78796192950032695</v>
      </c>
      <c r="P168">
        <v>0.74895093569696103</v>
      </c>
      <c r="Q168">
        <v>0</v>
      </c>
      <c r="R168">
        <v>0.76420070342971702</v>
      </c>
      <c r="S168">
        <v>0.73356691637195603</v>
      </c>
      <c r="T168">
        <v>0.74353953425179098</v>
      </c>
      <c r="U168">
        <v>0.72015133076415005</v>
      </c>
      <c r="V168">
        <v>0.81245332901067302</v>
      </c>
      <c r="W168">
        <v>0.72741310248887403</v>
      </c>
      <c r="X168">
        <v>0</v>
      </c>
      <c r="Y168">
        <v>0.79198283810310099</v>
      </c>
      <c r="Z168">
        <v>0.79085493973141197</v>
      </c>
      <c r="AA168">
        <v>0</v>
      </c>
      <c r="AB168">
        <v>0.78807005963522203</v>
      </c>
      <c r="AC168">
        <v>0.77506587899118795</v>
      </c>
      <c r="AD168">
        <v>0.78608156330196499</v>
      </c>
      <c r="AE168">
        <v>0</v>
      </c>
      <c r="AF168">
        <v>0.781767137801057</v>
      </c>
      <c r="AG168">
        <v>0.75836932275727698</v>
      </c>
      <c r="AL168">
        <v>0.61222343526382506</v>
      </c>
      <c r="BU168">
        <v>0.44244068014798099</v>
      </c>
      <c r="BX168" s="97">
        <v>0.54058445417275303</v>
      </c>
    </row>
    <row r="169" spans="10:76" ht="15.6">
      <c r="K169">
        <v>0.54058445417275303</v>
      </c>
      <c r="L169">
        <v>0.85643654160240901</v>
      </c>
      <c r="M169">
        <v>0</v>
      </c>
      <c r="N169">
        <v>0</v>
      </c>
      <c r="O169">
        <v>0.83097214478010895</v>
      </c>
      <c r="P169">
        <v>0.79651589676947798</v>
      </c>
      <c r="Q169">
        <v>0</v>
      </c>
      <c r="R169">
        <v>0.80953078264225298</v>
      </c>
      <c r="S169">
        <v>0.78163362556078997</v>
      </c>
      <c r="T169">
        <v>0.79484139373430995</v>
      </c>
      <c r="U169">
        <v>0.77100319367885894</v>
      </c>
      <c r="V169">
        <v>0.853815794149548</v>
      </c>
      <c r="W169">
        <v>0.77653373668925896</v>
      </c>
      <c r="X169">
        <v>0</v>
      </c>
      <c r="Y169">
        <v>0.837047163978902</v>
      </c>
      <c r="Z169">
        <v>0.833423073694743</v>
      </c>
      <c r="AA169">
        <v>0</v>
      </c>
      <c r="AB169">
        <v>0.83283562235909303</v>
      </c>
      <c r="AC169">
        <v>0.81985053956339105</v>
      </c>
      <c r="AD169">
        <v>0.83106599549196003</v>
      </c>
      <c r="AE169">
        <v>0</v>
      </c>
      <c r="AF169">
        <v>0.82495751553901897</v>
      </c>
      <c r="AG169">
        <v>0.80514359624950105</v>
      </c>
      <c r="AL169">
        <v>0.547875045517773</v>
      </c>
      <c r="BU169">
        <v>0.40961600095505202</v>
      </c>
      <c r="BX169" s="97">
        <v>0.49992171159447801</v>
      </c>
    </row>
    <row r="170" spans="10:76" ht="15.6">
      <c r="K170">
        <v>0.49992171159447801</v>
      </c>
      <c r="L170">
        <v>0.79258108869462196</v>
      </c>
      <c r="M170">
        <v>0</v>
      </c>
      <c r="N170">
        <v>0</v>
      </c>
      <c r="O170">
        <v>0.76694553956471501</v>
      </c>
      <c r="P170">
        <v>0.73624268592880504</v>
      </c>
      <c r="Q170">
        <v>0</v>
      </c>
      <c r="R170">
        <v>0.74829863004396802</v>
      </c>
      <c r="S170">
        <v>0.72175718605251804</v>
      </c>
      <c r="T170">
        <v>0.73463394191164799</v>
      </c>
      <c r="U170">
        <v>0.71175704993811395</v>
      </c>
      <c r="V170">
        <v>0.792270297861418</v>
      </c>
      <c r="W170">
        <v>0.71758311279385001</v>
      </c>
      <c r="X170">
        <v>0</v>
      </c>
      <c r="Y170">
        <v>0.77498157829304204</v>
      </c>
      <c r="Z170">
        <v>0.77106008956655903</v>
      </c>
      <c r="AA170">
        <v>0</v>
      </c>
      <c r="AB170">
        <v>0.76983716376423095</v>
      </c>
      <c r="AC170">
        <v>0.75744882830115301</v>
      </c>
      <c r="AD170">
        <v>0.77066707415316005</v>
      </c>
      <c r="AE170">
        <v>0</v>
      </c>
      <c r="AF170">
        <v>0.76238904634845595</v>
      </c>
      <c r="AG170">
        <v>0.74305542888180698</v>
      </c>
      <c r="AL170">
        <v>0.49294992986525599</v>
      </c>
      <c r="BU170">
        <v>0.36170402197513601</v>
      </c>
      <c r="BX170" s="97">
        <v>0.44068662159118999</v>
      </c>
    </row>
    <row r="171" spans="10:76" ht="15.6">
      <c r="K171">
        <v>0.44068662159118999</v>
      </c>
      <c r="L171">
        <v>0.70114316824352096</v>
      </c>
      <c r="M171">
        <v>0</v>
      </c>
      <c r="N171">
        <v>0</v>
      </c>
      <c r="O171">
        <v>0.67595623187464904</v>
      </c>
      <c r="P171">
        <v>0.64863158486606798</v>
      </c>
      <c r="Q171">
        <v>0</v>
      </c>
      <c r="R171">
        <v>0.65997295699765601</v>
      </c>
      <c r="S171">
        <v>0.63443646757528405</v>
      </c>
      <c r="T171">
        <v>0.64675299344384496</v>
      </c>
      <c r="U171">
        <v>0.62517211689795704</v>
      </c>
      <c r="V171">
        <v>0.69884583500445796</v>
      </c>
      <c r="W171">
        <v>0.62946121486559503</v>
      </c>
      <c r="X171">
        <v>0</v>
      </c>
      <c r="Y171">
        <v>0.68781995744804403</v>
      </c>
      <c r="Z171">
        <v>0.67970005001587797</v>
      </c>
      <c r="AA171">
        <v>0</v>
      </c>
      <c r="AB171">
        <v>0.67973300866446296</v>
      </c>
      <c r="AC171">
        <v>0.66670424463296696</v>
      </c>
      <c r="AD171">
        <v>0.68111739671988203</v>
      </c>
      <c r="AE171">
        <v>0</v>
      </c>
      <c r="AF171">
        <v>0.66976208954960903</v>
      </c>
      <c r="AG171">
        <v>0.65538535605789505</v>
      </c>
      <c r="AL171">
        <v>0.50828334114565199</v>
      </c>
      <c r="BU171">
        <v>0.304034902131879</v>
      </c>
      <c r="BX171" s="97">
        <v>0.370052449831617</v>
      </c>
    </row>
    <row r="172" spans="10:76" ht="15.6">
      <c r="K172">
        <v>0.370052449831617</v>
      </c>
      <c r="L172">
        <v>0.58768607098542902</v>
      </c>
      <c r="M172">
        <v>0</v>
      </c>
      <c r="N172">
        <v>0</v>
      </c>
      <c r="O172">
        <v>0.56377270496696097</v>
      </c>
      <c r="P172">
        <v>0.54417094344751804</v>
      </c>
      <c r="Q172">
        <v>0</v>
      </c>
      <c r="R172">
        <v>0.55245969523891303</v>
      </c>
      <c r="S172">
        <v>0.533133703714744</v>
      </c>
      <c r="T172">
        <v>0.54325783657217297</v>
      </c>
      <c r="U172">
        <v>0.52489479963920305</v>
      </c>
      <c r="V172">
        <v>0.58546781297704398</v>
      </c>
      <c r="W172">
        <v>0.52798238093106398</v>
      </c>
      <c r="X172">
        <v>0</v>
      </c>
      <c r="Y172">
        <v>0.57711586053581898</v>
      </c>
      <c r="Z172">
        <v>0.56866219722572597</v>
      </c>
      <c r="AA172">
        <v>0</v>
      </c>
      <c r="AB172">
        <v>0.57140587717182501</v>
      </c>
      <c r="AC172">
        <v>0.55876845443494405</v>
      </c>
      <c r="AD172">
        <v>0.57289740790295396</v>
      </c>
      <c r="AE172">
        <v>0</v>
      </c>
      <c r="AF172">
        <v>0.56090403592001103</v>
      </c>
      <c r="AG172">
        <v>0.551497163225523</v>
      </c>
      <c r="AL172">
        <v>0.53891751796266096</v>
      </c>
      <c r="BU172">
        <v>0.311479192019395</v>
      </c>
      <c r="BX172" s="97">
        <v>0.37924028785504499</v>
      </c>
    </row>
    <row r="173" spans="10:76" ht="15.6">
      <c r="K173">
        <v>0.37924028785504499</v>
      </c>
      <c r="L173">
        <v>0.59852540118008501</v>
      </c>
      <c r="M173">
        <v>0</v>
      </c>
      <c r="N173">
        <v>0</v>
      </c>
      <c r="O173">
        <v>0.57657008016722</v>
      </c>
      <c r="P173">
        <v>0.55761902298548305</v>
      </c>
      <c r="Q173">
        <v>0</v>
      </c>
      <c r="R173">
        <v>0.56711462462284901</v>
      </c>
      <c r="S173">
        <v>0.54900057155404303</v>
      </c>
      <c r="T173">
        <v>0.55870021264896497</v>
      </c>
      <c r="U173">
        <v>0.54097942164818502</v>
      </c>
      <c r="V173">
        <v>0.59643003262071503</v>
      </c>
      <c r="W173">
        <v>0.54446949756129004</v>
      </c>
      <c r="X173">
        <v>0</v>
      </c>
      <c r="Y173">
        <v>0.58945643084395005</v>
      </c>
      <c r="Z173">
        <v>0.581176597634398</v>
      </c>
      <c r="AA173">
        <v>0</v>
      </c>
      <c r="AB173">
        <v>0.58368179459489</v>
      </c>
      <c r="AC173">
        <v>0.57261957355135595</v>
      </c>
      <c r="AD173">
        <v>0.58494558602783298</v>
      </c>
      <c r="AE173">
        <v>0</v>
      </c>
      <c r="AF173">
        <v>0.57404697661932402</v>
      </c>
      <c r="AG173">
        <v>0.56653256374897898</v>
      </c>
      <c r="AL173">
        <v>0.498330021001542</v>
      </c>
      <c r="BU173">
        <v>0.314617697963047</v>
      </c>
      <c r="BX173" s="97">
        <v>0.38360786156716098</v>
      </c>
    </row>
    <row r="174" spans="10:76" ht="15.6">
      <c r="K174">
        <v>0.38360786156716098</v>
      </c>
      <c r="L174">
        <v>0.60080159244878295</v>
      </c>
      <c r="M174">
        <v>0</v>
      </c>
      <c r="N174">
        <v>0</v>
      </c>
      <c r="O174">
        <v>0.58193494410480395</v>
      </c>
      <c r="P174">
        <v>0.56619368317846597</v>
      </c>
      <c r="Q174">
        <v>0</v>
      </c>
      <c r="R174">
        <v>0.572997708162163</v>
      </c>
      <c r="S174">
        <v>0.55895863205832397</v>
      </c>
      <c r="T174">
        <v>0.56746944253620701</v>
      </c>
      <c r="U174">
        <v>0.55123896653980697</v>
      </c>
      <c r="V174">
        <v>0.59893610217123405</v>
      </c>
      <c r="W174">
        <v>0.55449668267214902</v>
      </c>
      <c r="X174">
        <v>0</v>
      </c>
      <c r="Y174">
        <v>0.59231426604529902</v>
      </c>
      <c r="Z174">
        <v>0.58579348363418204</v>
      </c>
      <c r="AA174">
        <v>0</v>
      </c>
      <c r="AB174">
        <v>0.58722352387027799</v>
      </c>
      <c r="AC174">
        <v>0.57801623519603396</v>
      </c>
      <c r="AD174">
        <v>0.58928871566931895</v>
      </c>
      <c r="AE174">
        <v>0</v>
      </c>
      <c r="AF174">
        <v>0.57960527414405105</v>
      </c>
      <c r="AG174">
        <v>0.57308568458276399</v>
      </c>
      <c r="AL174">
        <v>0.43925164450776699</v>
      </c>
      <c r="BU174">
        <v>0.33669989011113699</v>
      </c>
      <c r="BX174" s="97">
        <v>0.41043643862396201</v>
      </c>
    </row>
    <row r="175" spans="10:76" ht="15.6">
      <c r="K175">
        <v>0.41043643862396201</v>
      </c>
      <c r="L175">
        <v>0.63697576900119701</v>
      </c>
      <c r="M175">
        <v>0</v>
      </c>
      <c r="N175">
        <v>0</v>
      </c>
      <c r="O175">
        <v>0.620755239835313</v>
      </c>
      <c r="P175">
        <v>0.60822817286299402</v>
      </c>
      <c r="Q175">
        <v>0</v>
      </c>
      <c r="R175">
        <v>0.61447270955522904</v>
      </c>
      <c r="S175">
        <v>0.60237936813192205</v>
      </c>
      <c r="T175">
        <v>0.60776675838476302</v>
      </c>
      <c r="U175">
        <v>0.59533670659378102</v>
      </c>
      <c r="V175">
        <v>0.63551859217011697</v>
      </c>
      <c r="W175">
        <v>0.59822875265987496</v>
      </c>
      <c r="X175">
        <v>0</v>
      </c>
      <c r="Y175">
        <v>0.63040853308007105</v>
      </c>
      <c r="Z175">
        <v>0.62339906203688</v>
      </c>
      <c r="AA175">
        <v>0</v>
      </c>
      <c r="AB175">
        <v>0.62535354742408999</v>
      </c>
      <c r="AC175">
        <v>0.61795289632754502</v>
      </c>
      <c r="AD175">
        <v>0.62695582487661095</v>
      </c>
      <c r="AE175">
        <v>0</v>
      </c>
      <c r="AF175">
        <v>0.61923701752230198</v>
      </c>
      <c r="AG175">
        <v>0.61336520469759204</v>
      </c>
      <c r="AL175">
        <v>0.36881022718484002</v>
      </c>
      <c r="BU175">
        <v>0.24716917029535601</v>
      </c>
      <c r="BX175" s="97">
        <v>0.30056573598355002</v>
      </c>
    </row>
    <row r="176" spans="10:76" ht="15.6">
      <c r="K176">
        <v>0.30056573598355002</v>
      </c>
      <c r="L176">
        <v>0.470799393921148</v>
      </c>
      <c r="M176">
        <v>0</v>
      </c>
      <c r="N176">
        <v>0</v>
      </c>
      <c r="O176">
        <v>0.45606118017840303</v>
      </c>
      <c r="P176">
        <v>0.443569901580041</v>
      </c>
      <c r="Q176">
        <v>0</v>
      </c>
      <c r="R176">
        <v>0.44920781217412498</v>
      </c>
      <c r="S176">
        <v>0.43899901632593302</v>
      </c>
      <c r="T176">
        <v>0.44405835699614898</v>
      </c>
      <c r="U176">
        <v>0.43148159129907299</v>
      </c>
      <c r="V176">
        <v>0.46929499941162001</v>
      </c>
      <c r="W176">
        <v>0.43462405765989498</v>
      </c>
      <c r="X176">
        <v>0</v>
      </c>
      <c r="Y176">
        <v>0.46437945762292998</v>
      </c>
      <c r="Z176">
        <v>0.45817542401995598</v>
      </c>
      <c r="AA176">
        <v>0</v>
      </c>
      <c r="AB176">
        <v>0.45977865129733803</v>
      </c>
      <c r="AC176">
        <v>0.45279875385573598</v>
      </c>
      <c r="AD176">
        <v>0.46046314341800099</v>
      </c>
      <c r="AE176">
        <v>0</v>
      </c>
      <c r="AF176">
        <v>0.45334668003812301</v>
      </c>
      <c r="AG176">
        <v>0.44861318525453198</v>
      </c>
      <c r="AL176">
        <v>0.37803743775405102</v>
      </c>
      <c r="BU176">
        <v>0.16989296471252599</v>
      </c>
      <c r="BX176" s="97">
        <v>0.20636737518270101</v>
      </c>
    </row>
    <row r="177" spans="10:76" ht="15.6">
      <c r="K177">
        <v>0.20636737518270101</v>
      </c>
      <c r="L177">
        <v>0.32160780419700902</v>
      </c>
      <c r="M177">
        <v>0</v>
      </c>
      <c r="N177">
        <v>0</v>
      </c>
      <c r="O177">
        <v>0.31234514010285502</v>
      </c>
      <c r="P177">
        <v>0.30461973330695002</v>
      </c>
      <c r="Q177">
        <v>0</v>
      </c>
      <c r="R177">
        <v>0.30772845558780598</v>
      </c>
      <c r="S177">
        <v>0.30292201613464798</v>
      </c>
      <c r="T177">
        <v>0.30554712719085603</v>
      </c>
      <c r="U177">
        <v>0.29715551801823598</v>
      </c>
      <c r="V177">
        <v>0.32143821282701501</v>
      </c>
      <c r="W177">
        <v>0.29858560212719898</v>
      </c>
      <c r="X177">
        <v>0</v>
      </c>
      <c r="Y177">
        <v>0.31800865888685897</v>
      </c>
      <c r="Z177">
        <v>0.314276230375862</v>
      </c>
      <c r="AA177">
        <v>0</v>
      </c>
      <c r="AB177">
        <v>0.313262038847614</v>
      </c>
      <c r="AC177">
        <v>0.31011777668450802</v>
      </c>
      <c r="AD177">
        <v>0.315248986281362</v>
      </c>
      <c r="AE177">
        <v>0</v>
      </c>
      <c r="AF177">
        <v>0.31041338742034202</v>
      </c>
      <c r="AG177">
        <v>0.307443896666661</v>
      </c>
      <c r="AL177">
        <v>0.38237555806610701</v>
      </c>
      <c r="BU177">
        <v>0.19682823259750901</v>
      </c>
      <c r="BX177" s="97">
        <v>0.23928608903704199</v>
      </c>
    </row>
    <row r="178" spans="10:76" ht="15.6">
      <c r="K178">
        <v>0.23928608903704199</v>
      </c>
      <c r="L178">
        <v>0.36858469918202502</v>
      </c>
      <c r="M178">
        <v>0</v>
      </c>
      <c r="N178">
        <v>0</v>
      </c>
      <c r="O178">
        <v>0.36127820967121499</v>
      </c>
      <c r="P178">
        <v>0.35481317940741602</v>
      </c>
      <c r="Q178">
        <v>0</v>
      </c>
      <c r="R178">
        <v>0.35767045141193998</v>
      </c>
      <c r="S178">
        <v>0.35372857453635498</v>
      </c>
      <c r="T178">
        <v>0.35599452333172998</v>
      </c>
      <c r="U178">
        <v>0.34920311634550799</v>
      </c>
      <c r="V178">
        <v>0.368463841511804</v>
      </c>
      <c r="W178">
        <v>0.35019660474976699</v>
      </c>
      <c r="X178">
        <v>0</v>
      </c>
      <c r="Y178">
        <v>0.36580810633569599</v>
      </c>
      <c r="Z178">
        <v>0.36282866599492303</v>
      </c>
      <c r="AA178">
        <v>0</v>
      </c>
      <c r="AB178">
        <v>0.36200273756018198</v>
      </c>
      <c r="AC178">
        <v>0.35950786684644398</v>
      </c>
      <c r="AD178">
        <v>0.36368523900639299</v>
      </c>
      <c r="AE178">
        <v>0</v>
      </c>
      <c r="AF178">
        <v>0.35961493544747197</v>
      </c>
      <c r="AG178">
        <v>0.35736214103220398</v>
      </c>
      <c r="AL178">
        <v>0.40915695926604501</v>
      </c>
      <c r="BU178">
        <v>0.28230229427911901</v>
      </c>
      <c r="BX178" s="97">
        <v>0.34352373668633901</v>
      </c>
    </row>
    <row r="179" spans="10:76" ht="15.6">
      <c r="K179">
        <v>0.34352373668633901</v>
      </c>
      <c r="L179">
        <v>0.52152877178691603</v>
      </c>
      <c r="M179">
        <v>0</v>
      </c>
      <c r="N179">
        <v>0</v>
      </c>
      <c r="O179">
        <v>0.51704972628286505</v>
      </c>
      <c r="P179">
        <v>0.51208346054335896</v>
      </c>
      <c r="Q179">
        <v>0</v>
      </c>
      <c r="R179">
        <v>0.51517104202772301</v>
      </c>
      <c r="S179">
        <v>0.51223319538130796</v>
      </c>
      <c r="T179">
        <v>0.51412502958107298</v>
      </c>
      <c r="U179">
        <v>0.50961973707659003</v>
      </c>
      <c r="V179">
        <v>0.52130823724985897</v>
      </c>
      <c r="W179">
        <v>0.51007264982879597</v>
      </c>
      <c r="X179">
        <v>0</v>
      </c>
      <c r="Y179">
        <v>0.51978712341927802</v>
      </c>
      <c r="Z179">
        <v>0.51800438647001801</v>
      </c>
      <c r="AA179">
        <v>0</v>
      </c>
      <c r="AB179">
        <v>0.51746779492656303</v>
      </c>
      <c r="AC179">
        <v>0.51595441597069402</v>
      </c>
      <c r="AD179">
        <v>0.51872448283206196</v>
      </c>
      <c r="AE179">
        <v>0</v>
      </c>
      <c r="AF179">
        <v>0.51603431316997295</v>
      </c>
      <c r="AG179">
        <v>0.51480899191676499</v>
      </c>
      <c r="AL179">
        <v>0.29964808031757501</v>
      </c>
      <c r="BU179">
        <v>0.18896275682739</v>
      </c>
      <c r="BX179" s="97">
        <v>0.22996853563438399</v>
      </c>
    </row>
    <row r="180" spans="10:76" ht="15.6">
      <c r="K180">
        <v>0.22996853563438399</v>
      </c>
      <c r="L180">
        <v>0.34986503694895998</v>
      </c>
      <c r="M180">
        <v>0</v>
      </c>
      <c r="N180">
        <v>0</v>
      </c>
      <c r="O180">
        <v>0.34577282672641102</v>
      </c>
      <c r="P180">
        <v>0.34367510348360703</v>
      </c>
      <c r="Q180">
        <v>0</v>
      </c>
      <c r="R180">
        <v>0.34457747828520602</v>
      </c>
      <c r="S180">
        <v>0.34266386588523901</v>
      </c>
      <c r="T180">
        <v>0.34230380495432999</v>
      </c>
      <c r="U180">
        <v>0.33980443439734997</v>
      </c>
      <c r="V180">
        <v>0.351185993046011</v>
      </c>
      <c r="W180">
        <v>0.34127339991292099</v>
      </c>
      <c r="X180">
        <v>0</v>
      </c>
      <c r="Y180">
        <v>0.34801180121536501</v>
      </c>
      <c r="Z180">
        <v>0.34626475491393099</v>
      </c>
      <c r="AA180">
        <v>0</v>
      </c>
      <c r="AB180">
        <v>0.346788133437127</v>
      </c>
      <c r="AC180">
        <v>0.34475937487927</v>
      </c>
      <c r="AD180">
        <v>0.34735795690087401</v>
      </c>
      <c r="AE180">
        <v>0</v>
      </c>
      <c r="AF180">
        <v>0.345409914438567</v>
      </c>
      <c r="AG180">
        <v>0.34511774144577601</v>
      </c>
      <c r="AL180">
        <v>0.20573954421840501</v>
      </c>
      <c r="BU180">
        <v>4.9165442674301299E-2</v>
      </c>
      <c r="BX180" s="97">
        <v>5.9654483809190001E-2</v>
      </c>
    </row>
    <row r="181" spans="10:76" ht="15.6">
      <c r="K181">
        <v>5.9654483809190001E-2</v>
      </c>
      <c r="L181">
        <v>9.4540008817669399E-2</v>
      </c>
      <c r="M181">
        <v>0</v>
      </c>
      <c r="N181">
        <v>0</v>
      </c>
      <c r="O181">
        <v>9.0629339562560099E-2</v>
      </c>
      <c r="P181">
        <v>8.73039860888358E-2</v>
      </c>
      <c r="Q181">
        <v>0</v>
      </c>
      <c r="R181">
        <v>8.8569474264711304E-2</v>
      </c>
      <c r="S181">
        <v>8.6511424917756194E-2</v>
      </c>
      <c r="T181">
        <v>8.7084362973006299E-2</v>
      </c>
      <c r="U181">
        <v>8.3865261487458098E-2</v>
      </c>
      <c r="V181">
        <v>9.4762876717514904E-2</v>
      </c>
      <c r="W181">
        <v>8.5142436545459194E-2</v>
      </c>
      <c r="X181">
        <v>0</v>
      </c>
      <c r="Y181">
        <v>9.2871784778464403E-2</v>
      </c>
      <c r="Z181">
        <v>9.1353457655938899E-2</v>
      </c>
      <c r="AA181">
        <v>0</v>
      </c>
      <c r="AB181">
        <v>9.1105759235116393E-2</v>
      </c>
      <c r="AC181">
        <v>8.9591348040880495E-2</v>
      </c>
      <c r="AD181">
        <v>9.1502910868850595E-2</v>
      </c>
      <c r="AE181">
        <v>0</v>
      </c>
      <c r="AF181">
        <v>8.9887518067533201E-2</v>
      </c>
      <c r="AG181">
        <v>8.8624133647422207E-2</v>
      </c>
      <c r="AL181">
        <v>0.23856032309672701</v>
      </c>
      <c r="BU181">
        <v>0</v>
      </c>
      <c r="BX181" s="97">
        <v>0</v>
      </c>
    </row>
    <row r="182" spans="10:76" ht="15.6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0.34248599930089402</v>
      </c>
      <c r="BU182" t="s">
        <v>270</v>
      </c>
      <c r="BX182" s="97" t="s">
        <v>260</v>
      </c>
    </row>
    <row r="183" spans="10:76" ht="15.6">
      <c r="AL183">
        <v>0.22926568096875499</v>
      </c>
      <c r="BU183" t="s">
        <v>261</v>
      </c>
      <c r="BV183" t="s">
        <v>262</v>
      </c>
      <c r="BX183" s="97" t="s">
        <v>272</v>
      </c>
    </row>
    <row r="184" spans="10:76" ht="15.6">
      <c r="AL184">
        <v>5.94793730073701E-2</v>
      </c>
      <c r="BU184">
        <v>1.73859441083999</v>
      </c>
      <c r="BV184">
        <v>1.73859441083999</v>
      </c>
      <c r="BX184" s="97" t="s">
        <v>273</v>
      </c>
    </row>
    <row r="185" spans="10:76" ht="15.6">
      <c r="AL185">
        <v>0</v>
      </c>
      <c r="BU185">
        <v>2.2115084879533402</v>
      </c>
      <c r="BV185">
        <v>1.6403518627483</v>
      </c>
      <c r="BX185" s="97" t="s">
        <v>274</v>
      </c>
    </row>
    <row r="186" spans="10:76" ht="15.6">
      <c r="AL186" t="s">
        <v>260</v>
      </c>
      <c r="BU186">
        <v>2.34334269577489</v>
      </c>
      <c r="BV186">
        <v>1.51649276682872</v>
      </c>
      <c r="BX186" s="97" t="s">
        <v>275</v>
      </c>
    </row>
    <row r="187" spans="10:76" ht="15.6">
      <c r="AL187" t="s">
        <v>261</v>
      </c>
      <c r="AM187" t="s">
        <v>262</v>
      </c>
      <c r="BU187">
        <v>2.37169238708965</v>
      </c>
      <c r="BV187">
        <v>1.5261178152024399</v>
      </c>
      <c r="BX187" s="97" t="s">
        <v>276</v>
      </c>
    </row>
    <row r="188" spans="10:76" ht="15.6">
      <c r="AL188">
        <v>1.4115096791583199</v>
      </c>
      <c r="AM188">
        <v>1.4115096791583199</v>
      </c>
      <c r="BU188">
        <v>2.3344622685524601</v>
      </c>
      <c r="BV188">
        <v>1.4966473235939399</v>
      </c>
      <c r="BX188" s="97" t="s">
        <v>277</v>
      </c>
    </row>
    <row r="189" spans="10:76" ht="15.6">
      <c r="AL189">
        <v>1.9482131679649499</v>
      </c>
      <c r="AM189">
        <v>1.31640152904302</v>
      </c>
      <c r="BU189">
        <v>2.2418068096961798</v>
      </c>
      <c r="BV189">
        <v>1.3045782201354199</v>
      </c>
      <c r="BX189" s="97" t="s">
        <v>278</v>
      </c>
    </row>
    <row r="190" spans="10:76" ht="15.6">
      <c r="AL190">
        <v>1.6897706168297699</v>
      </c>
      <c r="AM190">
        <v>1.34385007418126</v>
      </c>
      <c r="BU190">
        <v>2.3808398389861898</v>
      </c>
      <c r="BV190">
        <v>1.18009508223563</v>
      </c>
      <c r="BX190" s="97" t="s">
        <v>279</v>
      </c>
    </row>
    <row r="191" spans="10:76" ht="15.6">
      <c r="AL191">
        <v>1.57508395884592</v>
      </c>
      <c r="AM191">
        <v>1.3273201839778901</v>
      </c>
      <c r="BU191">
        <v>2.5796998560500199</v>
      </c>
      <c r="BV191">
        <v>1.12136985329864</v>
      </c>
      <c r="BX191" s="97" t="s">
        <v>280</v>
      </c>
    </row>
    <row r="192" spans="10:76" ht="15.6">
      <c r="AL192">
        <v>1.5363058403616601</v>
      </c>
      <c r="AM192">
        <v>1.21553906236353</v>
      </c>
      <c r="BU192">
        <v>2.5212148143994599</v>
      </c>
      <c r="BV192">
        <v>1.0669998219705299</v>
      </c>
      <c r="BX192" s="97" t="s">
        <v>281</v>
      </c>
    </row>
    <row r="193" spans="38:76" ht="15.6">
      <c r="AL193">
        <v>1.7103758823914901</v>
      </c>
      <c r="AM193">
        <v>1.17245527789799</v>
      </c>
      <c r="BU193">
        <v>2.4768590033001399</v>
      </c>
      <c r="BV193">
        <v>0.96612255924343404</v>
      </c>
      <c r="BX193" s="97" t="s">
        <v>282</v>
      </c>
    </row>
    <row r="194" spans="38:76" ht="15.6">
      <c r="AL194">
        <v>1.6328981506473701</v>
      </c>
      <c r="AM194">
        <v>1.13438913448064</v>
      </c>
      <c r="BU194">
        <v>2.53467093570096</v>
      </c>
      <c r="BV194">
        <v>0.99945246026041901</v>
      </c>
      <c r="BX194" s="97" t="s">
        <v>283</v>
      </c>
    </row>
    <row r="195" spans="38:76" ht="15.6">
      <c r="AL195">
        <v>1.83252065522247</v>
      </c>
      <c r="AM195">
        <v>1.0822543344108499</v>
      </c>
      <c r="BU195">
        <v>2.7296007157751299</v>
      </c>
      <c r="BV195">
        <v>0.85921161319096595</v>
      </c>
      <c r="BX195" s="97" t="s">
        <v>284</v>
      </c>
    </row>
    <row r="196" spans="38:76" ht="15.6">
      <c r="AL196">
        <v>1.8060547902011199</v>
      </c>
      <c r="AM196">
        <v>1.0439066988197201</v>
      </c>
      <c r="BU196">
        <v>2.6831508077962298</v>
      </c>
      <c r="BV196">
        <v>0.80166373529660495</v>
      </c>
      <c r="BX196" s="97" t="s">
        <v>285</v>
      </c>
    </row>
    <row r="197" spans="38:76" ht="15.6">
      <c r="AL197">
        <v>1.7425762408093499</v>
      </c>
      <c r="AM197">
        <v>0.953208695967935</v>
      </c>
      <c r="BU197">
        <v>2.67732897549618</v>
      </c>
      <c r="BV197">
        <v>0.77544919436970305</v>
      </c>
      <c r="BX197" s="97" t="s">
        <v>286</v>
      </c>
    </row>
    <row r="198" spans="38:76" ht="15.6">
      <c r="AL198">
        <v>1.8013378746778701</v>
      </c>
      <c r="AM198">
        <v>1.03455082852369</v>
      </c>
      <c r="BU198">
        <v>2.5787342878496302</v>
      </c>
      <c r="BV198">
        <v>0.68662534860554802</v>
      </c>
      <c r="BX198" s="97" t="s">
        <v>287</v>
      </c>
    </row>
    <row r="199" spans="38:76" ht="15.6">
      <c r="AL199">
        <v>1.7959889490234799</v>
      </c>
      <c r="AM199">
        <v>0.95969470367878695</v>
      </c>
      <c r="BU199">
        <v>2.4354046864118</v>
      </c>
      <c r="BV199">
        <v>0.62983175097186705</v>
      </c>
      <c r="BX199" s="97" t="s">
        <v>288</v>
      </c>
    </row>
    <row r="200" spans="38:76" ht="15.6">
      <c r="AL200">
        <v>1.8294952665325099</v>
      </c>
      <c r="AM200">
        <v>0.91402812072975803</v>
      </c>
      <c r="BU200">
        <v>2.4250061625766302</v>
      </c>
      <c r="BV200">
        <v>0.62908873243557994</v>
      </c>
      <c r="BX200" s="97" t="s">
        <v>289</v>
      </c>
    </row>
    <row r="201" spans="38:76" ht="15.6">
      <c r="AL201">
        <v>1.8214849011758001</v>
      </c>
      <c r="AM201">
        <v>0.97078927839580198</v>
      </c>
      <c r="BU201">
        <v>2.44264486688945</v>
      </c>
      <c r="BV201">
        <v>0.62336188770648404</v>
      </c>
      <c r="BX201" s="97" t="s">
        <v>290</v>
      </c>
    </row>
    <row r="202" spans="38:76" ht="15.6">
      <c r="AL202">
        <v>1.82498014482424</v>
      </c>
      <c r="AM202">
        <v>0.97156572760967497</v>
      </c>
      <c r="BU202">
        <v>2.4033535105688402</v>
      </c>
      <c r="BV202">
        <v>0.64582453810260199</v>
      </c>
      <c r="BX202" s="97" t="s">
        <v>291</v>
      </c>
    </row>
    <row r="203" spans="38:76" ht="15.6">
      <c r="AL203">
        <v>1.8163573905243799</v>
      </c>
      <c r="AM203">
        <v>0.92274175769947497</v>
      </c>
      <c r="BU203">
        <v>2.4496389170134498</v>
      </c>
      <c r="BV203">
        <v>0.65483467333973799</v>
      </c>
      <c r="BX203" s="97" t="s">
        <v>292</v>
      </c>
    </row>
    <row r="204" spans="38:76" ht="15.6">
      <c r="AL204">
        <v>1.7109290286085601</v>
      </c>
      <c r="AM204">
        <v>1.0441186763158301</v>
      </c>
      <c r="BU204">
        <v>2.4058691803118499</v>
      </c>
      <c r="BV204">
        <v>0.57765939282266998</v>
      </c>
      <c r="BX204" s="97" t="s">
        <v>293</v>
      </c>
    </row>
    <row r="205" spans="38:76" ht="15.6">
      <c r="AL205">
        <v>1.72798610388239</v>
      </c>
      <c r="AM205">
        <v>1.0420214559427501</v>
      </c>
      <c r="BU205">
        <v>2.4159929364330299</v>
      </c>
      <c r="BV205">
        <v>0.61353290910601799</v>
      </c>
      <c r="BX205" s="97" t="s">
        <v>294</v>
      </c>
    </row>
    <row r="206" spans="38:76" ht="15.6">
      <c r="AL206">
        <v>1.75278657554956</v>
      </c>
      <c r="AM206">
        <v>1.0429883702321501</v>
      </c>
      <c r="BU206">
        <v>2.4044906291106898</v>
      </c>
      <c r="BV206">
        <v>0.63076297849763197</v>
      </c>
      <c r="BX206" s="97" t="s">
        <v>295</v>
      </c>
    </row>
    <row r="207" spans="38:76" ht="15.6">
      <c r="AL207">
        <v>1.7379092116391599</v>
      </c>
      <c r="AM207">
        <v>1.03365350276696</v>
      </c>
      <c r="BU207">
        <v>2.39840423499788</v>
      </c>
      <c r="BV207">
        <v>0.61170625037374704</v>
      </c>
      <c r="BX207" s="97" t="s">
        <v>296</v>
      </c>
    </row>
    <row r="208" spans="38:76" ht="15.6">
      <c r="AL208">
        <v>1.6566626715371799</v>
      </c>
      <c r="AM208">
        <v>1.05985702648974</v>
      </c>
      <c r="BU208">
        <v>2.38280391610926</v>
      </c>
      <c r="BV208">
        <v>0.64820616783236196</v>
      </c>
      <c r="BX208" s="97" t="s">
        <v>297</v>
      </c>
    </row>
    <row r="209" spans="38:76" ht="15.6">
      <c r="AL209">
        <v>1.78812516629858</v>
      </c>
      <c r="AM209">
        <v>1.0157518067110201</v>
      </c>
      <c r="BU209">
        <v>2.4851863078616501</v>
      </c>
      <c r="BV209">
        <v>0.50255499564647299</v>
      </c>
      <c r="BX209" s="97" t="s">
        <v>298</v>
      </c>
    </row>
    <row r="210" spans="38:76" ht="15.6">
      <c r="AL210">
        <v>1.75168693626119</v>
      </c>
      <c r="AM210">
        <v>0.99576303595354798</v>
      </c>
      <c r="BU210">
        <v>2.4811721400840301</v>
      </c>
      <c r="BV210">
        <v>0.48780402394831202</v>
      </c>
      <c r="BX210" s="97" t="s">
        <v>299</v>
      </c>
    </row>
    <row r="211" spans="38:76" ht="15.6">
      <c r="AL211">
        <v>1.77931458564621</v>
      </c>
      <c r="AM211">
        <v>0.99103022467787105</v>
      </c>
      <c r="BU211">
        <v>2.5127134216498201</v>
      </c>
      <c r="BV211">
        <v>0.48323760626694101</v>
      </c>
      <c r="BX211" s="97" t="s">
        <v>300</v>
      </c>
    </row>
    <row r="212" spans="38:76" ht="15.6">
      <c r="AL212">
        <v>1.71484093437017</v>
      </c>
      <c r="AM212">
        <v>1.0223176738372699</v>
      </c>
      <c r="BU212">
        <v>2.5219276821919201</v>
      </c>
      <c r="BV212">
        <v>0.46253790350099999</v>
      </c>
      <c r="BX212" s="97" t="s">
        <v>301</v>
      </c>
    </row>
    <row r="213" spans="38:76" ht="15.6">
      <c r="AL213">
        <v>1.87119743026707</v>
      </c>
      <c r="AM213">
        <v>0.88707049388901404</v>
      </c>
      <c r="BU213">
        <v>2.4946846872813699</v>
      </c>
      <c r="BV213">
        <v>0.46740044757133697</v>
      </c>
      <c r="BX213" s="97" t="s">
        <v>302</v>
      </c>
    </row>
    <row r="214" spans="38:76" ht="15.6">
      <c r="AL214">
        <v>1.8894520383504401</v>
      </c>
      <c r="AM214">
        <v>0.84915345524260999</v>
      </c>
      <c r="BU214">
        <v>2.5769790299625601</v>
      </c>
      <c r="BV214">
        <v>0.370261191768815</v>
      </c>
      <c r="BX214" s="97" t="s">
        <v>303</v>
      </c>
    </row>
    <row r="215" spans="38:76" ht="15.6">
      <c r="AL215">
        <v>1.90218545871949</v>
      </c>
      <c r="AM215">
        <v>0.853170116122422</v>
      </c>
      <c r="BU215">
        <v>2.62340116549088</v>
      </c>
      <c r="BV215">
        <v>0.38325444255296998</v>
      </c>
      <c r="BX215" s="97" t="s">
        <v>304</v>
      </c>
    </row>
    <row r="216" spans="38:76" ht="15.6">
      <c r="AL216">
        <v>1.84124626473177</v>
      </c>
      <c r="AM216">
        <v>0.86343061781834396</v>
      </c>
      <c r="BU216">
        <v>2.60776398389747</v>
      </c>
      <c r="BV216">
        <v>0.36643982252227197</v>
      </c>
      <c r="BX216" s="97" t="s">
        <v>305</v>
      </c>
    </row>
    <row r="217" spans="38:76" ht="15.6">
      <c r="AL217">
        <v>1.8508534168172099</v>
      </c>
      <c r="AM217">
        <v>0.88397179598415898</v>
      </c>
      <c r="BU217">
        <v>2.63085876819162</v>
      </c>
      <c r="BV217">
        <v>0.37684836638070801</v>
      </c>
      <c r="BX217" s="97" t="s">
        <v>306</v>
      </c>
    </row>
    <row r="218" spans="38:76" ht="15.6">
      <c r="AL218">
        <v>1.90374862565894</v>
      </c>
      <c r="AM218">
        <v>0.84189532320154004</v>
      </c>
      <c r="BU218">
        <v>2.6421966403064499</v>
      </c>
      <c r="BV218">
        <v>0.38869011670438902</v>
      </c>
      <c r="BX218" s="97" t="s">
        <v>307</v>
      </c>
    </row>
    <row r="219" spans="38:76" ht="15.6">
      <c r="AL219">
        <v>1.9048871018426901</v>
      </c>
      <c r="AM219">
        <v>0.83031714759771902</v>
      </c>
      <c r="BU219">
        <v>2.62615216409012</v>
      </c>
      <c r="BV219">
        <v>0.360702242873568</v>
      </c>
      <c r="BX219" s="97" t="s">
        <v>308</v>
      </c>
    </row>
    <row r="220" spans="38:76" ht="15.6">
      <c r="AL220">
        <v>1.9445733613193701</v>
      </c>
      <c r="AM220">
        <v>0.87289007804826002</v>
      </c>
      <c r="BU220">
        <v>2.67527898961835</v>
      </c>
      <c r="BV220">
        <v>0.32516908302387598</v>
      </c>
      <c r="BX220" s="97" t="s">
        <v>309</v>
      </c>
    </row>
    <row r="221" spans="38:76" ht="15.6">
      <c r="AL221">
        <v>2.0203410221364</v>
      </c>
      <c r="AM221">
        <v>0.87880074988261803</v>
      </c>
      <c r="BU221">
        <v>2.7040937872858302</v>
      </c>
      <c r="BV221">
        <v>0.33175662657507499</v>
      </c>
      <c r="BX221" s="97" t="s">
        <v>310</v>
      </c>
    </row>
    <row r="222" spans="38:76" ht="15.6">
      <c r="AL222">
        <v>2.0695938694249501</v>
      </c>
      <c r="AM222">
        <v>0.89260274973582898</v>
      </c>
      <c r="BU222">
        <v>2.75312835371167</v>
      </c>
      <c r="BV222">
        <v>0.33932638057782599</v>
      </c>
      <c r="BX222" s="97" t="s">
        <v>311</v>
      </c>
    </row>
    <row r="223" spans="38:76" ht="15.6">
      <c r="AL223">
        <v>2.12413367871748</v>
      </c>
      <c r="AM223">
        <v>0.80333751437392098</v>
      </c>
      <c r="BU223">
        <v>2.8334867733946401</v>
      </c>
      <c r="BV223">
        <v>0.337740391607327</v>
      </c>
      <c r="BX223" s="97" t="s">
        <v>312</v>
      </c>
    </row>
    <row r="224" spans="38:76" ht="15.6">
      <c r="AL224">
        <v>2.1800258471963798</v>
      </c>
      <c r="AM224">
        <v>0.82336616319955902</v>
      </c>
      <c r="BU224">
        <v>2.8943646684298998</v>
      </c>
      <c r="BV224">
        <v>0.36159264158823501</v>
      </c>
      <c r="BX224" s="97" t="s">
        <v>313</v>
      </c>
    </row>
    <row r="225" spans="38:76" ht="15.6">
      <c r="AL225">
        <v>2.1837265647164901</v>
      </c>
      <c r="AM225">
        <v>0.82818116496159799</v>
      </c>
      <c r="BU225">
        <v>2.9095913567212701</v>
      </c>
      <c r="BV225">
        <v>0.31611127751803603</v>
      </c>
      <c r="BX225" s="97" t="s">
        <v>314</v>
      </c>
    </row>
    <row r="226" spans="38:76" ht="15.6">
      <c r="AL226">
        <v>2.18535665175673</v>
      </c>
      <c r="AM226">
        <v>0.82247302977154402</v>
      </c>
      <c r="BU226">
        <v>2.87815721021353</v>
      </c>
      <c r="BV226">
        <v>0.31427746280097002</v>
      </c>
      <c r="BX226" s="97" t="s">
        <v>315</v>
      </c>
    </row>
    <row r="227" spans="38:76" ht="15.6">
      <c r="AL227">
        <v>2.2293028363371499</v>
      </c>
      <c r="AM227">
        <v>0.83325663625462498</v>
      </c>
      <c r="BU227">
        <v>2.9056238740796601</v>
      </c>
      <c r="BV227">
        <v>0.32150730306013298</v>
      </c>
      <c r="BX227" s="97" t="s">
        <v>316</v>
      </c>
    </row>
    <row r="228" spans="38:76" ht="15.6">
      <c r="AL228">
        <v>2.3361427990917298</v>
      </c>
      <c r="AM228">
        <v>0.75724104005694204</v>
      </c>
      <c r="BU228">
        <v>2.9239974162099198</v>
      </c>
      <c r="BV228">
        <v>0.31561189765661701</v>
      </c>
      <c r="BX228" s="97" t="s">
        <v>317</v>
      </c>
    </row>
    <row r="229" spans="38:76" ht="15.6">
      <c r="AL229">
        <v>2.3268072348554201</v>
      </c>
      <c r="AM229">
        <v>0.80342773464360295</v>
      </c>
      <c r="BU229">
        <v>3.01701829780641</v>
      </c>
      <c r="BV229">
        <v>0.27884314005683503</v>
      </c>
      <c r="BX229" s="97" t="s">
        <v>318</v>
      </c>
    </row>
    <row r="230" spans="38:76" ht="15.6">
      <c r="AL230">
        <v>2.3195768313635301</v>
      </c>
      <c r="AM230">
        <v>0.794947042064025</v>
      </c>
      <c r="BU230">
        <v>3.0375902493374598</v>
      </c>
      <c r="BV230">
        <v>0.26373524377958102</v>
      </c>
      <c r="BX230" s="97" t="s">
        <v>319</v>
      </c>
    </row>
    <row r="231" spans="38:76" ht="15.6">
      <c r="AL231">
        <v>2.34937680621971</v>
      </c>
      <c r="AM231">
        <v>0.81004642442753505</v>
      </c>
      <c r="BU231">
        <v>3.0523434107298</v>
      </c>
      <c r="BV231">
        <v>0.26566599104893901</v>
      </c>
      <c r="BX231" s="97" t="s">
        <v>320</v>
      </c>
    </row>
    <row r="232" spans="38:76" ht="15.6">
      <c r="AL232">
        <v>2.34843280841846</v>
      </c>
      <c r="AM232">
        <v>0.79977756238534903</v>
      </c>
      <c r="BU232">
        <v>3.0663946096879098</v>
      </c>
      <c r="BV232">
        <v>0.277594433522523</v>
      </c>
      <c r="BX232" s="97" t="s">
        <v>321</v>
      </c>
    </row>
    <row r="233" spans="38:76" ht="15.6">
      <c r="AL233">
        <v>2.3797167683362699</v>
      </c>
      <c r="AM233">
        <v>0.64587717297817604</v>
      </c>
      <c r="BU233">
        <v>3.0681232634190301</v>
      </c>
      <c r="BV233">
        <v>0.27615249026751898</v>
      </c>
      <c r="BX233" s="97" t="s">
        <v>322</v>
      </c>
    </row>
    <row r="234" spans="38:76" ht="15.6">
      <c r="AL234">
        <v>2.38852265276036</v>
      </c>
      <c r="AM234">
        <v>0.669900492079331</v>
      </c>
      <c r="BU234">
        <v>3.1905254655016799</v>
      </c>
      <c r="BV234">
        <v>0.224757178101016</v>
      </c>
      <c r="BX234" s="97" t="s">
        <v>323</v>
      </c>
    </row>
    <row r="235" spans="38:76" ht="15.6">
      <c r="AL235">
        <v>2.4268887495538198</v>
      </c>
      <c r="AM235">
        <v>0.66729310234272998</v>
      </c>
      <c r="BU235">
        <v>3.24254173300129</v>
      </c>
      <c r="BV235">
        <v>0.227121687621791</v>
      </c>
      <c r="BX235" s="97" t="s">
        <v>324</v>
      </c>
    </row>
    <row r="236" spans="38:76" ht="15.6">
      <c r="AL236">
        <v>2.3740766577746601</v>
      </c>
      <c r="AM236">
        <v>0.61988826333821201</v>
      </c>
      <c r="BU236">
        <v>3.2590467733374702</v>
      </c>
      <c r="BV236">
        <v>0.222201474075923</v>
      </c>
      <c r="BX236" s="97" t="s">
        <v>325</v>
      </c>
    </row>
    <row r="237" spans="38:76" ht="15.6">
      <c r="AL237">
        <v>2.3524475070119899</v>
      </c>
      <c r="AM237">
        <v>0.60386571958395796</v>
      </c>
      <c r="BU237">
        <v>3.26788018709918</v>
      </c>
      <c r="BV237">
        <v>0.22555238639109801</v>
      </c>
      <c r="BX237" s="97" t="s">
        <v>326</v>
      </c>
    </row>
    <row r="238" spans="38:76" ht="15.6">
      <c r="AL238">
        <v>2.5028941808615501</v>
      </c>
      <c r="AM238">
        <v>0.43062589049392602</v>
      </c>
      <c r="BU238">
        <v>3.2698105123985299</v>
      </c>
      <c r="BV238">
        <v>0.21956479981410401</v>
      </c>
      <c r="BX238" s="97" t="s">
        <v>327</v>
      </c>
    </row>
    <row r="239" spans="38:76" ht="15.6">
      <c r="AL239">
        <v>2.5265955879576101</v>
      </c>
      <c r="AM239">
        <v>0.43473084683470398</v>
      </c>
      <c r="BU239">
        <v>3.32017379420618</v>
      </c>
      <c r="BV239">
        <v>0.20904290086018901</v>
      </c>
      <c r="BX239" s="97" t="s">
        <v>328</v>
      </c>
    </row>
    <row r="240" spans="38:76" ht="15.6">
      <c r="AL240">
        <v>2.5559822506629901</v>
      </c>
      <c r="AM240">
        <v>0.41439610186105202</v>
      </c>
      <c r="BU240">
        <v>3.35817509004224</v>
      </c>
      <c r="BV240">
        <v>0.223648013199892</v>
      </c>
      <c r="BX240" s="97" t="s">
        <v>329</v>
      </c>
    </row>
    <row r="241" spans="38:76" ht="15.6">
      <c r="AL241">
        <v>2.5847223533079999</v>
      </c>
      <c r="AM241">
        <v>0.38790894421126099</v>
      </c>
      <c r="BU241">
        <v>3.4216042367360702</v>
      </c>
      <c r="BV241">
        <v>0.24683069442709801</v>
      </c>
      <c r="BX241" s="97" t="s">
        <v>330</v>
      </c>
    </row>
    <row r="242" spans="38:76" ht="15.6">
      <c r="AL242">
        <v>2.5512232245025501</v>
      </c>
      <c r="AM242">
        <v>0.43433967449710298</v>
      </c>
      <c r="BU242">
        <v>3.46672875431056</v>
      </c>
      <c r="BV242">
        <v>0.18992190931865599</v>
      </c>
      <c r="BX242" s="97" t="s">
        <v>331</v>
      </c>
    </row>
    <row r="243" spans="38:76" ht="15.6">
      <c r="AL243">
        <v>2.5772300764935898</v>
      </c>
      <c r="AM243">
        <v>0.36761221464806199</v>
      </c>
      <c r="BU243">
        <v>3.4557229637277702</v>
      </c>
      <c r="BV243">
        <v>0.18075464678782999</v>
      </c>
      <c r="BX243" s="97" t="s">
        <v>332</v>
      </c>
    </row>
    <row r="244" spans="38:76" ht="15.6">
      <c r="AL244">
        <v>2.6216763687509799</v>
      </c>
      <c r="AM244">
        <v>0.35267426675441499</v>
      </c>
      <c r="BU244">
        <v>3.4837575258874098</v>
      </c>
      <c r="BV244">
        <v>0.11640088430602</v>
      </c>
      <c r="BX244" s="97" t="s">
        <v>333</v>
      </c>
    </row>
    <row r="245" spans="38:76" ht="15.6">
      <c r="AL245">
        <v>2.6543068791722599</v>
      </c>
      <c r="AM245">
        <v>0.35507846635773599</v>
      </c>
      <c r="BU245">
        <v>3.5747899699362899</v>
      </c>
      <c r="BV245">
        <v>0.162452207738917</v>
      </c>
      <c r="BX245" s="97" t="s">
        <v>334</v>
      </c>
    </row>
    <row r="246" spans="38:76" ht="15.6">
      <c r="AL246">
        <v>2.6160686068780499</v>
      </c>
      <c r="AM246">
        <v>0.31928759601992801</v>
      </c>
      <c r="BU246">
        <v>3.5633771787138802</v>
      </c>
      <c r="BV246">
        <v>0.14378499640110501</v>
      </c>
      <c r="BX246" s="97" t="s">
        <v>335</v>
      </c>
    </row>
    <row r="247" spans="38:76" ht="15.6">
      <c r="AL247">
        <v>2.59404577591379</v>
      </c>
      <c r="AM247">
        <v>0.30462720789840397</v>
      </c>
      <c r="BU247">
        <v>3.5812221948165699</v>
      </c>
      <c r="BV247">
        <v>0.15071752974727201</v>
      </c>
      <c r="BX247" s="97" t="s">
        <v>336</v>
      </c>
    </row>
    <row r="248" spans="38:76" ht="15.6">
      <c r="AL248">
        <v>2.6554369300992899</v>
      </c>
      <c r="AM248">
        <v>0.29656218447650001</v>
      </c>
      <c r="BU248">
        <v>3.5634632319252102</v>
      </c>
      <c r="BV248">
        <v>0.142870432871539</v>
      </c>
      <c r="BX248" s="97" t="s">
        <v>337</v>
      </c>
    </row>
    <row r="249" spans="38:76" ht="15.6">
      <c r="AL249">
        <v>2.6406268241194399</v>
      </c>
      <c r="AM249">
        <v>0.28524002601997001</v>
      </c>
      <c r="BU249">
        <v>3.5941068316073199</v>
      </c>
      <c r="BV249">
        <v>0.15533326504569001</v>
      </c>
      <c r="BX249" s="97" t="s">
        <v>338</v>
      </c>
    </row>
    <row r="250" spans="38:76" ht="15.6">
      <c r="AL250">
        <v>2.6580952076535298</v>
      </c>
      <c r="AM250">
        <v>0.28567965708995202</v>
      </c>
      <c r="BU250">
        <v>3.6125036357618101</v>
      </c>
      <c r="BV250">
        <v>0.14468688551078901</v>
      </c>
      <c r="BX250" s="97" t="s">
        <v>339</v>
      </c>
    </row>
    <row r="251" spans="38:76" ht="15.6">
      <c r="AL251">
        <v>2.6734259727593899</v>
      </c>
      <c r="AM251">
        <v>0.29371681563280799</v>
      </c>
      <c r="BU251">
        <v>3.6470872653129698</v>
      </c>
      <c r="BV251">
        <v>0.15560993489654101</v>
      </c>
      <c r="BX251" s="97" t="s">
        <v>340</v>
      </c>
    </row>
    <row r="252" spans="38:76" ht="15.6">
      <c r="AL252">
        <v>2.68320644503659</v>
      </c>
      <c r="AM252">
        <v>0.30554694063020499</v>
      </c>
      <c r="BU252">
        <v>3.6571835450990902</v>
      </c>
      <c r="BV252">
        <v>0.156442689832509</v>
      </c>
      <c r="BX252" s="97" t="s">
        <v>341</v>
      </c>
    </row>
    <row r="253" spans="38:76" ht="15.6">
      <c r="AL253">
        <v>2.8742470060671099</v>
      </c>
      <c r="AM253">
        <v>0.22082730721994401</v>
      </c>
      <c r="BU253">
        <v>3.6567126726542298</v>
      </c>
      <c r="BV253">
        <v>0.14246730491051199</v>
      </c>
      <c r="BX253" s="97" t="s">
        <v>342</v>
      </c>
    </row>
    <row r="254" spans="38:76" ht="15.6">
      <c r="AL254">
        <v>2.83815743451555</v>
      </c>
      <c r="AM254">
        <v>0.26311410927030598</v>
      </c>
      <c r="BU254">
        <v>3.7578022548133099</v>
      </c>
      <c r="BV254">
        <v>0.181578411785356</v>
      </c>
      <c r="BX254" s="97" t="s">
        <v>343</v>
      </c>
    </row>
    <row r="255" spans="38:76" ht="15.6">
      <c r="AL255">
        <v>2.8972014987868602</v>
      </c>
      <c r="AM255">
        <v>0.30528343280751202</v>
      </c>
      <c r="BU255">
        <v>3.7412645305971801</v>
      </c>
      <c r="BV255">
        <v>0.19772198750310799</v>
      </c>
      <c r="BX255" s="97" t="s">
        <v>344</v>
      </c>
    </row>
    <row r="256" spans="38:76" ht="15.6">
      <c r="AL256">
        <v>2.9097538722257701</v>
      </c>
      <c r="AM256">
        <v>0.29785341861590398</v>
      </c>
      <c r="BU256">
        <v>3.7597428378303102</v>
      </c>
      <c r="BV256">
        <v>0.156492362762082</v>
      </c>
      <c r="BX256" s="97" t="s">
        <v>345</v>
      </c>
    </row>
    <row r="257" spans="38:76" ht="15.6">
      <c r="AL257">
        <v>2.87108330566388</v>
      </c>
      <c r="AM257">
        <v>0.30310321991864098</v>
      </c>
      <c r="BU257">
        <v>3.85399546933892</v>
      </c>
      <c r="BV257">
        <v>0.15466178933052599</v>
      </c>
      <c r="BX257" s="97" t="s">
        <v>346</v>
      </c>
    </row>
    <row r="258" spans="38:76" ht="15.6">
      <c r="AL258">
        <v>2.93933643713715</v>
      </c>
      <c r="AM258">
        <v>0.142509331268692</v>
      </c>
      <c r="BU258">
        <v>3.82911136881257</v>
      </c>
      <c r="BV258">
        <v>0.16097475377135501</v>
      </c>
      <c r="BX258" s="97" t="s">
        <v>347</v>
      </c>
    </row>
    <row r="259" spans="38:76" ht="15.6">
      <c r="AL259">
        <v>2.9163899309666501</v>
      </c>
      <c r="AM259">
        <v>0.16918368164443601</v>
      </c>
      <c r="BU259">
        <v>4.0057148764771604</v>
      </c>
      <c r="BV259">
        <v>0.15767570261719499</v>
      </c>
      <c r="BX259" s="97" t="s">
        <v>348</v>
      </c>
    </row>
    <row r="260" spans="38:76" ht="15.6">
      <c r="AL260">
        <v>2.92919987900031</v>
      </c>
      <c r="AM260">
        <v>0.19071411589531301</v>
      </c>
      <c r="BU260">
        <v>3.9091854834508499</v>
      </c>
      <c r="BV260">
        <v>0.140803521502611</v>
      </c>
      <c r="BX260" s="97" t="s">
        <v>349</v>
      </c>
    </row>
    <row r="261" spans="38:76" ht="15.6">
      <c r="AL261">
        <v>2.96286345771435</v>
      </c>
      <c r="AM261">
        <v>0.19016097518724501</v>
      </c>
      <c r="BU261">
        <v>3.9587763889885399</v>
      </c>
      <c r="BV261">
        <v>0.124581275427449</v>
      </c>
      <c r="BX261" s="97" t="s">
        <v>350</v>
      </c>
    </row>
    <row r="262" spans="38:76" ht="15.6">
      <c r="AL262">
        <v>3.0107955961834398</v>
      </c>
      <c r="AM262">
        <v>0.16582725859736899</v>
      </c>
      <c r="BU262">
        <v>3.9411657303211101</v>
      </c>
      <c r="BV262">
        <v>0.14541628711396601</v>
      </c>
      <c r="BX262" s="97" t="s">
        <v>351</v>
      </c>
    </row>
    <row r="263" spans="38:76" ht="15.6">
      <c r="AL263">
        <v>3.17336541414896</v>
      </c>
      <c r="AM263">
        <v>0.119062528202749</v>
      </c>
      <c r="BU263">
        <v>3.9104781978115302</v>
      </c>
      <c r="BV263">
        <v>0.178954491327489</v>
      </c>
      <c r="BX263" s="97" t="s">
        <v>352</v>
      </c>
    </row>
    <row r="264" spans="38:76" ht="15.6">
      <c r="AL264">
        <v>3.0569962782340898</v>
      </c>
      <c r="AM264">
        <v>0.177076844524369</v>
      </c>
      <c r="BU264">
        <v>4.9455032745871703</v>
      </c>
      <c r="BV264">
        <v>0</v>
      </c>
      <c r="BX264" s="97" t="s">
        <v>353</v>
      </c>
    </row>
    <row r="265" spans="38:76" ht="15.6">
      <c r="AL265">
        <v>3.0851846975479802</v>
      </c>
      <c r="AM265">
        <v>0.211346291649534</v>
      </c>
      <c r="BU265">
        <v>4.0882577014035899</v>
      </c>
      <c r="BV265">
        <v>0</v>
      </c>
      <c r="BX265" s="97" t="s">
        <v>354</v>
      </c>
    </row>
    <row r="266" spans="38:76" ht="15.6">
      <c r="AL266">
        <v>3.0764964446430798</v>
      </c>
      <c r="AM266">
        <v>0.21054598762813601</v>
      </c>
      <c r="BU266">
        <v>4.08312469579311</v>
      </c>
      <c r="BV266">
        <v>0</v>
      </c>
      <c r="BX266" s="97" t="s">
        <v>355</v>
      </c>
    </row>
    <row r="267" spans="38:76" ht="15.6">
      <c r="AL267">
        <v>3.08722299691276</v>
      </c>
      <c r="AM267">
        <v>0.20963588448345699</v>
      </c>
      <c r="BU267">
        <v>4.0240126514134902</v>
      </c>
      <c r="BV267">
        <v>0</v>
      </c>
      <c r="BX267" s="97" t="s">
        <v>356</v>
      </c>
    </row>
    <row r="268" spans="38:76" ht="15.6">
      <c r="AL268">
        <v>3.6828062727908799</v>
      </c>
      <c r="AM268">
        <v>0.179414116632923</v>
      </c>
      <c r="BU268">
        <v>3.92554033803474</v>
      </c>
      <c r="BV268">
        <v>0</v>
      </c>
      <c r="BX268" s="97" t="s">
        <v>357</v>
      </c>
    </row>
    <row r="269" spans="38:76" ht="15.6">
      <c r="AL269">
        <v>3.6881506863661002</v>
      </c>
      <c r="AM269">
        <v>0.13417281773501699</v>
      </c>
      <c r="BU269">
        <v>4.1681196907380196</v>
      </c>
      <c r="BV269">
        <v>0</v>
      </c>
      <c r="BX269" s="97" t="s">
        <v>358</v>
      </c>
    </row>
    <row r="270" spans="38:76" ht="15.6">
      <c r="AL270">
        <v>3.6914436973419802</v>
      </c>
      <c r="AM270">
        <v>0.15843651136116499</v>
      </c>
      <c r="BU270">
        <v>4.0899363026955404</v>
      </c>
      <c r="BV270">
        <v>0</v>
      </c>
      <c r="BX270" s="97" t="s">
        <v>359</v>
      </c>
    </row>
    <row r="271" spans="38:76" ht="15.6">
      <c r="AL271">
        <v>3.6973193995478901</v>
      </c>
      <c r="AM271">
        <v>0.15911837787570299</v>
      </c>
      <c r="BU271">
        <v>4.0658002950676897</v>
      </c>
      <c r="BV271">
        <v>0</v>
      </c>
      <c r="BX271" s="97" t="s">
        <v>360</v>
      </c>
    </row>
    <row r="272" spans="38:76" ht="15.6">
      <c r="AL272">
        <v>3.6570344198205702</v>
      </c>
      <c r="AM272">
        <v>0.17445655704593699</v>
      </c>
      <c r="BU272">
        <v>4.0332981834720902</v>
      </c>
      <c r="BV272">
        <v>0</v>
      </c>
      <c r="BX272" s="97" t="s">
        <v>361</v>
      </c>
    </row>
    <row r="273" spans="38:76" ht="15.6">
      <c r="AL273">
        <v>3.6027001812068198</v>
      </c>
      <c r="AM273">
        <v>5.9081813122447299E-2</v>
      </c>
      <c r="BU273">
        <v>4.0212378495973597</v>
      </c>
      <c r="BV273">
        <v>0</v>
      </c>
      <c r="BX273" s="97" t="s">
        <v>362</v>
      </c>
    </row>
    <row r="274" spans="38:76" ht="15.6">
      <c r="AL274">
        <v>3.6096173352386201</v>
      </c>
      <c r="AM274">
        <v>0.11101012237902499</v>
      </c>
      <c r="BU274">
        <v>4.0278090009566903</v>
      </c>
      <c r="BV274">
        <v>0</v>
      </c>
      <c r="BX274" s="97" t="s">
        <v>363</v>
      </c>
    </row>
    <row r="275" spans="38:76" ht="15.6">
      <c r="AL275">
        <v>3.6033369734973801</v>
      </c>
      <c r="AM275">
        <v>0.10998600350205601</v>
      </c>
      <c r="BU275">
        <v>4.0241523293727797</v>
      </c>
      <c r="BV275">
        <v>0</v>
      </c>
      <c r="BX275" s="97" t="s">
        <v>364</v>
      </c>
    </row>
    <row r="276" spans="38:76" ht="15.6">
      <c r="AL276">
        <v>3.5671772150499801</v>
      </c>
      <c r="AM276">
        <v>0.10020263136011</v>
      </c>
      <c r="BU276">
        <v>3.9916770493473699</v>
      </c>
      <c r="BV276">
        <v>0</v>
      </c>
      <c r="BX276" s="97" t="s">
        <v>365</v>
      </c>
    </row>
    <row r="277" spans="38:76" ht="15.6">
      <c r="AL277">
        <v>3.50211449302286</v>
      </c>
      <c r="AM277">
        <v>7.9868150614357605E-2</v>
      </c>
      <c r="BU277">
        <v>3.9763791363175298</v>
      </c>
      <c r="BV277">
        <v>0</v>
      </c>
      <c r="BX277" s="97" t="s">
        <v>366</v>
      </c>
    </row>
    <row r="278" spans="38:76" ht="15.6">
      <c r="AL278">
        <v>3.45822781008094</v>
      </c>
      <c r="AM278">
        <v>0.10584767181607201</v>
      </c>
      <c r="BU278">
        <v>3.9296125239569899</v>
      </c>
      <c r="BV278">
        <v>0</v>
      </c>
      <c r="BX278" s="97" t="s">
        <v>367</v>
      </c>
    </row>
    <row r="279" spans="38:76" ht="15.6">
      <c r="AL279">
        <v>3.4735422470987798</v>
      </c>
      <c r="AM279">
        <v>0.10924229747926099</v>
      </c>
      <c r="BU279">
        <v>3.8998166612469398</v>
      </c>
      <c r="BV279">
        <v>0</v>
      </c>
      <c r="BX279" s="97" t="s">
        <v>368</v>
      </c>
    </row>
    <row r="280" spans="38:76" ht="15.6">
      <c r="AL280">
        <v>3.4712035524826002</v>
      </c>
      <c r="AM280">
        <v>0.10980775725688099</v>
      </c>
      <c r="BU280">
        <v>3.83903780916929</v>
      </c>
      <c r="BV280">
        <v>0</v>
      </c>
      <c r="BX280" s="97" t="s">
        <v>369</v>
      </c>
    </row>
    <row r="281" spans="38:76" ht="15.6">
      <c r="AL281">
        <v>3.43194049137225</v>
      </c>
      <c r="AM281">
        <v>0.111483798124693</v>
      </c>
      <c r="BU281">
        <v>3.7973440402598899</v>
      </c>
      <c r="BV281">
        <v>0</v>
      </c>
      <c r="BX281" s="97" t="s">
        <v>370</v>
      </c>
    </row>
    <row r="282" spans="38:76" ht="15.6">
      <c r="AL282">
        <v>3.3997322735414</v>
      </c>
      <c r="AM282">
        <v>0.10013141410245401</v>
      </c>
      <c r="BU282">
        <v>3.7476878338218</v>
      </c>
      <c r="BV282">
        <v>0</v>
      </c>
      <c r="BX282" s="97" t="s">
        <v>371</v>
      </c>
    </row>
    <row r="283" spans="38:76" ht="15.6">
      <c r="AL283">
        <v>3.36247549927513</v>
      </c>
      <c r="AM283">
        <v>0.12028913638738099</v>
      </c>
      <c r="BU283">
        <v>3.7329935262347602</v>
      </c>
      <c r="BV283">
        <v>0</v>
      </c>
      <c r="BX283" s="97" t="s">
        <v>372</v>
      </c>
    </row>
    <row r="284" spans="38:76" ht="15.6">
      <c r="AL284">
        <v>3.3676101785244801</v>
      </c>
      <c r="AM284">
        <v>0.11233395796833499</v>
      </c>
      <c r="BU284">
        <v>3.7237708445140001</v>
      </c>
      <c r="BV284">
        <v>0</v>
      </c>
      <c r="BX284" s="97" t="s">
        <v>373</v>
      </c>
    </row>
    <row r="285" spans="38:76" ht="15.6">
      <c r="AL285">
        <v>3.34805549503095</v>
      </c>
      <c r="AM285">
        <v>0.124906412390316</v>
      </c>
      <c r="BU285">
        <v>3.7186426025741501</v>
      </c>
      <c r="BV285">
        <v>0</v>
      </c>
      <c r="BX285" s="97" t="s">
        <v>374</v>
      </c>
    </row>
    <row r="286" spans="38:76" ht="15.6">
      <c r="AL286">
        <v>3.3376003567365302</v>
      </c>
      <c r="AM286">
        <v>0.117625908472868</v>
      </c>
      <c r="BU286">
        <v>3.6829320759326998</v>
      </c>
      <c r="BV286">
        <v>0</v>
      </c>
      <c r="BX286" s="97" t="s">
        <v>375</v>
      </c>
    </row>
    <row r="287" spans="38:76" ht="15.6">
      <c r="AL287">
        <v>3.2776514482069099</v>
      </c>
      <c r="AM287">
        <v>0.120246462630824</v>
      </c>
      <c r="BU287">
        <v>3.6320289882746799</v>
      </c>
      <c r="BV287">
        <v>0</v>
      </c>
      <c r="BX287" s="97" t="s">
        <v>376</v>
      </c>
    </row>
    <row r="288" spans="38:76" ht="15.6">
      <c r="AL288">
        <v>3.2168997322867701</v>
      </c>
      <c r="AM288">
        <v>3.7346141735939503E-2</v>
      </c>
      <c r="BU288">
        <v>3.57060878540719</v>
      </c>
      <c r="BV288">
        <v>0</v>
      </c>
      <c r="BX288" s="97" t="s">
        <v>377</v>
      </c>
    </row>
    <row r="289" spans="38:76" ht="15.6">
      <c r="AL289">
        <v>3.2497539152964698</v>
      </c>
      <c r="AM289">
        <v>3.2908721577707002E-2</v>
      </c>
      <c r="BU289">
        <v>3.5319543549041801</v>
      </c>
      <c r="BV289">
        <v>0</v>
      </c>
      <c r="BX289" s="97" t="s">
        <v>378</v>
      </c>
    </row>
    <row r="290" spans="38:76" ht="15.6">
      <c r="AL290">
        <v>3.2500427958505802</v>
      </c>
      <c r="AM290">
        <v>3.6707624490181598E-2</v>
      </c>
      <c r="BU290">
        <v>3.5191317949180401</v>
      </c>
      <c r="BV290">
        <v>0</v>
      </c>
      <c r="BX290" s="97" t="s">
        <v>379</v>
      </c>
    </row>
    <row r="291" spans="38:76" ht="15.6">
      <c r="AL291">
        <v>3.2153218316202601</v>
      </c>
      <c r="AM291">
        <v>3.5649491050470099E-2</v>
      </c>
      <c r="BU291">
        <v>3.4886778745038298</v>
      </c>
      <c r="BV291">
        <v>0</v>
      </c>
      <c r="BX291" s="97" t="s">
        <v>380</v>
      </c>
    </row>
    <row r="292" spans="38:76" ht="15.6">
      <c r="AL292">
        <v>3.1635502943253999</v>
      </c>
      <c r="AM292">
        <v>2.6525848311524498E-2</v>
      </c>
      <c r="BU292">
        <v>3.4528371150625401</v>
      </c>
      <c r="BV292">
        <v>0</v>
      </c>
      <c r="BX292" s="97" t="s">
        <v>381</v>
      </c>
    </row>
    <row r="293" spans="38:76" ht="15.6">
      <c r="AL293">
        <v>3.0830038786705698</v>
      </c>
      <c r="AM293">
        <v>3.5132204938893602E-2</v>
      </c>
      <c r="BU293">
        <v>3.3834184671138501</v>
      </c>
      <c r="BV293">
        <v>0</v>
      </c>
      <c r="BX293" s="97" t="s">
        <v>382</v>
      </c>
    </row>
    <row r="294" spans="38:76" ht="15.6">
      <c r="AL294">
        <v>3.0901957788666699</v>
      </c>
      <c r="AM294">
        <v>4.1557740078562999E-2</v>
      </c>
      <c r="BU294">
        <v>3.3704835442680001</v>
      </c>
      <c r="BV294">
        <v>0</v>
      </c>
      <c r="BX294" s="97" t="s">
        <v>383</v>
      </c>
    </row>
    <row r="295" spans="38:76" ht="15.6">
      <c r="AL295">
        <v>3.0633991737376598</v>
      </c>
      <c r="AM295">
        <v>4.0709754839838901E-2</v>
      </c>
      <c r="BU295">
        <v>3.3510996198169898</v>
      </c>
      <c r="BV295">
        <v>0</v>
      </c>
      <c r="BX295" s="97" t="s">
        <v>384</v>
      </c>
    </row>
    <row r="296" spans="38:76" ht="15.6">
      <c r="AL296">
        <v>3.0346263306827401</v>
      </c>
      <c r="AM296">
        <v>3.5061250791796103E-2</v>
      </c>
      <c r="BU296">
        <v>3.3076090765286001</v>
      </c>
      <c r="BV296">
        <v>0</v>
      </c>
      <c r="BX296" s="97" t="s">
        <v>385</v>
      </c>
    </row>
    <row r="297" spans="38:76" ht="15.6">
      <c r="AL297">
        <v>3.00098023619891</v>
      </c>
      <c r="AM297">
        <v>3.1641156493166102E-2</v>
      </c>
      <c r="BU297">
        <v>3.2803664045016898</v>
      </c>
      <c r="BV297">
        <v>0</v>
      </c>
      <c r="BX297" s="97" t="s">
        <v>386</v>
      </c>
    </row>
    <row r="298" spans="38:76" ht="15.6">
      <c r="AL298">
        <v>2.9626453875872998</v>
      </c>
      <c r="AM298">
        <v>4.0771507986197303E-2</v>
      </c>
      <c r="BU298">
        <v>3.2103959159353002</v>
      </c>
      <c r="BV298">
        <v>0</v>
      </c>
      <c r="BX298" s="97" t="s">
        <v>387</v>
      </c>
    </row>
    <row r="299" spans="38:76" ht="15.6">
      <c r="AL299">
        <v>2.9261947435479398</v>
      </c>
      <c r="AM299">
        <v>4.4356700240242297E-2</v>
      </c>
      <c r="BU299">
        <v>3.1858273619345701</v>
      </c>
      <c r="BV299">
        <v>0</v>
      </c>
      <c r="BX299" s="97" t="s">
        <v>388</v>
      </c>
    </row>
    <row r="300" spans="38:76" ht="15.6">
      <c r="AL300">
        <v>2.9219043324067999</v>
      </c>
      <c r="AM300">
        <v>4.9846271525191797E-2</v>
      </c>
      <c r="BU300">
        <v>3.1585847617456202</v>
      </c>
      <c r="BV300">
        <v>0</v>
      </c>
      <c r="BX300" s="97" t="s">
        <v>389</v>
      </c>
    </row>
    <row r="301" spans="38:76" ht="15.6">
      <c r="AL301">
        <v>2.9266769459917898</v>
      </c>
      <c r="AM301">
        <v>3.9810736295137997E-2</v>
      </c>
      <c r="BU301">
        <v>3.1267554275763798</v>
      </c>
      <c r="BV301">
        <v>0</v>
      </c>
      <c r="BX301" s="97" t="s">
        <v>390</v>
      </c>
    </row>
    <row r="302" spans="38:76" ht="15.6">
      <c r="AL302">
        <v>2.8625112067020999</v>
      </c>
      <c r="AM302">
        <v>4.1953157359232301E-2</v>
      </c>
      <c r="BU302">
        <v>3.0898470578944202</v>
      </c>
      <c r="BV302">
        <v>0</v>
      </c>
      <c r="BX302" s="97" t="s">
        <v>391</v>
      </c>
    </row>
    <row r="303" spans="38:76" ht="15.6">
      <c r="AL303">
        <v>2.82310723049503</v>
      </c>
      <c r="AM303">
        <v>5.64183375018837E-2</v>
      </c>
      <c r="BU303">
        <v>3.0152866538260401</v>
      </c>
      <c r="BV303">
        <v>0</v>
      </c>
      <c r="BX303" s="97" t="s">
        <v>392</v>
      </c>
    </row>
    <row r="304" spans="38:76" ht="15.6">
      <c r="AL304">
        <v>2.82025566347551</v>
      </c>
      <c r="AM304">
        <v>5.3943929953224501E-2</v>
      </c>
      <c r="BU304">
        <v>2.9315626955062002</v>
      </c>
      <c r="BV304">
        <v>0</v>
      </c>
      <c r="BX304" s="97" t="s">
        <v>393</v>
      </c>
    </row>
    <row r="305" spans="38:76" ht="15.6">
      <c r="AL305">
        <v>2.8113045783042501</v>
      </c>
      <c r="AM305">
        <v>5.5588411227805598E-2</v>
      </c>
      <c r="BU305">
        <v>2.9210231431151601</v>
      </c>
      <c r="BV305">
        <v>0</v>
      </c>
      <c r="BX305" s="97" t="s">
        <v>394</v>
      </c>
    </row>
    <row r="306" spans="38:76" ht="15.6">
      <c r="AL306">
        <v>2.7933941588272</v>
      </c>
      <c r="AM306">
        <v>5.6076653070733798E-2</v>
      </c>
      <c r="BU306">
        <v>2.9079340979478001</v>
      </c>
      <c r="BV306">
        <v>0</v>
      </c>
      <c r="BX306" s="97" t="s">
        <v>395</v>
      </c>
    </row>
    <row r="307" spans="38:76" ht="15.6">
      <c r="AL307">
        <v>2.7496221914902299</v>
      </c>
      <c r="AM307">
        <v>5.1080135419476598E-2</v>
      </c>
      <c r="BU307">
        <v>2.8572728983979601</v>
      </c>
      <c r="BV307">
        <v>0</v>
      </c>
      <c r="BX307" s="97" t="s">
        <v>396</v>
      </c>
    </row>
    <row r="308" spans="38:76" ht="15.6">
      <c r="AL308">
        <v>2.6167790799936999</v>
      </c>
      <c r="AM308">
        <v>2.7125873052781298E-2</v>
      </c>
      <c r="BU308">
        <v>2.8151433253504998</v>
      </c>
      <c r="BV308">
        <v>0</v>
      </c>
      <c r="BX308" s="97" t="s">
        <v>397</v>
      </c>
    </row>
    <row r="309" spans="38:76" ht="15.6">
      <c r="AL309">
        <v>2.60551242963431</v>
      </c>
      <c r="AM309">
        <v>2.8537330461817102E-2</v>
      </c>
      <c r="BU309">
        <v>2.7157242569206201</v>
      </c>
      <c r="BV309">
        <v>0</v>
      </c>
      <c r="BX309" s="97" t="s">
        <v>398</v>
      </c>
    </row>
    <row r="310" spans="38:76" ht="15.6">
      <c r="AL310">
        <v>2.6252874141990601</v>
      </c>
      <c r="AM310">
        <v>2.9440238523691199E-2</v>
      </c>
      <c r="BU310">
        <v>2.7152632237046701</v>
      </c>
      <c r="BV310">
        <v>0</v>
      </c>
      <c r="BX310" s="97" t="s">
        <v>399</v>
      </c>
    </row>
    <row r="311" spans="38:76" ht="15.6">
      <c r="AL311">
        <v>2.5861453312105001</v>
      </c>
      <c r="AM311">
        <v>2.9729950853919902E-2</v>
      </c>
      <c r="BU311">
        <v>2.6795164702605598</v>
      </c>
      <c r="BV311">
        <v>0</v>
      </c>
      <c r="BX311" s="97" t="s">
        <v>400</v>
      </c>
    </row>
    <row r="312" spans="38:76" ht="15.6">
      <c r="AL312">
        <v>2.5171346087242101</v>
      </c>
      <c r="AM312">
        <v>2.90271810930967E-2</v>
      </c>
      <c r="BU312">
        <v>2.6479315704290798</v>
      </c>
      <c r="BV312">
        <v>0</v>
      </c>
      <c r="BX312" s="97" t="s">
        <v>401</v>
      </c>
    </row>
    <row r="313" spans="38:76" ht="15.6">
      <c r="AL313">
        <v>2.4541141766844699</v>
      </c>
      <c r="AM313">
        <v>3.1775940500609098E-2</v>
      </c>
      <c r="BU313">
        <v>2.5693529294823798</v>
      </c>
      <c r="BV313">
        <v>0</v>
      </c>
      <c r="BX313" s="97" t="s">
        <v>402</v>
      </c>
    </row>
    <row r="314" spans="38:76" ht="15.6">
      <c r="AL314">
        <v>2.4675030079628799</v>
      </c>
      <c r="AM314">
        <v>3.6320288723326398E-2</v>
      </c>
      <c r="BU314">
        <v>2.5133976038065402</v>
      </c>
      <c r="BV314">
        <v>0</v>
      </c>
      <c r="BX314" s="97" t="s">
        <v>403</v>
      </c>
    </row>
    <row r="315" spans="38:76" ht="15.6">
      <c r="AL315">
        <v>2.4445168353711</v>
      </c>
      <c r="AM315">
        <v>4.0944275958662103E-2</v>
      </c>
      <c r="BU315">
        <v>2.49746870518466</v>
      </c>
      <c r="BV315">
        <v>0</v>
      </c>
      <c r="BX315" s="97" t="s">
        <v>404</v>
      </c>
    </row>
    <row r="316" spans="38:76" ht="15.6">
      <c r="AL316">
        <v>2.4223382155255999</v>
      </c>
      <c r="AM316">
        <v>3.5194417740492298E-2</v>
      </c>
      <c r="BU316">
        <v>2.4725634923025299</v>
      </c>
      <c r="BV316">
        <v>0</v>
      </c>
      <c r="BX316" s="97" t="s">
        <v>405</v>
      </c>
    </row>
    <row r="317" spans="38:76" ht="15.6">
      <c r="AL317">
        <v>2.3675060673894799</v>
      </c>
      <c r="AM317">
        <v>3.1239229126581801E-2</v>
      </c>
      <c r="BU317">
        <v>2.4017160567073002</v>
      </c>
      <c r="BV317">
        <v>0</v>
      </c>
      <c r="BX317" s="97" t="s">
        <v>406</v>
      </c>
    </row>
    <row r="318" spans="38:76" ht="15.6">
      <c r="AL318">
        <v>2.2927453761006502</v>
      </c>
      <c r="AM318">
        <v>3.8347879972055403E-2</v>
      </c>
      <c r="BU318">
        <v>2.33112386960318</v>
      </c>
      <c r="BV318">
        <v>0</v>
      </c>
      <c r="BX318" s="97" t="s">
        <v>407</v>
      </c>
    </row>
    <row r="319" spans="38:76" ht="15.6">
      <c r="AL319">
        <v>2.2915895210967698</v>
      </c>
      <c r="AM319">
        <v>4.0002793856790397E-2</v>
      </c>
      <c r="BU319">
        <v>2.2480655839704902</v>
      </c>
      <c r="BV319">
        <v>0</v>
      </c>
      <c r="BX319" s="97" t="s">
        <v>408</v>
      </c>
    </row>
    <row r="320" spans="38:76" ht="15.6">
      <c r="AL320">
        <v>2.2737208456539801</v>
      </c>
      <c r="AM320">
        <v>3.9621564460535899E-2</v>
      </c>
      <c r="BU320">
        <v>2.2280121798506398</v>
      </c>
      <c r="BV320">
        <v>0</v>
      </c>
      <c r="BX320" s="97" t="s">
        <v>409</v>
      </c>
    </row>
    <row r="321" spans="38:76" ht="15.6">
      <c r="AL321">
        <v>2.2079788443012802</v>
      </c>
      <c r="AM321">
        <v>3.42690587918641E-2</v>
      </c>
      <c r="BU321">
        <v>2.19416172105322</v>
      </c>
      <c r="BV321">
        <v>0</v>
      </c>
      <c r="BX321" s="97" t="s">
        <v>410</v>
      </c>
    </row>
    <row r="322" spans="38:76" ht="15.6">
      <c r="AL322">
        <v>2.1393529302898302</v>
      </c>
      <c r="AM322">
        <v>2.9344582299099999E-2</v>
      </c>
      <c r="BU322">
        <v>2.15622433178835</v>
      </c>
      <c r="BV322">
        <v>0</v>
      </c>
      <c r="BX322" s="97" t="s">
        <v>411</v>
      </c>
    </row>
    <row r="323" spans="38:76" ht="15.6">
      <c r="AL323">
        <v>2.0658059355912402</v>
      </c>
      <c r="AM323">
        <v>2.9947638898806299E-2</v>
      </c>
      <c r="BU323">
        <v>2.0744273356294798</v>
      </c>
      <c r="BV323">
        <v>0</v>
      </c>
      <c r="BX323" s="97" t="s">
        <v>412</v>
      </c>
    </row>
    <row r="324" spans="38:76" ht="15.6">
      <c r="AL324">
        <v>2.0516724896761298</v>
      </c>
      <c r="AM324">
        <v>3.5290151288176801E-2</v>
      </c>
      <c r="BU324">
        <v>2.0111435951483498</v>
      </c>
      <c r="BV324">
        <v>0</v>
      </c>
      <c r="BX324" s="97" t="s">
        <v>413</v>
      </c>
    </row>
    <row r="325" spans="38:76" ht="15.6">
      <c r="AL325">
        <v>2.0372435745683899</v>
      </c>
      <c r="AM325">
        <v>4.2012143083848298E-2</v>
      </c>
      <c r="BU325">
        <v>2.0021507663294602</v>
      </c>
      <c r="BV325">
        <v>0</v>
      </c>
      <c r="BX325" s="97" t="s">
        <v>414</v>
      </c>
    </row>
    <row r="326" spans="38:76" ht="15.6">
      <c r="AL326">
        <v>2.0009326791257398</v>
      </c>
      <c r="AM326">
        <v>3.88643794401521E-2</v>
      </c>
      <c r="BU326">
        <v>1.9835426421473099</v>
      </c>
      <c r="BV326">
        <v>0</v>
      </c>
      <c r="BX326" s="97" t="s">
        <v>415</v>
      </c>
    </row>
    <row r="327" spans="38:76" ht="15.6">
      <c r="AL327">
        <v>1.9416661178035399</v>
      </c>
      <c r="AM327">
        <v>3.5418289599291899E-2</v>
      </c>
      <c r="BU327">
        <v>1.9368970475781</v>
      </c>
      <c r="BV327">
        <v>0</v>
      </c>
      <c r="BX327" s="97" t="s">
        <v>416</v>
      </c>
    </row>
    <row r="328" spans="38:76" ht="15.6">
      <c r="AL328">
        <v>1.83324988964253</v>
      </c>
      <c r="AM328">
        <v>1.8080907966477901E-2</v>
      </c>
      <c r="BU328">
        <v>1.8484669050317499</v>
      </c>
      <c r="BV328">
        <v>0</v>
      </c>
      <c r="BX328" s="97" t="s">
        <v>417</v>
      </c>
    </row>
    <row r="329" spans="38:76" ht="15.6">
      <c r="AL329">
        <v>1.82579295189422</v>
      </c>
      <c r="AM329">
        <v>1.9017235214088199E-2</v>
      </c>
      <c r="BU329">
        <v>1.7439419852481499</v>
      </c>
      <c r="BV329">
        <v>0</v>
      </c>
      <c r="BX329" s="97" t="s">
        <v>418</v>
      </c>
    </row>
    <row r="330" spans="38:76" ht="15.6">
      <c r="AL330">
        <v>1.8179615319901901</v>
      </c>
      <c r="AM330">
        <v>2.0371063114340698E-2</v>
      </c>
      <c r="BU330">
        <v>1.73460007279161</v>
      </c>
      <c r="BV330">
        <v>0</v>
      </c>
      <c r="BX330" s="97" t="s">
        <v>419</v>
      </c>
    </row>
    <row r="331" spans="38:76" ht="15.6">
      <c r="AL331">
        <v>1.7784725307352101</v>
      </c>
      <c r="AM331">
        <v>1.91159210442522E-2</v>
      </c>
      <c r="BU331">
        <v>1.72140132270582</v>
      </c>
      <c r="BV331">
        <v>0</v>
      </c>
      <c r="BX331" s="97" t="s">
        <v>420</v>
      </c>
    </row>
    <row r="332" spans="38:76" ht="15.6">
      <c r="AL332">
        <v>1.6994399246793399</v>
      </c>
      <c r="AM332">
        <v>1.5774991931522299E-2</v>
      </c>
      <c r="BU332">
        <v>1.6776974551128201</v>
      </c>
      <c r="BV332">
        <v>0</v>
      </c>
      <c r="BX332" s="97" t="s">
        <v>421</v>
      </c>
    </row>
    <row r="333" spans="38:76" ht="15.6">
      <c r="AL333">
        <v>1.62438097036502</v>
      </c>
      <c r="AM333">
        <v>1.87100846664464E-2</v>
      </c>
      <c r="BU333">
        <v>1.60254627308137</v>
      </c>
      <c r="BV333">
        <v>0</v>
      </c>
      <c r="BX333" s="97" t="s">
        <v>422</v>
      </c>
    </row>
    <row r="334" spans="38:76" ht="15.6">
      <c r="AL334">
        <v>1.60718964701034</v>
      </c>
      <c r="AM334">
        <v>2.1130021844018802E-2</v>
      </c>
      <c r="BU334">
        <v>1.5057464481421801</v>
      </c>
      <c r="BV334">
        <v>0</v>
      </c>
      <c r="BX334" s="97" t="s">
        <v>423</v>
      </c>
    </row>
    <row r="335" spans="38:76" ht="15.6">
      <c r="AL335">
        <v>1.59503753533691</v>
      </c>
      <c r="AM335">
        <v>2.5762567150076299E-2</v>
      </c>
      <c r="BU335">
        <v>1.4967907340119699</v>
      </c>
      <c r="BV335">
        <v>0</v>
      </c>
      <c r="BX335" s="97" t="s">
        <v>424</v>
      </c>
    </row>
    <row r="336" spans="38:76" ht="15.6">
      <c r="AL336">
        <v>1.5443421546926701</v>
      </c>
      <c r="AM336">
        <v>2.16651659821867E-2</v>
      </c>
      <c r="BU336">
        <v>1.4895938848217101</v>
      </c>
      <c r="BV336">
        <v>0</v>
      </c>
      <c r="BX336" s="97" t="s">
        <v>425</v>
      </c>
    </row>
    <row r="337" spans="38:76" ht="15.6">
      <c r="AL337">
        <v>1.4905365591430599</v>
      </c>
      <c r="AM337">
        <v>1.7124981890302302E-2</v>
      </c>
      <c r="BU337">
        <v>1.4513303776937601</v>
      </c>
      <c r="BV337">
        <v>0</v>
      </c>
      <c r="BX337" s="97" t="s">
        <v>426</v>
      </c>
    </row>
    <row r="338" spans="38:76" ht="15.6">
      <c r="AL338">
        <v>1.4063768099127201</v>
      </c>
      <c r="AM338">
        <v>1.7952086978585101E-2</v>
      </c>
      <c r="BU338">
        <v>1.36357212311467</v>
      </c>
      <c r="BV338">
        <v>0</v>
      </c>
      <c r="BX338" s="97" t="s">
        <v>427</v>
      </c>
    </row>
    <row r="339" spans="38:76" ht="15.6">
      <c r="AL339">
        <v>1.40159794440802</v>
      </c>
      <c r="AM339">
        <v>2.12669072999324E-2</v>
      </c>
      <c r="BU339">
        <v>1.2829297014969401</v>
      </c>
      <c r="BV339">
        <v>0</v>
      </c>
      <c r="BX339" s="97" t="s">
        <v>428</v>
      </c>
    </row>
    <row r="340" spans="38:76" ht="15.6">
      <c r="AL340">
        <v>1.3925349941113301</v>
      </c>
      <c r="AM340">
        <v>2.69753460173166E-2</v>
      </c>
      <c r="BU340">
        <v>1.2830544909330699</v>
      </c>
      <c r="BV340">
        <v>0</v>
      </c>
      <c r="BX340" s="97" t="s">
        <v>429</v>
      </c>
    </row>
    <row r="341" spans="38:76" ht="15.6">
      <c r="AL341">
        <v>1.3628447344805901</v>
      </c>
      <c r="AM341">
        <v>1.8945193719952999E-2</v>
      </c>
      <c r="BU341">
        <v>1.28525452935778</v>
      </c>
      <c r="BV341">
        <v>0</v>
      </c>
      <c r="BX341" s="97" t="s">
        <v>430</v>
      </c>
    </row>
    <row r="342" spans="38:76" ht="15.6">
      <c r="AL342">
        <v>1.2739531222759399</v>
      </c>
      <c r="AM342">
        <v>1.5989522535341201E-2</v>
      </c>
      <c r="BU342">
        <v>1.2247159879721401</v>
      </c>
      <c r="BV342">
        <v>0</v>
      </c>
      <c r="BX342" s="97" t="s">
        <v>431</v>
      </c>
    </row>
    <row r="343" spans="38:76" ht="15.6">
      <c r="AL343">
        <v>1.1931037714256401</v>
      </c>
      <c r="AM343">
        <v>1.29715809897377E-2</v>
      </c>
      <c r="BU343">
        <v>1.1382678222559199</v>
      </c>
      <c r="BV343">
        <v>0</v>
      </c>
      <c r="BX343" s="97" t="s">
        <v>432</v>
      </c>
    </row>
    <row r="344" spans="38:76" ht="15.6">
      <c r="AL344">
        <v>1.2006120227850501</v>
      </c>
      <c r="AM344">
        <v>2.1181091706498401E-2</v>
      </c>
      <c r="BU344">
        <v>1.0384868737253801</v>
      </c>
      <c r="BV344">
        <v>0</v>
      </c>
      <c r="BX344" s="97" t="s">
        <v>433</v>
      </c>
    </row>
    <row r="345" spans="38:76" ht="15.6">
      <c r="AL345">
        <v>1.2021228930194601</v>
      </c>
      <c r="AM345">
        <v>2.7799997965665301E-2</v>
      </c>
      <c r="BU345">
        <v>1.04110064638341</v>
      </c>
      <c r="BV345">
        <v>0</v>
      </c>
      <c r="BX345" s="97" t="s">
        <v>434</v>
      </c>
    </row>
    <row r="346" spans="38:76" ht="15.6">
      <c r="AL346">
        <v>1.1498610472723001</v>
      </c>
      <c r="AM346">
        <v>2.1970575234724701E-2</v>
      </c>
      <c r="BU346">
        <v>1.03821101777321</v>
      </c>
      <c r="BV346">
        <v>0</v>
      </c>
      <c r="BX346" s="97" t="s">
        <v>435</v>
      </c>
    </row>
    <row r="347" spans="38:76" ht="15.6">
      <c r="AL347">
        <v>1.07685574736195</v>
      </c>
      <c r="AM347">
        <v>1.4236645436737101E-2</v>
      </c>
      <c r="BU347">
        <v>1.02678825274207</v>
      </c>
      <c r="BV347">
        <v>0</v>
      </c>
      <c r="BX347" s="97" t="s">
        <v>436</v>
      </c>
    </row>
    <row r="348" spans="38:76" ht="15.6">
      <c r="AL348">
        <v>0.98792438581058595</v>
      </c>
      <c r="AM348">
        <v>0</v>
      </c>
      <c r="BU348">
        <v>0.92179288807655801</v>
      </c>
      <c r="BV348">
        <v>0</v>
      </c>
      <c r="BX348" s="97" t="s">
        <v>437</v>
      </c>
    </row>
    <row r="349" spans="38:76" ht="15.6">
      <c r="AL349">
        <v>0.99069178684050896</v>
      </c>
      <c r="AM349">
        <v>0</v>
      </c>
      <c r="BU349">
        <v>0.82456494098742805</v>
      </c>
      <c r="BV349">
        <v>0</v>
      </c>
      <c r="BX349" s="97" t="s">
        <v>438</v>
      </c>
    </row>
    <row r="350" spans="38:76" ht="15.6">
      <c r="AL350">
        <v>0.98936340584492999</v>
      </c>
      <c r="AM350">
        <v>0</v>
      </c>
      <c r="BU350">
        <v>0.844088101745466</v>
      </c>
      <c r="BV350">
        <v>0</v>
      </c>
      <c r="BX350" s="97" t="s">
        <v>439</v>
      </c>
    </row>
    <row r="351" spans="38:76" ht="15.6">
      <c r="AL351">
        <v>0.98122312736495698</v>
      </c>
      <c r="AM351">
        <v>0</v>
      </c>
      <c r="BU351">
        <v>0.88765876990270698</v>
      </c>
      <c r="BV351">
        <v>0</v>
      </c>
      <c r="BX351" s="97" t="s">
        <v>440</v>
      </c>
    </row>
    <row r="352" spans="38:76" ht="15.6">
      <c r="AL352">
        <v>0.88325444039495304</v>
      </c>
      <c r="AM352">
        <v>0</v>
      </c>
      <c r="BU352">
        <v>0.81970889380819101</v>
      </c>
      <c r="BV352">
        <v>0</v>
      </c>
      <c r="BX352" s="97" t="s">
        <v>441</v>
      </c>
    </row>
    <row r="353" spans="38:82" ht="15.6">
      <c r="AL353">
        <v>0.79543703560145695</v>
      </c>
      <c r="AM353">
        <v>0</v>
      </c>
      <c r="BU353">
        <v>0.72339360748390602</v>
      </c>
      <c r="BV353">
        <v>0</v>
      </c>
      <c r="BX353" s="97" t="s">
        <v>442</v>
      </c>
    </row>
    <row r="354" spans="38:82" ht="15.6">
      <c r="AL354">
        <v>0.81460404895558802</v>
      </c>
      <c r="AM354">
        <v>0</v>
      </c>
      <c r="BU354">
        <v>0.60119275916537496</v>
      </c>
      <c r="BV354">
        <v>0</v>
      </c>
      <c r="BX354" s="97" t="s">
        <v>443</v>
      </c>
    </row>
    <row r="355" spans="38:82" ht="15.6">
      <c r="AL355">
        <v>0.85757348702647795</v>
      </c>
      <c r="AM355">
        <v>0</v>
      </c>
      <c r="BU355">
        <v>0.61369369471820401</v>
      </c>
      <c r="BV355">
        <v>0</v>
      </c>
      <c r="BX355" s="97" t="s">
        <v>444</v>
      </c>
    </row>
    <row r="356" spans="38:82" ht="15.6">
      <c r="AL356">
        <v>0.79369543532610798</v>
      </c>
      <c r="AM356">
        <v>0</v>
      </c>
      <c r="BU356">
        <v>0.61642425357151598</v>
      </c>
      <c r="BV356">
        <v>0</v>
      </c>
      <c r="BX356" s="97" t="s">
        <v>445</v>
      </c>
    </row>
    <row r="357" spans="38:82" ht="15.6">
      <c r="AL357">
        <v>0.70151871618644801</v>
      </c>
      <c r="AM357">
        <v>0</v>
      </c>
      <c r="BU357">
        <v>0.65123995295298798</v>
      </c>
      <c r="BV357">
        <v>0</v>
      </c>
      <c r="BX357" s="97" t="s">
        <v>446</v>
      </c>
    </row>
    <row r="358" spans="38:82" ht="15.6">
      <c r="AL358">
        <v>0.58699243564195203</v>
      </c>
      <c r="AM358">
        <v>0</v>
      </c>
      <c r="BU358">
        <v>0.48063410468038398</v>
      </c>
      <c r="BV358">
        <v>0</v>
      </c>
      <c r="BX358" s="97" t="s">
        <v>447</v>
      </c>
    </row>
    <row r="359" spans="38:82" ht="15.6">
      <c r="AL359">
        <v>0.59850610635228796</v>
      </c>
      <c r="AM359">
        <v>0</v>
      </c>
      <c r="BU359">
        <v>0.32798874458814098</v>
      </c>
      <c r="BV359">
        <v>0</v>
      </c>
      <c r="BX359" s="97" t="s">
        <v>448</v>
      </c>
    </row>
    <row r="360" spans="38:82" ht="15.6">
      <c r="AL360">
        <v>0.60076168610859604</v>
      </c>
      <c r="AM360">
        <v>0</v>
      </c>
      <c r="BU360">
        <v>0.37486043574954903</v>
      </c>
      <c r="BV360">
        <v>0</v>
      </c>
      <c r="BX360" s="97" t="s">
        <v>449</v>
      </c>
    </row>
    <row r="361" spans="38:82" ht="15.6">
      <c r="AL361">
        <v>0.63711895665029705</v>
      </c>
      <c r="AM361">
        <v>0</v>
      </c>
      <c r="BU361">
        <v>0.52903378771980403</v>
      </c>
      <c r="BV361">
        <v>0</v>
      </c>
      <c r="BX361" s="97" t="s">
        <v>450</v>
      </c>
    </row>
    <row r="362" spans="38:82" ht="15.6">
      <c r="AL362">
        <v>0.47090098580606798</v>
      </c>
      <c r="AM362">
        <v>0</v>
      </c>
      <c r="BU362">
        <v>0.35454722807901901</v>
      </c>
      <c r="BV362">
        <v>0</v>
      </c>
      <c r="BX362" s="97" t="s">
        <v>451</v>
      </c>
    </row>
    <row r="363" spans="38:82" ht="15.6">
      <c r="AL363">
        <v>0.321482628562759</v>
      </c>
      <c r="AM363">
        <v>0</v>
      </c>
      <c r="BU363">
        <v>9.6475579329019304E-2</v>
      </c>
      <c r="BV363">
        <v>0</v>
      </c>
      <c r="BX363" s="97" t="s">
        <v>452</v>
      </c>
    </row>
    <row r="364" spans="38:82" ht="15.6">
      <c r="AL364">
        <v>0.36853439942312499</v>
      </c>
      <c r="AM364">
        <v>0</v>
      </c>
      <c r="BU364">
        <v>0</v>
      </c>
      <c r="BV364">
        <v>0</v>
      </c>
      <c r="BX364" s="97" t="s">
        <v>453</v>
      </c>
    </row>
    <row r="365" spans="38:82" ht="15.6">
      <c r="AL365">
        <v>0.52160006291577199</v>
      </c>
      <c r="AM365">
        <v>0</v>
      </c>
      <c r="BU365" t="s">
        <v>271</v>
      </c>
      <c r="BX365" s="97" t="s">
        <v>263</v>
      </c>
    </row>
    <row r="366" spans="38:82" ht="15.6">
      <c r="AL366">
        <v>0.34987023339032303</v>
      </c>
      <c r="AM366">
        <v>0</v>
      </c>
      <c r="BU366">
        <v>1.73859441083999</v>
      </c>
      <c r="BV366">
        <v>1.73859441083999</v>
      </c>
      <c r="BW366">
        <v>1.73859441083999</v>
      </c>
      <c r="BX366" s="97" t="s">
        <v>454</v>
      </c>
      <c r="BY366">
        <v>1.73859441083999</v>
      </c>
      <c r="BZ366">
        <v>1.73859441083999</v>
      </c>
      <c r="CA366">
        <v>1.73859441083999</v>
      </c>
      <c r="CB366">
        <v>1.73859441083999</v>
      </c>
      <c r="CC366">
        <v>1.73859441083999</v>
      </c>
      <c r="CD366">
        <v>1.73859441083999</v>
      </c>
    </row>
    <row r="367" spans="38:82" ht="15.6">
      <c r="AL367">
        <v>9.4541838492176206E-2</v>
      </c>
      <c r="AM367">
        <v>0</v>
      </c>
      <c r="BU367">
        <v>1.75819010343506</v>
      </c>
      <c r="BV367">
        <v>1.6834441972141301</v>
      </c>
      <c r="BW367">
        <v>2.2863108228623799</v>
      </c>
      <c r="BX367" s="97" t="s">
        <v>455</v>
      </c>
      <c r="BY367">
        <v>1.8752447392593099</v>
      </c>
      <c r="BZ367">
        <v>1.88684504471888</v>
      </c>
      <c r="CA367">
        <v>1.9207991793927299</v>
      </c>
      <c r="CB367">
        <v>1.6817972067271101</v>
      </c>
      <c r="CC367">
        <v>1.77035984520054</v>
      </c>
      <c r="CD367">
        <v>1.69488572263199</v>
      </c>
    </row>
    <row r="368" spans="38:82" ht="15.6">
      <c r="AL368">
        <v>0</v>
      </c>
      <c r="AM368">
        <v>0</v>
      </c>
      <c r="BU368">
        <v>1.7399848138445799</v>
      </c>
      <c r="BV368">
        <v>1.8385263836363199</v>
      </c>
      <c r="BW368">
        <v>2.07325911201599</v>
      </c>
      <c r="BX368" s="97" t="s">
        <v>456</v>
      </c>
      <c r="BY368">
        <v>2.34334269577489</v>
      </c>
      <c r="BZ368">
        <v>2.00468081546195</v>
      </c>
      <c r="CA368">
        <v>1.7340148926997001</v>
      </c>
      <c r="CB368">
        <v>1.59910851536222</v>
      </c>
      <c r="CC368">
        <v>1.88172377028698</v>
      </c>
      <c r="CD368">
        <v>1.6364452852970599</v>
      </c>
    </row>
    <row r="369" spans="38:82" ht="15.6">
      <c r="AL369" t="s">
        <v>263</v>
      </c>
      <c r="BU369">
        <v>1.6231969127336301</v>
      </c>
      <c r="BV369">
        <v>2.4228519569652001</v>
      </c>
      <c r="BW369">
        <v>1.91090251499959</v>
      </c>
      <c r="BX369" s="97" t="s">
        <v>457</v>
      </c>
      <c r="BY369">
        <v>2.1078704736331799</v>
      </c>
      <c r="BZ369">
        <v>1.8678033190622501</v>
      </c>
      <c r="CA369">
        <v>1.6848794835344501</v>
      </c>
      <c r="CB369">
        <v>1.52732299454</v>
      </c>
      <c r="CC369">
        <v>2.0412065317490402</v>
      </c>
      <c r="CD369">
        <v>1.70902606308755</v>
      </c>
    </row>
    <row r="370" spans="38:82" ht="15.6">
      <c r="AL370">
        <v>1.4115096791583199</v>
      </c>
      <c r="AM370">
        <v>1.4115096791583199</v>
      </c>
      <c r="AN370">
        <v>1.4115096791583199</v>
      </c>
      <c r="AO370">
        <v>1.4115096791583199</v>
      </c>
      <c r="AP370">
        <v>1.4115096791583199</v>
      </c>
      <c r="AQ370">
        <v>1.4115096791583199</v>
      </c>
      <c r="AR370">
        <v>1.4115096791583199</v>
      </c>
      <c r="AS370">
        <v>1.4115096791583199</v>
      </c>
      <c r="AT370">
        <v>1.4115096791583199</v>
      </c>
      <c r="AU370">
        <v>1.4115096791583199</v>
      </c>
      <c r="AV370">
        <v>1.4115096791583199</v>
      </c>
      <c r="AW370">
        <v>1.4115096791583199</v>
      </c>
      <c r="AX370">
        <v>1.4115096791583199</v>
      </c>
      <c r="AY370">
        <v>1.4115096791583199</v>
      </c>
      <c r="AZ370">
        <v>1.4115096791583199</v>
      </c>
      <c r="BA370">
        <v>1.4115096791583199</v>
      </c>
      <c r="BB370">
        <v>1.4115096791583199</v>
      </c>
      <c r="BC370">
        <v>1.4115096791583199</v>
      </c>
      <c r="BD370">
        <v>1.4115096791583199</v>
      </c>
      <c r="BE370">
        <v>1.4115096791583199</v>
      </c>
      <c r="BU370">
        <v>1.7411155557557401</v>
      </c>
      <c r="BV370">
        <v>1.96348382081921</v>
      </c>
      <c r="BW370">
        <v>1.8466602486539001</v>
      </c>
      <c r="BX370" s="97" t="s">
        <v>458</v>
      </c>
      <c r="BY370">
        <v>1.67920124259731</v>
      </c>
      <c r="BZ370">
        <v>1.7161315538742801</v>
      </c>
      <c r="CA370">
        <v>1.6949430401105301</v>
      </c>
      <c r="CB370">
        <v>1.5640863093491599</v>
      </c>
      <c r="CC370">
        <v>1.8052366326718099</v>
      </c>
      <c r="CD370">
        <v>1.9086335898318001</v>
      </c>
    </row>
    <row r="371" spans="38:82" ht="15.6">
      <c r="AL371">
        <v>1.36681753398188</v>
      </c>
      <c r="AM371">
        <v>1.31822545481461</v>
      </c>
      <c r="AN371">
        <v>2.0418881745753601</v>
      </c>
      <c r="AO371">
        <v>1.3309451520926401</v>
      </c>
      <c r="AP371">
        <v>1.48877904062896</v>
      </c>
      <c r="AQ371">
        <v>1.5057789985093399</v>
      </c>
      <c r="AR371">
        <v>1.54619996175045</v>
      </c>
      <c r="AS371">
        <v>1.3166392227938899</v>
      </c>
      <c r="AT371">
        <v>1.3805198684795099</v>
      </c>
      <c r="AU371">
        <v>1.3213875421238299</v>
      </c>
      <c r="AV371">
        <v>1.3327876392011899</v>
      </c>
      <c r="AW371">
        <v>1.49759345419386</v>
      </c>
      <c r="AX371">
        <v>1.31865948480581</v>
      </c>
      <c r="AY371">
        <v>1.32957100512193</v>
      </c>
      <c r="AZ371">
        <v>1.47085091221215</v>
      </c>
      <c r="BA371">
        <v>1.3291890626907501</v>
      </c>
      <c r="BB371">
        <v>1.4749446853577399</v>
      </c>
      <c r="BC371">
        <v>1.3645005627050499</v>
      </c>
      <c r="BD371">
        <v>1.32479230880327</v>
      </c>
      <c r="BE371">
        <v>1.3158384426307601</v>
      </c>
      <c r="BU371">
        <v>1.60614746615929</v>
      </c>
      <c r="BV371">
        <v>2.16367052310969</v>
      </c>
      <c r="BW371">
        <v>1.68982600905577</v>
      </c>
      <c r="BX371" s="97" t="s">
        <v>459</v>
      </c>
      <c r="BY371">
        <v>1.6167013268950601</v>
      </c>
      <c r="BZ371">
        <v>1.50651998214655</v>
      </c>
      <c r="CA371">
        <v>1.72576820704197</v>
      </c>
      <c r="CB371">
        <v>1.41893118925123</v>
      </c>
      <c r="CC371">
        <v>1.8002776730066801</v>
      </c>
      <c r="CD371">
        <v>1.9873070368099099</v>
      </c>
    </row>
    <row r="372" spans="38:82" ht="15.6">
      <c r="AL372">
        <v>1.4026488283460099</v>
      </c>
      <c r="AM372">
        <v>1.4446059912695</v>
      </c>
      <c r="AN372">
        <v>1.5532854134896501</v>
      </c>
      <c r="AO372">
        <v>1.3772988440812199</v>
      </c>
      <c r="AP372">
        <v>1.6879021886407599</v>
      </c>
      <c r="AQ372">
        <v>1.5266201929209999</v>
      </c>
      <c r="AR372">
        <v>1.40366723251711</v>
      </c>
      <c r="AS372">
        <v>1.36158734159266</v>
      </c>
      <c r="AT372">
        <v>1.4624330924303901</v>
      </c>
      <c r="AU372">
        <v>1.36901501596588</v>
      </c>
      <c r="AV372">
        <v>1.3428774944998101</v>
      </c>
      <c r="AW372">
        <v>1.3577049668832799</v>
      </c>
      <c r="AX372">
        <v>1.3614489895055699</v>
      </c>
      <c r="AY372">
        <v>1.3557122163642199</v>
      </c>
      <c r="AZ372">
        <v>1.3981674167507201</v>
      </c>
      <c r="BA372">
        <v>1.34647696909899</v>
      </c>
      <c r="BB372">
        <v>1.4162247280331199</v>
      </c>
      <c r="BC372">
        <v>1.4337414901505601</v>
      </c>
      <c r="BD372">
        <v>1.3915276569844499</v>
      </c>
      <c r="BE372">
        <v>1.3827741309511901</v>
      </c>
      <c r="BU372">
        <v>1.84302664237467</v>
      </c>
      <c r="BV372">
        <v>2.0316766867717302</v>
      </c>
      <c r="BW372">
        <v>1.61402808759798</v>
      </c>
      <c r="BX372" s="97" t="s">
        <v>460</v>
      </c>
      <c r="BY372">
        <v>1.5913441254643701</v>
      </c>
      <c r="BZ372">
        <v>1.6566180973778499</v>
      </c>
      <c r="CA372">
        <v>1.71484154206477</v>
      </c>
      <c r="CB372">
        <v>1.38990502225802</v>
      </c>
      <c r="CC372">
        <v>2.08366617419555</v>
      </c>
      <c r="CD372">
        <v>2.05966845040534</v>
      </c>
    </row>
    <row r="373" spans="38:82" ht="15.6">
      <c r="AL373">
        <v>1.3988584236643999</v>
      </c>
      <c r="AM373">
        <v>1.53660216463488</v>
      </c>
      <c r="AN373">
        <v>1.4383874887666499</v>
      </c>
      <c r="AO373">
        <v>1.3272226310898501</v>
      </c>
      <c r="AP373">
        <v>1.52053818852059</v>
      </c>
      <c r="AQ373">
        <v>1.46997622381421</v>
      </c>
      <c r="AR373">
        <v>1.4201665768181799</v>
      </c>
      <c r="AS373">
        <v>1.3562897588190399</v>
      </c>
      <c r="AT373">
        <v>1.50409304746733</v>
      </c>
      <c r="AU373">
        <v>1.4275543823119199</v>
      </c>
      <c r="AV373">
        <v>1.3852728850553999</v>
      </c>
      <c r="AW373">
        <v>1.36378662436763</v>
      </c>
      <c r="AX373">
        <v>1.39428162980728</v>
      </c>
      <c r="AY373">
        <v>1.3441333649882901</v>
      </c>
      <c r="AZ373">
        <v>1.35724544527638</v>
      </c>
      <c r="BA373">
        <v>1.3752104740267499</v>
      </c>
      <c r="BB373">
        <v>1.41584671173219</v>
      </c>
      <c r="BC373">
        <v>1.4334655037014301</v>
      </c>
      <c r="BD373">
        <v>1.4328305114440001</v>
      </c>
      <c r="BE373">
        <v>1.3692226315682099</v>
      </c>
      <c r="BU373">
        <v>1.8570123836750001</v>
      </c>
      <c r="BV373">
        <v>2.11815172584387</v>
      </c>
      <c r="BW373">
        <v>1.8078485071038</v>
      </c>
      <c r="BX373" s="97" t="s">
        <v>461</v>
      </c>
      <c r="BY373">
        <v>1.7742006158643</v>
      </c>
      <c r="BZ373">
        <v>1.60908027901476</v>
      </c>
      <c r="CA373">
        <v>1.9546673045856899</v>
      </c>
      <c r="CB373">
        <v>1.5264193553655601</v>
      </c>
      <c r="CC373">
        <v>2.0124247265953001</v>
      </c>
      <c r="CD373">
        <v>2.1087841789334498</v>
      </c>
    </row>
    <row r="374" spans="38:82" ht="15.6">
      <c r="AL374">
        <v>1.4586881022285101</v>
      </c>
      <c r="AM374">
        <v>1.5109552536334001</v>
      </c>
      <c r="AN374">
        <v>1.4892275378378601</v>
      </c>
      <c r="AO374">
        <v>1.2229298207456301</v>
      </c>
      <c r="AP374">
        <v>1.43313804141987</v>
      </c>
      <c r="AQ374">
        <v>1.4491557414844101</v>
      </c>
      <c r="AR374">
        <v>1.4403513970376101</v>
      </c>
      <c r="AS374">
        <v>1.3516093760694901</v>
      </c>
      <c r="AT374">
        <v>1.4799146524653199</v>
      </c>
      <c r="AU374">
        <v>1.50266386686867</v>
      </c>
      <c r="AV374">
        <v>1.4011852149656201</v>
      </c>
      <c r="AW374">
        <v>1.3646380013874599</v>
      </c>
      <c r="AX374">
        <v>1.4526912267280401</v>
      </c>
      <c r="AY374">
        <v>1.38127026931067</v>
      </c>
      <c r="AZ374">
        <v>1.3606683926362899</v>
      </c>
      <c r="BA374">
        <v>1.38678255500044</v>
      </c>
      <c r="BB374">
        <v>1.41549979198821</v>
      </c>
      <c r="BC374">
        <v>1.4747130168829701</v>
      </c>
      <c r="BD374">
        <v>1.36751161081671</v>
      </c>
      <c r="BE374">
        <v>1.37314257920701</v>
      </c>
      <c r="BU374">
        <v>1.7921117608683801</v>
      </c>
      <c r="BV374">
        <v>2.3243699184442499</v>
      </c>
      <c r="BW374">
        <v>1.7405618500262301</v>
      </c>
      <c r="BX374" s="97" t="s">
        <v>462</v>
      </c>
      <c r="BY374">
        <v>1.6686929351275199</v>
      </c>
      <c r="BZ374">
        <v>1.61827036046666</v>
      </c>
      <c r="CA374">
        <v>1.9854057624902299</v>
      </c>
      <c r="CB374">
        <v>1.3636237573333101</v>
      </c>
      <c r="CC374">
        <v>2.00098131323039</v>
      </c>
      <c r="CD374">
        <v>2.21374896275444</v>
      </c>
    </row>
    <row r="375" spans="38:82" ht="15.6">
      <c r="AL375">
        <v>1.3577542323654299</v>
      </c>
      <c r="AM375">
        <v>1.5589641850396301</v>
      </c>
      <c r="AN375">
        <v>1.5362494685174</v>
      </c>
      <c r="AO375">
        <v>1.28030503584848</v>
      </c>
      <c r="AP375">
        <v>1.38561650289011</v>
      </c>
      <c r="AQ375">
        <v>1.3715988045232399</v>
      </c>
      <c r="AR375">
        <v>1.47783802729503</v>
      </c>
      <c r="AS375">
        <v>1.30084809562409</v>
      </c>
      <c r="AT375">
        <v>1.45568078518585</v>
      </c>
      <c r="AU375">
        <v>1.5137517579354001</v>
      </c>
      <c r="AV375">
        <v>1.2375940691052001</v>
      </c>
      <c r="AW375">
        <v>1.1804005198261001</v>
      </c>
      <c r="AX375">
        <v>1.4697674527714899</v>
      </c>
      <c r="AY375">
        <v>1.2794236526778</v>
      </c>
      <c r="AZ375">
        <v>1.25521345048625</v>
      </c>
      <c r="BA375">
        <v>1.2907303713246101</v>
      </c>
      <c r="BB375">
        <v>1.3809459486308899</v>
      </c>
      <c r="BC375">
        <v>1.1897969444891401</v>
      </c>
      <c r="BD375">
        <v>1.243182360691</v>
      </c>
      <c r="BE375">
        <v>1.3877652535434</v>
      </c>
      <c r="BU375">
        <v>1.72255775023833</v>
      </c>
      <c r="BV375">
        <v>2.22202080093441</v>
      </c>
      <c r="BW375">
        <v>1.6899494615396999</v>
      </c>
      <c r="BX375" s="97" t="s">
        <v>463</v>
      </c>
      <c r="BY375">
        <v>1.33951023489876</v>
      </c>
      <c r="BZ375">
        <v>1.5545574453159301</v>
      </c>
      <c r="CA375">
        <v>2.0648952375816498</v>
      </c>
      <c r="CB375">
        <v>1.20910811203057</v>
      </c>
      <c r="CC375">
        <v>2.1000586444468698</v>
      </c>
      <c r="CD375">
        <v>2.1274441899172301</v>
      </c>
    </row>
    <row r="376" spans="38:82" ht="15.6">
      <c r="AL376">
        <v>1.52278998534473</v>
      </c>
      <c r="AM376">
        <v>1.5397059909525499</v>
      </c>
      <c r="AN376">
        <v>1.3416348075114399</v>
      </c>
      <c r="AO376">
        <v>1.35523510064676</v>
      </c>
      <c r="AP376">
        <v>1.32876233350901</v>
      </c>
      <c r="AQ376">
        <v>1.4168631362354001</v>
      </c>
      <c r="AR376">
        <v>1.3953441122899599</v>
      </c>
      <c r="AS376">
        <v>1.22685851425847</v>
      </c>
      <c r="AT376">
        <v>1.6159713036265999</v>
      </c>
      <c r="AU376">
        <v>1.54897174503442</v>
      </c>
      <c r="AV376">
        <v>1.15634369617941</v>
      </c>
      <c r="AW376">
        <v>1.38512305543424</v>
      </c>
      <c r="AX376">
        <v>1.62227256150966</v>
      </c>
      <c r="AY376">
        <v>1.24306181674036</v>
      </c>
      <c r="AZ376">
        <v>1.53952134881295</v>
      </c>
      <c r="BA376">
        <v>1.37633889888621</v>
      </c>
      <c r="BB376">
        <v>1.38067248855873</v>
      </c>
      <c r="BC376">
        <v>1.30563792107774</v>
      </c>
      <c r="BD376">
        <v>1.31787142216449</v>
      </c>
      <c r="BE376">
        <v>1.3548373667667799</v>
      </c>
      <c r="BU376">
        <v>1.62290089286661</v>
      </c>
      <c r="BV376">
        <v>2.4504059099463502</v>
      </c>
      <c r="BW376">
        <v>2.0766822856873199</v>
      </c>
      <c r="BX376" s="97" t="s">
        <v>464</v>
      </c>
      <c r="BY376">
        <v>1.41014958938084</v>
      </c>
      <c r="BZ376">
        <v>2.1726031875327698</v>
      </c>
      <c r="CA376">
        <v>2.4065319241205301</v>
      </c>
      <c r="CB376">
        <v>1.23077439693358</v>
      </c>
      <c r="CC376">
        <v>2.2997144637946998</v>
      </c>
      <c r="CD376">
        <v>2.37793793082747</v>
      </c>
    </row>
    <row r="377" spans="38:82" ht="15.6">
      <c r="AL377">
        <v>1.52224887473592</v>
      </c>
      <c r="AM377">
        <v>1.4819865477253999</v>
      </c>
      <c r="AN377">
        <v>1.46918090583871</v>
      </c>
      <c r="AO377">
        <v>1.3734574638391599</v>
      </c>
      <c r="AP377">
        <v>1.4651122474751199</v>
      </c>
      <c r="AQ377">
        <v>1.38647916130729</v>
      </c>
      <c r="AR377">
        <v>1.55972024299907</v>
      </c>
      <c r="AS377">
        <v>1.35968797461207</v>
      </c>
      <c r="AT377">
        <v>1.5771266070488199</v>
      </c>
      <c r="AU377">
        <v>1.6048869789623399</v>
      </c>
      <c r="AV377">
        <v>1.2397932647787</v>
      </c>
      <c r="AW377">
        <v>1.36856445839203</v>
      </c>
      <c r="AX377">
        <v>1.6364500702095901</v>
      </c>
      <c r="AY377">
        <v>1.30953951270865</v>
      </c>
      <c r="AZ377">
        <v>1.6998509670537401</v>
      </c>
      <c r="BA377">
        <v>1.4639754514658501</v>
      </c>
      <c r="BB377">
        <v>1.23034653925992</v>
      </c>
      <c r="BC377">
        <v>1.33541538544711</v>
      </c>
      <c r="BD377">
        <v>1.1980223446068801</v>
      </c>
      <c r="BE377">
        <v>1.5735664897324799</v>
      </c>
      <c r="BU377">
        <v>1.78884885407806</v>
      </c>
      <c r="BV377">
        <v>2.3035376185160401</v>
      </c>
      <c r="BW377">
        <v>1.93198913632986</v>
      </c>
      <c r="BX377" s="97" t="s">
        <v>465</v>
      </c>
      <c r="BY377">
        <v>1.50317222202955</v>
      </c>
      <c r="BZ377">
        <v>1.9607817344071501</v>
      </c>
      <c r="CA377">
        <v>2.1784933261853099</v>
      </c>
      <c r="CB377">
        <v>1.2956922107065401</v>
      </c>
      <c r="CC377">
        <v>2.40951750520968</v>
      </c>
      <c r="CD377">
        <v>1.9612545192400499</v>
      </c>
    </row>
    <row r="378" spans="38:82" ht="15.6">
      <c r="AL378">
        <v>1.48766355657979</v>
      </c>
      <c r="AM378">
        <v>1.69581818641821</v>
      </c>
      <c r="AN378">
        <v>1.4251978380919701</v>
      </c>
      <c r="AO378">
        <v>1.4443999915193</v>
      </c>
      <c r="AP378">
        <v>1.39311436198831</v>
      </c>
      <c r="AQ378">
        <v>1.3963932515200099</v>
      </c>
      <c r="AR378">
        <v>1.5939519232818</v>
      </c>
      <c r="AS378">
        <v>1.22386439954116</v>
      </c>
      <c r="AT378">
        <v>1.58107320364437</v>
      </c>
      <c r="AU378">
        <v>1.6804570031580699</v>
      </c>
      <c r="AV378">
        <v>1.3440443115259399</v>
      </c>
      <c r="AW378">
        <v>1.48950453706973</v>
      </c>
      <c r="AX378">
        <v>1.83483278401474</v>
      </c>
      <c r="AY378">
        <v>1.3549382648005499</v>
      </c>
      <c r="AZ378">
        <v>1.6388870667442701</v>
      </c>
      <c r="BA378">
        <v>1.5232523537721001</v>
      </c>
      <c r="BB378">
        <v>1.1960253040386599</v>
      </c>
      <c r="BC378">
        <v>1.3949217345020199</v>
      </c>
      <c r="BD378">
        <v>1.12030161293065</v>
      </c>
      <c r="BE378">
        <v>1.4204622121913</v>
      </c>
      <c r="BU378">
        <v>1.83438607098415</v>
      </c>
      <c r="BV378">
        <v>2.3747240791805</v>
      </c>
      <c r="BW378">
        <v>1.97820280894461</v>
      </c>
      <c r="BX378" s="97" t="s">
        <v>466</v>
      </c>
      <c r="BY378">
        <v>1.3985523218990401</v>
      </c>
      <c r="BZ378">
        <v>2.0592177253786401</v>
      </c>
      <c r="CA378">
        <v>2.1539114475714198</v>
      </c>
      <c r="CB378">
        <v>1.1913440989964701</v>
      </c>
      <c r="CC378">
        <v>2.5344409999128099</v>
      </c>
      <c r="CD378">
        <v>2.0999516662858202</v>
      </c>
    </row>
    <row r="379" spans="38:82" ht="15.6">
      <c r="AL379">
        <v>1.4114923335342899</v>
      </c>
      <c r="AM379">
        <v>1.5999484186798201</v>
      </c>
      <c r="AN379">
        <v>1.38160689095176</v>
      </c>
      <c r="AO379">
        <v>1.4074751024715799</v>
      </c>
      <c r="AP379">
        <v>1.16814113678674</v>
      </c>
      <c r="AQ379">
        <v>1.3219511911380399</v>
      </c>
      <c r="AR379">
        <v>1.6071714999058999</v>
      </c>
      <c r="AS379">
        <v>1.0952710635081699</v>
      </c>
      <c r="AT379">
        <v>1.60785044074566</v>
      </c>
      <c r="AU379">
        <v>1.5946670805716701</v>
      </c>
      <c r="AV379">
        <v>1.3767103269726699</v>
      </c>
      <c r="AW379">
        <v>1.41302703856237</v>
      </c>
      <c r="AX379">
        <v>1.93291248241381</v>
      </c>
      <c r="AY379">
        <v>1.46458121506884</v>
      </c>
      <c r="AZ379">
        <v>1.5788398650169699</v>
      </c>
      <c r="BA379">
        <v>1.6014927033917801</v>
      </c>
      <c r="BB379">
        <v>1.0752115642476101</v>
      </c>
      <c r="BC379">
        <v>1.4359799003888301</v>
      </c>
      <c r="BD379">
        <v>0.96314534444084199</v>
      </c>
      <c r="BE379">
        <v>1.4775107482301399</v>
      </c>
      <c r="BU379">
        <v>1.8479795684551199</v>
      </c>
      <c r="BV379">
        <v>2.4216257526880201</v>
      </c>
      <c r="BW379">
        <v>1.9992740087213601</v>
      </c>
      <c r="BX379" s="97" t="s">
        <v>467</v>
      </c>
      <c r="BY379">
        <v>1.3907658239687199</v>
      </c>
      <c r="BZ379">
        <v>2.1120590057664601</v>
      </c>
      <c r="CA379">
        <v>2.1582635059353299</v>
      </c>
      <c r="CB379">
        <v>1.12895115364925</v>
      </c>
      <c r="CC379">
        <v>2.6849414834257899</v>
      </c>
      <c r="CD379">
        <v>2.1714114168048999</v>
      </c>
    </row>
    <row r="380" spans="38:82" ht="15.6">
      <c r="AL380">
        <v>1.3897724979255901</v>
      </c>
      <c r="AM380">
        <v>1.6962491922132299</v>
      </c>
      <c r="AN380">
        <v>1.6941842795619599</v>
      </c>
      <c r="AO380">
        <v>1.2790328419508701</v>
      </c>
      <c r="AP380">
        <v>1.3365873401799899</v>
      </c>
      <c r="AQ380">
        <v>1.6620072524606899</v>
      </c>
      <c r="AR380">
        <v>1.7613305630181499</v>
      </c>
      <c r="AS380">
        <v>1.18694026039878</v>
      </c>
      <c r="AT380">
        <v>1.67195383271701</v>
      </c>
      <c r="AU380">
        <v>1.6739602418267501</v>
      </c>
      <c r="AV380">
        <v>1.26667946670785</v>
      </c>
      <c r="AW380">
        <v>1.22368081361128</v>
      </c>
      <c r="AX380">
        <v>1.65049532394746</v>
      </c>
      <c r="AY380">
        <v>1.37919377854239</v>
      </c>
      <c r="AZ380">
        <v>1.43261324342869</v>
      </c>
      <c r="BA380">
        <v>1.60648348806764</v>
      </c>
      <c r="BB380">
        <v>1.1742796829129101</v>
      </c>
      <c r="BC380">
        <v>1.260161895557</v>
      </c>
      <c r="BD380">
        <v>1.0764601321479701</v>
      </c>
      <c r="BE380">
        <v>1.5638097632361401</v>
      </c>
      <c r="BU380">
        <v>1.7968177417064499</v>
      </c>
      <c r="BV380">
        <v>2.4838197969832101</v>
      </c>
      <c r="BW380">
        <v>2.06830972535897</v>
      </c>
      <c r="BX380" s="97" t="s">
        <v>468</v>
      </c>
      <c r="BY380">
        <v>1.3051552325925599</v>
      </c>
      <c r="BZ380">
        <v>2.1416154755299899</v>
      </c>
      <c r="CA380">
        <v>2.2816934860660698</v>
      </c>
      <c r="CB380">
        <v>0.82499496083325097</v>
      </c>
      <c r="CC380">
        <v>2.5511467766182898</v>
      </c>
      <c r="CD380">
        <v>2.2869646365000298</v>
      </c>
    </row>
    <row r="381" spans="38:82" ht="15.6">
      <c r="AL381">
        <v>1.35680734651964</v>
      </c>
      <c r="AM381">
        <v>1.69152924429343</v>
      </c>
      <c r="AN381">
        <v>1.5041974073015301</v>
      </c>
      <c r="AO381">
        <v>1.3531405003272701</v>
      </c>
      <c r="AP381">
        <v>1.34627339505594</v>
      </c>
      <c r="AQ381">
        <v>1.54978357784583</v>
      </c>
      <c r="AR381">
        <v>1.6404030067759201</v>
      </c>
      <c r="AS381">
        <v>1.21885557185506</v>
      </c>
      <c r="AT381">
        <v>1.6834551472938599</v>
      </c>
      <c r="AU381">
        <v>1.5821147216482301</v>
      </c>
      <c r="AV381">
        <v>1.3282203228563401</v>
      </c>
      <c r="AW381">
        <v>1.3357660790218899</v>
      </c>
      <c r="AX381">
        <v>1.8628232317397599</v>
      </c>
      <c r="AY381">
        <v>1.4035979192163399</v>
      </c>
      <c r="AZ381">
        <v>1.46284430822867</v>
      </c>
      <c r="BA381">
        <v>1.57449831509594</v>
      </c>
      <c r="BB381">
        <v>1.2030483446175599</v>
      </c>
      <c r="BC381">
        <v>1.35367510559093</v>
      </c>
      <c r="BD381">
        <v>1.08199555667686</v>
      </c>
      <c r="BE381">
        <v>1.5393381770255301</v>
      </c>
      <c r="BU381">
        <v>1.88655363298621</v>
      </c>
      <c r="BV381">
        <v>2.3159589169438299</v>
      </c>
      <c r="BW381">
        <v>2.09926113661222</v>
      </c>
      <c r="BX381" s="97" t="s">
        <v>469</v>
      </c>
      <c r="BY381">
        <v>1.5666366210374501</v>
      </c>
      <c r="BZ381">
        <v>2.1832507635114098</v>
      </c>
      <c r="CA381">
        <v>2.35614125727674</v>
      </c>
      <c r="CB381">
        <v>0.93703065233318195</v>
      </c>
      <c r="CC381">
        <v>1.84926710945415</v>
      </c>
      <c r="CD381">
        <v>2.2376569124618002</v>
      </c>
    </row>
    <row r="382" spans="38:82" ht="15.6">
      <c r="AL382">
        <v>1.5112937183550901</v>
      </c>
      <c r="AM382">
        <v>1.7180823925933399</v>
      </c>
      <c r="AN382">
        <v>1.54957851248519</v>
      </c>
      <c r="AO382">
        <v>1.19675628261718</v>
      </c>
      <c r="AP382">
        <v>1.2274434662979501</v>
      </c>
      <c r="AQ382">
        <v>1.5698427175299801</v>
      </c>
      <c r="AR382">
        <v>1.64829459716091</v>
      </c>
      <c r="AS382">
        <v>1.13898862724807</v>
      </c>
      <c r="AT382">
        <v>1.7705177826254499</v>
      </c>
      <c r="AU382">
        <v>1.6487723764362601</v>
      </c>
      <c r="AV382">
        <v>1.3649977733468801</v>
      </c>
      <c r="AW382">
        <v>1.1989775440058099</v>
      </c>
      <c r="AX382">
        <v>1.9002383244485801</v>
      </c>
      <c r="AY382">
        <v>1.3919435242914699</v>
      </c>
      <c r="AZ382">
        <v>1.6037576147497501</v>
      </c>
      <c r="BA382">
        <v>1.64040999830475</v>
      </c>
      <c r="BB382">
        <v>1.0018546120909599</v>
      </c>
      <c r="BC382">
        <v>1.18184600065328</v>
      </c>
      <c r="BD382">
        <v>1.3446760050726401</v>
      </c>
      <c r="BE382">
        <v>1.5630615736631399</v>
      </c>
      <c r="BU382">
        <v>1.7472244523100799</v>
      </c>
      <c r="BV382">
        <v>2.1815741158433899</v>
      </c>
      <c r="BW382">
        <v>2.1546691852318398</v>
      </c>
      <c r="BX382" s="97" t="s">
        <v>470</v>
      </c>
      <c r="BY382">
        <v>1.59300702435539</v>
      </c>
      <c r="BZ382">
        <v>2.0630325179102398</v>
      </c>
      <c r="CA382">
        <v>2.17006083537526</v>
      </c>
      <c r="CB382">
        <v>0.78778876903869</v>
      </c>
      <c r="CC382">
        <v>1.73269479771305</v>
      </c>
      <c r="CD382">
        <v>2.0069298765003198</v>
      </c>
    </row>
    <row r="383" spans="38:82" ht="15.6">
      <c r="AL383">
        <v>1.4337332696202501</v>
      </c>
      <c r="AM383">
        <v>1.7329670756072599</v>
      </c>
      <c r="AN383">
        <v>1.5550863683985801</v>
      </c>
      <c r="AO383">
        <v>1.27332701390829</v>
      </c>
      <c r="AP383">
        <v>1.30697727973508</v>
      </c>
      <c r="AQ383">
        <v>1.6113165770620801</v>
      </c>
      <c r="AR383">
        <v>1.6350280190843101</v>
      </c>
      <c r="AS383">
        <v>1.1828011553784601</v>
      </c>
      <c r="AT383">
        <v>1.8225345467668099</v>
      </c>
      <c r="AU383">
        <v>1.64605682864435</v>
      </c>
      <c r="AV383">
        <v>1.39461245262814</v>
      </c>
      <c r="AW383">
        <v>1.26255358297431</v>
      </c>
      <c r="AX383">
        <v>1.7826087385207201</v>
      </c>
      <c r="AY383">
        <v>1.42485392129615</v>
      </c>
      <c r="AZ383">
        <v>1.5486755226778</v>
      </c>
      <c r="BA383">
        <v>1.6399585385842901</v>
      </c>
      <c r="BB383">
        <v>1.1107913701100101</v>
      </c>
      <c r="BC383">
        <v>1.2842455367703201</v>
      </c>
      <c r="BD383">
        <v>1.13695083451103</v>
      </c>
      <c r="BE383">
        <v>1.58382947131142</v>
      </c>
      <c r="BU383">
        <v>1.6917008031037399</v>
      </c>
      <c r="BV383">
        <v>2.1488369147446602</v>
      </c>
      <c r="BW383">
        <v>2.1356323384452298</v>
      </c>
      <c r="BX383" s="97" t="s">
        <v>471</v>
      </c>
      <c r="BY383">
        <v>1.38425384327753</v>
      </c>
      <c r="BZ383">
        <v>1.8956070882506599</v>
      </c>
      <c r="CA383">
        <v>2.2082822941187201</v>
      </c>
      <c r="CB383">
        <v>0.69173012724500105</v>
      </c>
      <c r="CC383">
        <v>1.73476707260024</v>
      </c>
      <c r="CD383">
        <v>2.2656669296067</v>
      </c>
    </row>
    <row r="384" spans="38:82" ht="15.6">
      <c r="AL384">
        <v>1.3987046169600399</v>
      </c>
      <c r="AM384">
        <v>1.76008247179625</v>
      </c>
      <c r="AN384">
        <v>1.5555040749409601</v>
      </c>
      <c r="AO384">
        <v>1.28516127217869</v>
      </c>
      <c r="AP384">
        <v>1.3037081576531</v>
      </c>
      <c r="AQ384">
        <v>1.5997092075781401</v>
      </c>
      <c r="AR384">
        <v>1.6217570838751201</v>
      </c>
      <c r="AS384">
        <v>1.14715355434003</v>
      </c>
      <c r="AT384">
        <v>1.8745394188280999</v>
      </c>
      <c r="AU384">
        <v>1.6157452749610699</v>
      </c>
      <c r="AV384">
        <v>1.31522469330507</v>
      </c>
      <c r="AW384">
        <v>1.2620862661443299</v>
      </c>
      <c r="AX384">
        <v>1.72171267355621</v>
      </c>
      <c r="AY384">
        <v>1.41941847256459</v>
      </c>
      <c r="AZ384">
        <v>1.5027481056710399</v>
      </c>
      <c r="BA384">
        <v>1.64566095072302</v>
      </c>
      <c r="BB384">
        <v>1.1197696494439</v>
      </c>
      <c r="BC384">
        <v>1.2850516040943001</v>
      </c>
      <c r="BD384">
        <v>1.10603947911703</v>
      </c>
      <c r="BE384">
        <v>1.56147349524585</v>
      </c>
      <c r="BU384">
        <v>1.78529835407277</v>
      </c>
      <c r="BV384">
        <v>2.2053145435417698</v>
      </c>
      <c r="BW384">
        <v>2.10236565234842</v>
      </c>
      <c r="BX384" s="97" t="s">
        <v>472</v>
      </c>
      <c r="BY384">
        <v>1.41516797221713</v>
      </c>
      <c r="BZ384">
        <v>2.0043509991171198</v>
      </c>
      <c r="CA384">
        <v>2.2846367980965399</v>
      </c>
      <c r="CB384">
        <v>0.75543346676566703</v>
      </c>
      <c r="CC384">
        <v>1.7056978321434699</v>
      </c>
      <c r="CD384">
        <v>2.3135251827369299</v>
      </c>
    </row>
    <row r="385" spans="38:82" ht="15.6">
      <c r="AL385">
        <v>1.4037059535391601</v>
      </c>
      <c r="AM385">
        <v>1.7052514913208101</v>
      </c>
      <c r="AN385">
        <v>1.61051685499109</v>
      </c>
      <c r="AO385">
        <v>1.3136024101894499</v>
      </c>
      <c r="AP385">
        <v>1.3253615839311199</v>
      </c>
      <c r="AQ385">
        <v>1.66093567095505</v>
      </c>
      <c r="AR385">
        <v>1.7410351199654399</v>
      </c>
      <c r="AS385">
        <v>1.32941334155639</v>
      </c>
      <c r="AT385">
        <v>1.6092740795768199</v>
      </c>
      <c r="AU385">
        <v>1.6151670290754001</v>
      </c>
      <c r="AV385">
        <v>1.3841516791964601</v>
      </c>
      <c r="AW385">
        <v>1.31104540591591</v>
      </c>
      <c r="AX385">
        <v>1.8913551566425899</v>
      </c>
      <c r="AY385">
        <v>1.50442346184761</v>
      </c>
      <c r="AZ385">
        <v>1.53201570471113</v>
      </c>
      <c r="BA385">
        <v>1.71386297367</v>
      </c>
      <c r="BB385">
        <v>1.13199038128701</v>
      </c>
      <c r="BC385">
        <v>1.3503606516733999</v>
      </c>
      <c r="BD385">
        <v>1.0382608072633599</v>
      </c>
      <c r="BE385">
        <v>1.6360459518186099</v>
      </c>
      <c r="BU385">
        <v>1.79765240682546</v>
      </c>
      <c r="BV385">
        <v>2.2683556730518699</v>
      </c>
      <c r="BW385">
        <v>1.9086255033889199</v>
      </c>
      <c r="BX385" s="97" t="s">
        <v>473</v>
      </c>
      <c r="BY385">
        <v>1.3784974928828599</v>
      </c>
      <c r="BZ385">
        <v>1.9132330744202</v>
      </c>
      <c r="CA385">
        <v>2.3040312175227302</v>
      </c>
      <c r="CB385">
        <v>0.784525564942544</v>
      </c>
      <c r="CC385">
        <v>1.7814599253566199</v>
      </c>
      <c r="CD385">
        <v>2.37948317523814</v>
      </c>
    </row>
    <row r="386" spans="38:82" ht="15.6">
      <c r="AL386">
        <v>1.55209639712679</v>
      </c>
      <c r="AM386">
        <v>1.6207035583743801</v>
      </c>
      <c r="AN386">
        <v>1.51730104428289</v>
      </c>
      <c r="AO386">
        <v>1.42007624257384</v>
      </c>
      <c r="AP386">
        <v>1.3286740572458999</v>
      </c>
      <c r="AQ386">
        <v>1.5514326904103799</v>
      </c>
      <c r="AR386">
        <v>1.6818553998361501</v>
      </c>
      <c r="AS386">
        <v>1.08383436354338</v>
      </c>
      <c r="AT386">
        <v>1.36638734112483</v>
      </c>
      <c r="AU386">
        <v>1.8048471025702399</v>
      </c>
      <c r="AV386">
        <v>1.3983685129871499</v>
      </c>
      <c r="AW386">
        <v>1.23282302496925</v>
      </c>
      <c r="AX386">
        <v>1.64205431505413</v>
      </c>
      <c r="AY386">
        <v>1.4905544907996</v>
      </c>
      <c r="AZ386">
        <v>1.58354284081179</v>
      </c>
      <c r="BA386">
        <v>1.5919832963740601</v>
      </c>
      <c r="BB386">
        <v>1.20222313110757</v>
      </c>
      <c r="BC386">
        <v>1.16600578595771</v>
      </c>
      <c r="BD386">
        <v>1.2440938657968601</v>
      </c>
      <c r="BE386">
        <v>1.57524951843054</v>
      </c>
      <c r="BU386">
        <v>1.59709830915796</v>
      </c>
      <c r="BV386">
        <v>2.1058161285946202</v>
      </c>
      <c r="BW386">
        <v>2.0176580559225599</v>
      </c>
      <c r="BX386" s="97" t="s">
        <v>474</v>
      </c>
      <c r="BY386">
        <v>1.55034015116739</v>
      </c>
      <c r="BZ386">
        <v>1.72938931246859</v>
      </c>
      <c r="CA386">
        <v>2.19969575887293</v>
      </c>
      <c r="CB386">
        <v>0.52655385456867998</v>
      </c>
      <c r="CC386">
        <v>1.9047056606256001</v>
      </c>
      <c r="CD386">
        <v>2.3192024561412299</v>
      </c>
    </row>
    <row r="387" spans="38:82" ht="15.6">
      <c r="AL387">
        <v>1.5618335198983799</v>
      </c>
      <c r="AM387">
        <v>1.6410267388872799</v>
      </c>
      <c r="AN387">
        <v>1.5351197540496699</v>
      </c>
      <c r="AO387">
        <v>1.38899554791115</v>
      </c>
      <c r="AP387">
        <v>1.2774815915069599</v>
      </c>
      <c r="AQ387">
        <v>1.61730327010903</v>
      </c>
      <c r="AR387">
        <v>1.67891694595084</v>
      </c>
      <c r="AS387">
        <v>1.03941611670943</v>
      </c>
      <c r="AT387">
        <v>1.36830679018983</v>
      </c>
      <c r="AU387">
        <v>1.7176356296569599</v>
      </c>
      <c r="AV387">
        <v>1.36967054851564</v>
      </c>
      <c r="AW387">
        <v>1.4269203269314501</v>
      </c>
      <c r="AX387">
        <v>1.64981690187692</v>
      </c>
      <c r="AY387">
        <v>1.4898670582479701</v>
      </c>
      <c r="AZ387">
        <v>1.5054708684815701</v>
      </c>
      <c r="BA387">
        <v>1.59735721810721</v>
      </c>
      <c r="BB387">
        <v>1.1483171910574099</v>
      </c>
      <c r="BC387">
        <v>1.2681276631779601</v>
      </c>
      <c r="BD387">
        <v>1.2028617012870699</v>
      </c>
      <c r="BE387">
        <v>1.59028714162212</v>
      </c>
      <c r="BU387">
        <v>1.5211135984475299</v>
      </c>
      <c r="BV387">
        <v>2.0769971224455501</v>
      </c>
      <c r="BW387">
        <v>2.1555756484464399</v>
      </c>
      <c r="BX387" s="97" t="s">
        <v>475</v>
      </c>
      <c r="BY387">
        <v>1.5215024009962199</v>
      </c>
      <c r="BZ387">
        <v>1.6918319009504601</v>
      </c>
      <c r="CA387">
        <v>2.26266537548149</v>
      </c>
      <c r="CB387">
        <v>0.61999637330982005</v>
      </c>
      <c r="CC387">
        <v>1.8923477711041401</v>
      </c>
      <c r="CD387">
        <v>2.3782026183475602</v>
      </c>
    </row>
    <row r="388" spans="38:82" ht="15.6">
      <c r="AL388">
        <v>1.57511884476523</v>
      </c>
      <c r="AM388">
        <v>1.6265225154265801</v>
      </c>
      <c r="AN388">
        <v>1.52687901335701</v>
      </c>
      <c r="AO388">
        <v>1.3877396589214399</v>
      </c>
      <c r="AP388">
        <v>1.2811453525019101</v>
      </c>
      <c r="AQ388">
        <v>1.6120316368952801</v>
      </c>
      <c r="AR388">
        <v>1.68788431701748</v>
      </c>
      <c r="AS388">
        <v>1.05765223800329</v>
      </c>
      <c r="AT388">
        <v>1.3497655502192401</v>
      </c>
      <c r="AU388">
        <v>1.71213394593054</v>
      </c>
      <c r="AV388">
        <v>1.3707793110005499</v>
      </c>
      <c r="AW388">
        <v>1.47053187630459</v>
      </c>
      <c r="AX388">
        <v>1.6150303840034499</v>
      </c>
      <c r="AY388">
        <v>1.4795122298149499</v>
      </c>
      <c r="AZ388">
        <v>1.64873669248914</v>
      </c>
      <c r="BA388">
        <v>1.58194848835017</v>
      </c>
      <c r="BB388">
        <v>1.1243959170179401</v>
      </c>
      <c r="BC388">
        <v>1.2439710459218301</v>
      </c>
      <c r="BD388">
        <v>1.2073220169666501</v>
      </c>
      <c r="BE388">
        <v>1.60010617411506</v>
      </c>
      <c r="BU388">
        <v>1.5102825912242901</v>
      </c>
      <c r="BV388">
        <v>2.0156683138923999</v>
      </c>
      <c r="BW388">
        <v>2.2849893351983899</v>
      </c>
      <c r="BX388" s="97" t="s">
        <v>476</v>
      </c>
      <c r="BY388">
        <v>1.4898141002330301</v>
      </c>
      <c r="BZ388">
        <v>1.7021552909482101</v>
      </c>
      <c r="CA388">
        <v>2.3247920143430898</v>
      </c>
      <c r="CB388">
        <v>0.66869779963023401</v>
      </c>
      <c r="CC388">
        <v>1.86268339679705</v>
      </c>
      <c r="CD388">
        <v>2.3148744642680601</v>
      </c>
    </row>
    <row r="389" spans="38:82" ht="15.6">
      <c r="AL389">
        <v>1.5214942764278201</v>
      </c>
      <c r="AM389">
        <v>1.6187629961529699</v>
      </c>
      <c r="AN389">
        <v>1.55213793407568</v>
      </c>
      <c r="AO389">
        <v>1.3861375182669</v>
      </c>
      <c r="AP389">
        <v>1.2424760126574099</v>
      </c>
      <c r="AQ389">
        <v>1.62925668579467</v>
      </c>
      <c r="AR389">
        <v>1.70008150260728</v>
      </c>
      <c r="AS389">
        <v>1.0994526683419401</v>
      </c>
      <c r="AT389">
        <v>1.3974888393110401</v>
      </c>
      <c r="AU389">
        <v>1.6887685776911801</v>
      </c>
      <c r="AV389">
        <v>1.37102891005353</v>
      </c>
      <c r="AW389">
        <v>1.5347642300590401</v>
      </c>
      <c r="AX389">
        <v>1.63723308655499</v>
      </c>
      <c r="AY389">
        <v>1.5003006894197899</v>
      </c>
      <c r="AZ389">
        <v>1.6359176084973299</v>
      </c>
      <c r="BA389">
        <v>1.5996146873486501</v>
      </c>
      <c r="BB389">
        <v>1.0899815894615199</v>
      </c>
      <c r="BC389">
        <v>1.32748500747022</v>
      </c>
      <c r="BD389">
        <v>1.21019514453989</v>
      </c>
      <c r="BE389">
        <v>1.6073310173754201</v>
      </c>
      <c r="BU389">
        <v>1.5454456339367999</v>
      </c>
      <c r="BV389">
        <v>1.9855035954548099</v>
      </c>
      <c r="BW389">
        <v>2.3893667510470902</v>
      </c>
      <c r="BX389" s="97" t="s">
        <v>477</v>
      </c>
      <c r="BY389">
        <v>1.57451688643397</v>
      </c>
      <c r="BZ389">
        <v>1.7255363278751501</v>
      </c>
      <c r="CA389">
        <v>2.3433571348273401</v>
      </c>
      <c r="CB389">
        <v>0.70627679476716099</v>
      </c>
      <c r="CC389">
        <v>1.8179640414174101</v>
      </c>
      <c r="CD389">
        <v>2.3153432844589399</v>
      </c>
    </row>
    <row r="390" spans="38:82" ht="15.6">
      <c r="AL390">
        <v>1.34369011710473</v>
      </c>
      <c r="AM390">
        <v>1.54250408459755</v>
      </c>
      <c r="AN390">
        <v>1.62590662960504</v>
      </c>
      <c r="AO390">
        <v>1.37887835090056</v>
      </c>
      <c r="AP390">
        <v>1.3228045753370301</v>
      </c>
      <c r="AQ390">
        <v>1.3971817126407899</v>
      </c>
      <c r="AR390">
        <v>1.62032075009149</v>
      </c>
      <c r="AS390">
        <v>1.0706329874249301</v>
      </c>
      <c r="AT390">
        <v>1.46776419377817</v>
      </c>
      <c r="AU390">
        <v>1.6342155936889899</v>
      </c>
      <c r="AV390">
        <v>1.30496770110785</v>
      </c>
      <c r="AW390">
        <v>1.42302341197613</v>
      </c>
      <c r="AX390">
        <v>1.6045379355401601</v>
      </c>
      <c r="AY390">
        <v>1.5945169171301199</v>
      </c>
      <c r="AZ390">
        <v>1.6457731622082901</v>
      </c>
      <c r="BA390">
        <v>1.62072155489673</v>
      </c>
      <c r="BB390">
        <v>1.1839697533368501</v>
      </c>
      <c r="BC390">
        <v>1.32683034455499</v>
      </c>
      <c r="BD390">
        <v>1.2696036417013401</v>
      </c>
      <c r="BE390">
        <v>1.5980623396670399</v>
      </c>
      <c r="BU390">
        <v>1.5331357440199</v>
      </c>
      <c r="BV390">
        <v>1.98131986347643</v>
      </c>
      <c r="BW390">
        <v>2.3603706235439401</v>
      </c>
      <c r="BX390" s="97" t="s">
        <v>478</v>
      </c>
      <c r="BY390">
        <v>1.53916863616954</v>
      </c>
      <c r="BZ390">
        <v>1.71567809863003</v>
      </c>
      <c r="CA390">
        <v>2.3174849093449099</v>
      </c>
      <c r="CB390">
        <v>0.72463756935313905</v>
      </c>
      <c r="CC390">
        <v>1.8103417611944099</v>
      </c>
      <c r="CD390">
        <v>2.30855678802472</v>
      </c>
    </row>
    <row r="391" spans="38:82" ht="15.6">
      <c r="AL391">
        <v>1.2588983121939901</v>
      </c>
      <c r="AM391">
        <v>1.6220823355515599</v>
      </c>
      <c r="AN391">
        <v>1.44213592779817</v>
      </c>
      <c r="AO391">
        <v>1.3908045371095099</v>
      </c>
      <c r="AP391">
        <v>1.2796654191405299</v>
      </c>
      <c r="AQ391">
        <v>1.36129581626435</v>
      </c>
      <c r="AR391">
        <v>1.60922170063694</v>
      </c>
      <c r="AS391">
        <v>1.0982073799102401</v>
      </c>
      <c r="AT391">
        <v>1.52229077859386</v>
      </c>
      <c r="AU391">
        <v>1.7501216901063501</v>
      </c>
      <c r="AV391">
        <v>1.3388743857143199</v>
      </c>
      <c r="AW391">
        <v>1.48929325304695</v>
      </c>
      <c r="AX391">
        <v>1.7598492962291299</v>
      </c>
      <c r="AY391">
        <v>1.5951186443763301</v>
      </c>
      <c r="AZ391">
        <v>1.63314163043548</v>
      </c>
      <c r="BA391">
        <v>1.7294808849330301</v>
      </c>
      <c r="BB391">
        <v>1.17942261481251</v>
      </c>
      <c r="BC391">
        <v>1.27421728519638</v>
      </c>
      <c r="BD391">
        <v>1.2183182139040301</v>
      </c>
      <c r="BE391">
        <v>1.6754343280442401</v>
      </c>
      <c r="BU391">
        <v>1.49463948942353</v>
      </c>
      <c r="BV391">
        <v>2.0130798812097899</v>
      </c>
      <c r="BW391">
        <v>2.44153245598278</v>
      </c>
      <c r="BX391" s="97" t="s">
        <v>479</v>
      </c>
      <c r="BY391">
        <v>1.40111087505044</v>
      </c>
      <c r="BZ391">
        <v>1.4865387840589299</v>
      </c>
      <c r="CA391">
        <v>2.3292649591495</v>
      </c>
      <c r="CB391">
        <v>1.1894456373803799</v>
      </c>
      <c r="CC391">
        <v>1.75820785346346</v>
      </c>
      <c r="CD391">
        <v>2.4717807302088</v>
      </c>
    </row>
    <row r="392" spans="38:82" ht="15.6">
      <c r="AL392">
        <v>1.2774826895451501</v>
      </c>
      <c r="AM392">
        <v>1.5371280559748399</v>
      </c>
      <c r="AN392">
        <v>1.60601047694126</v>
      </c>
      <c r="AO392">
        <v>1.45640975218939</v>
      </c>
      <c r="AP392">
        <v>1.2724247844988199</v>
      </c>
      <c r="AQ392">
        <v>1.3991649976343401</v>
      </c>
      <c r="AR392">
        <v>1.6790364976700001</v>
      </c>
      <c r="AS392">
        <v>1.12062627952101</v>
      </c>
      <c r="AT392">
        <v>1.4805444413058599</v>
      </c>
      <c r="AU392">
        <v>1.66700951112957</v>
      </c>
      <c r="AV392">
        <v>1.4040679260739499</v>
      </c>
      <c r="AW392">
        <v>1.48972767917751</v>
      </c>
      <c r="AX392">
        <v>1.7084282433468601</v>
      </c>
      <c r="AY392">
        <v>1.67350809380026</v>
      </c>
      <c r="AZ392">
        <v>1.72468024734731</v>
      </c>
      <c r="BA392">
        <v>1.68017773804364</v>
      </c>
      <c r="BB392">
        <v>1.19397133947332</v>
      </c>
      <c r="BC392">
        <v>1.30202446390529</v>
      </c>
      <c r="BD392">
        <v>1.1697135990595</v>
      </c>
      <c r="BE392">
        <v>1.6878732709892901</v>
      </c>
      <c r="BU392">
        <v>1.4972394919337599</v>
      </c>
      <c r="BV392">
        <v>2.0006381104991902</v>
      </c>
      <c r="BW392">
        <v>2.4751433241944998</v>
      </c>
      <c r="BX392" s="97" t="s">
        <v>480</v>
      </c>
      <c r="BY392">
        <v>1.4155487377253799</v>
      </c>
      <c r="BZ392">
        <v>1.48929987663872</v>
      </c>
      <c r="CA392">
        <v>2.3509109484834601</v>
      </c>
      <c r="CB392">
        <v>1.21418378942312</v>
      </c>
      <c r="CC392">
        <v>1.75550773323103</v>
      </c>
      <c r="CD392">
        <v>2.4241495766472201</v>
      </c>
    </row>
    <row r="393" spans="38:82" ht="15.6">
      <c r="AL393">
        <v>1.30087177333235</v>
      </c>
      <c r="AM393">
        <v>1.4974113291795801</v>
      </c>
      <c r="AN393">
        <v>1.74990711911717</v>
      </c>
      <c r="AO393">
        <v>1.4601735457921701</v>
      </c>
      <c r="AP393">
        <v>1.37719908192886</v>
      </c>
      <c r="AQ393">
        <v>1.43683078187855</v>
      </c>
      <c r="AR393">
        <v>1.72133940746598</v>
      </c>
      <c r="AS393">
        <v>1.13639010385328</v>
      </c>
      <c r="AT393">
        <v>1.42666091604379</v>
      </c>
      <c r="AU393">
        <v>1.6567891752953401</v>
      </c>
      <c r="AV393">
        <v>1.4782963785986101</v>
      </c>
      <c r="AW393">
        <v>1.48265597506294</v>
      </c>
      <c r="AX393">
        <v>1.7183485604165301</v>
      </c>
      <c r="AY393">
        <v>1.7278909308219701</v>
      </c>
      <c r="AZ393">
        <v>1.7454339811050099</v>
      </c>
      <c r="BA393">
        <v>1.7282472643756599</v>
      </c>
      <c r="BB393">
        <v>1.1854995122105501</v>
      </c>
      <c r="BC393">
        <v>1.33574872256754</v>
      </c>
      <c r="BD393">
        <v>1.18341490736085</v>
      </c>
      <c r="BE393">
        <v>1.7924114793739101</v>
      </c>
      <c r="BU393">
        <v>1.4509563433772299</v>
      </c>
      <c r="BV393">
        <v>1.9765251697459201</v>
      </c>
      <c r="BW393">
        <v>2.5267528553668899</v>
      </c>
      <c r="BX393" s="97" t="s">
        <v>481</v>
      </c>
      <c r="BY393">
        <v>1.4178990756154399</v>
      </c>
      <c r="BZ393">
        <v>1.4832252729333</v>
      </c>
      <c r="CA393">
        <v>2.3837587155667599</v>
      </c>
      <c r="CB393">
        <v>1.27724812595184</v>
      </c>
      <c r="CC393">
        <v>1.6931350238004801</v>
      </c>
      <c r="CD393">
        <v>2.3591649163722002</v>
      </c>
    </row>
    <row r="394" spans="38:82" ht="15.6">
      <c r="AL394">
        <v>1.3216204551120501</v>
      </c>
      <c r="AM394">
        <v>1.4650317373861399</v>
      </c>
      <c r="AN394">
        <v>1.72964074129852</v>
      </c>
      <c r="AO394">
        <v>1.4121840989772401</v>
      </c>
      <c r="AP394">
        <v>1.3507392420925</v>
      </c>
      <c r="AQ394">
        <v>1.43641448253228</v>
      </c>
      <c r="AR394">
        <v>1.7032303321239599</v>
      </c>
      <c r="AS394">
        <v>1.1128368503469099</v>
      </c>
      <c r="AT394">
        <v>1.4333802218214899</v>
      </c>
      <c r="AU394">
        <v>1.6448047364079901</v>
      </c>
      <c r="AV394">
        <v>1.3872141906814399</v>
      </c>
      <c r="AW394">
        <v>1.45039546972489</v>
      </c>
      <c r="AX394">
        <v>1.60747878025677</v>
      </c>
      <c r="AY394">
        <v>1.6987035051381401</v>
      </c>
      <c r="AZ394">
        <v>1.6492722596846401</v>
      </c>
      <c r="BA394">
        <v>1.6669043098645</v>
      </c>
      <c r="BB394">
        <v>1.19244502746111</v>
      </c>
      <c r="BC394">
        <v>1.32008701611306</v>
      </c>
      <c r="BD394">
        <v>1.2390126721185399</v>
      </c>
      <c r="BE394">
        <v>1.7005147651602099</v>
      </c>
      <c r="BU394">
        <v>1.42708832680954</v>
      </c>
      <c r="BV394">
        <v>1.9192681128689699</v>
      </c>
      <c r="BW394">
        <v>2.5579021432181901</v>
      </c>
      <c r="BX394" s="97" t="s">
        <v>482</v>
      </c>
      <c r="BY394">
        <v>1.3986054368183201</v>
      </c>
      <c r="BZ394">
        <v>1.45549558534781</v>
      </c>
      <c r="CA394">
        <v>2.3555459182086498</v>
      </c>
      <c r="CB394">
        <v>1.2889789100815601</v>
      </c>
      <c r="CC394">
        <v>1.6460226057568199</v>
      </c>
      <c r="CD394">
        <v>2.2809390428373399</v>
      </c>
    </row>
    <row r="395" spans="38:82" ht="15.6">
      <c r="AL395">
        <v>1.2524308669506901</v>
      </c>
      <c r="AM395">
        <v>1.4886446406374401</v>
      </c>
      <c r="AN395">
        <v>1.87916706826597</v>
      </c>
      <c r="AO395">
        <v>1.421429277259</v>
      </c>
      <c r="AP395">
        <v>1.27980731577061</v>
      </c>
      <c r="AQ395">
        <v>1.3171109897653199</v>
      </c>
      <c r="AR395">
        <v>1.7681437044672399</v>
      </c>
      <c r="AS395">
        <v>1.3646513967124501</v>
      </c>
      <c r="AT395">
        <v>1.36687595145853</v>
      </c>
      <c r="AU395">
        <v>1.7032297132530001</v>
      </c>
      <c r="AV395">
        <v>1.31110184018841</v>
      </c>
      <c r="AW395">
        <v>1.72065821274924</v>
      </c>
      <c r="AX395">
        <v>1.6817688920116001</v>
      </c>
      <c r="AY395">
        <v>1.83574646341915</v>
      </c>
      <c r="AZ395">
        <v>1.7088893016556601</v>
      </c>
      <c r="BA395">
        <v>1.2910690045337101</v>
      </c>
      <c r="BB395">
        <v>0.95305778667060204</v>
      </c>
      <c r="BC395">
        <v>0.99024527198309198</v>
      </c>
      <c r="BD395">
        <v>0.99717914863766199</v>
      </c>
      <c r="BE395">
        <v>1.93657374070011</v>
      </c>
      <c r="BU395">
        <v>1.45700561760632</v>
      </c>
      <c r="BV395">
        <v>1.9471943740667299</v>
      </c>
      <c r="BW395">
        <v>2.5221998131476102</v>
      </c>
      <c r="BX395" s="97" t="s">
        <v>483</v>
      </c>
      <c r="BY395">
        <v>1.39015778412299</v>
      </c>
      <c r="BZ395">
        <v>1.4625477655964501</v>
      </c>
      <c r="CA395">
        <v>2.3471518088102998</v>
      </c>
      <c r="CB395">
        <v>1.2390502516524999</v>
      </c>
      <c r="CC395">
        <v>1.68835458122647</v>
      </c>
      <c r="CD395">
        <v>2.3756280006210502</v>
      </c>
    </row>
    <row r="396" spans="38:82" ht="15.6">
      <c r="AL396">
        <v>1.3068056824642</v>
      </c>
      <c r="AM396">
        <v>1.4796601937683</v>
      </c>
      <c r="AN396">
        <v>1.8894520383504401</v>
      </c>
      <c r="AO396">
        <v>1.4765277462064299</v>
      </c>
      <c r="AP396">
        <v>1.3262046733196799</v>
      </c>
      <c r="AQ396">
        <v>1.30712462941512</v>
      </c>
      <c r="AR396">
        <v>1.7732323961890399</v>
      </c>
      <c r="AS396">
        <v>1.32483264858014</v>
      </c>
      <c r="AT396">
        <v>1.4027159487646299</v>
      </c>
      <c r="AU396">
        <v>1.61096670490452</v>
      </c>
      <c r="AV396">
        <v>1.34089841217589</v>
      </c>
      <c r="AW396">
        <v>1.6976975142981801</v>
      </c>
      <c r="AX396">
        <v>1.68791261427363</v>
      </c>
      <c r="AY396">
        <v>1.8691468757710299</v>
      </c>
      <c r="AZ396">
        <v>1.77734479705666</v>
      </c>
      <c r="BA396">
        <v>1.26421657867073</v>
      </c>
      <c r="BB396">
        <v>0.96376627551378802</v>
      </c>
      <c r="BC396">
        <v>0.98306921666145497</v>
      </c>
      <c r="BD396">
        <v>1.05118368263312</v>
      </c>
      <c r="BE396">
        <v>1.9198391000252999</v>
      </c>
      <c r="BU396">
        <v>1.11733706656083</v>
      </c>
      <c r="BV396">
        <v>2.0636839030427199</v>
      </c>
      <c r="BW396">
        <v>2.5606914996746699</v>
      </c>
      <c r="BX396" s="97" t="s">
        <v>484</v>
      </c>
      <c r="BY396">
        <v>1.4447110000034</v>
      </c>
      <c r="BZ396">
        <v>1.82055932262369</v>
      </c>
      <c r="CA396">
        <v>2.2649910496946202</v>
      </c>
      <c r="CB396">
        <v>1.1558040839328401</v>
      </c>
      <c r="CC396">
        <v>1.51116725801107</v>
      </c>
      <c r="CD396">
        <v>2.49293260091987</v>
      </c>
    </row>
    <row r="397" spans="38:82" ht="15.6">
      <c r="AL397">
        <v>1.2644910599465999</v>
      </c>
      <c r="AM397">
        <v>1.4959656046566401</v>
      </c>
      <c r="AN397">
        <v>1.8468814177658199</v>
      </c>
      <c r="AO397">
        <v>1.42829617846184</v>
      </c>
      <c r="AP397">
        <v>1.301850435565</v>
      </c>
      <c r="AQ397">
        <v>1.31492260109268</v>
      </c>
      <c r="AR397">
        <v>1.7705905945859901</v>
      </c>
      <c r="AS397">
        <v>1.2887928108428299</v>
      </c>
      <c r="AT397">
        <v>1.3434508174031901</v>
      </c>
      <c r="AU397">
        <v>1.57843766580683</v>
      </c>
      <c r="AV397">
        <v>1.2935500938475399</v>
      </c>
      <c r="AW397">
        <v>1.7155750887432799</v>
      </c>
      <c r="AX397">
        <v>1.6838117828205901</v>
      </c>
      <c r="AY397">
        <v>1.7719217231058999</v>
      </c>
      <c r="AZ397">
        <v>1.7839991150749499</v>
      </c>
      <c r="BA397">
        <v>1.2617906253729301</v>
      </c>
      <c r="BB397">
        <v>0.95116629683147702</v>
      </c>
      <c r="BC397">
        <v>0.99818256454727405</v>
      </c>
      <c r="BD397">
        <v>1.07462423937264</v>
      </c>
      <c r="BE397">
        <v>1.9205256444412799</v>
      </c>
      <c r="BU397">
        <v>1.08734493755582</v>
      </c>
      <c r="BV397">
        <v>2.0188674558494699</v>
      </c>
      <c r="BW397">
        <v>2.6042540248186099</v>
      </c>
      <c r="BX397" s="97" t="s">
        <v>485</v>
      </c>
      <c r="BY397">
        <v>1.45053205939275</v>
      </c>
      <c r="BZ397">
        <v>1.8303553183002601</v>
      </c>
      <c r="CA397">
        <v>2.2243007032522701</v>
      </c>
      <c r="CB397">
        <v>1.17944764070291</v>
      </c>
      <c r="CC397">
        <v>1.46587048821004</v>
      </c>
      <c r="CD397">
        <v>2.5761024334349898</v>
      </c>
    </row>
    <row r="398" spans="38:82" ht="15.6">
      <c r="AL398">
        <v>1.28129293155517</v>
      </c>
      <c r="AM398">
        <v>1.4874163202427599</v>
      </c>
      <c r="AN398">
        <v>1.6696471702517299</v>
      </c>
      <c r="AO398">
        <v>1.38813330766001</v>
      </c>
      <c r="AP398">
        <v>1.26238877093325</v>
      </c>
      <c r="AQ398">
        <v>1.3540295899024599</v>
      </c>
      <c r="AR398">
        <v>1.6821694719617399</v>
      </c>
      <c r="AS398">
        <v>1.2231612335103099</v>
      </c>
      <c r="AT398">
        <v>1.3771660478963399</v>
      </c>
      <c r="AU398">
        <v>1.6815979233101801</v>
      </c>
      <c r="AV398">
        <v>1.3063916462796099</v>
      </c>
      <c r="AW398">
        <v>1.64324627958282</v>
      </c>
      <c r="AX398">
        <v>1.6549682687972</v>
      </c>
      <c r="AY398">
        <v>1.7425144949578</v>
      </c>
      <c r="AZ398">
        <v>1.76150766610305</v>
      </c>
      <c r="BA398">
        <v>1.2731556439751801</v>
      </c>
      <c r="BB398">
        <v>0.96436041783640702</v>
      </c>
      <c r="BC398">
        <v>1.0006318087463499</v>
      </c>
      <c r="BD398">
        <v>1.0669758640457301</v>
      </c>
      <c r="BE398">
        <v>1.8293678169055401</v>
      </c>
      <c r="BU398">
        <v>1.0958184515255001</v>
      </c>
      <c r="BV398">
        <v>2.0278054263527698</v>
      </c>
      <c r="BW398">
        <v>2.5805728732548898</v>
      </c>
      <c r="BX398" s="97" t="s">
        <v>486</v>
      </c>
      <c r="BY398">
        <v>1.4493202004396599</v>
      </c>
      <c r="BZ398">
        <v>1.82493524800069</v>
      </c>
      <c r="CA398">
        <v>2.2062712295750502</v>
      </c>
      <c r="CB398">
        <v>1.1763440319151901</v>
      </c>
      <c r="CC398">
        <v>1.4610782606075501</v>
      </c>
      <c r="CD398">
        <v>2.6209738002080498</v>
      </c>
    </row>
    <row r="399" spans="38:82" ht="15.6">
      <c r="AL399">
        <v>1.2974405525666199</v>
      </c>
      <c r="AM399">
        <v>1.55846982649346</v>
      </c>
      <c r="AN399">
        <v>1.7632893109141501</v>
      </c>
      <c r="AO399">
        <v>1.38018062121642</v>
      </c>
      <c r="AP399">
        <v>1.26047102763083</v>
      </c>
      <c r="AQ399">
        <v>1.31561135260719</v>
      </c>
      <c r="AR399">
        <v>1.711604345744</v>
      </c>
      <c r="AS399">
        <v>1.17064695840405</v>
      </c>
      <c r="AT399">
        <v>1.43472218482672</v>
      </c>
      <c r="AU399">
        <v>1.83472643210395</v>
      </c>
      <c r="AV399">
        <v>1.1983104727438401</v>
      </c>
      <c r="AW399">
        <v>1.53605127780469</v>
      </c>
      <c r="AX399">
        <v>1.69801959559154</v>
      </c>
      <c r="AY399">
        <v>1.6821800932394999</v>
      </c>
      <c r="AZ399">
        <v>1.7076094966408699</v>
      </c>
      <c r="BA399">
        <v>1.4006302618917801</v>
      </c>
      <c r="BB399">
        <v>1.0053285373529901</v>
      </c>
      <c r="BC399">
        <v>0.97898468814659501</v>
      </c>
      <c r="BD399">
        <v>1.0566756131806301</v>
      </c>
      <c r="BE399">
        <v>1.7785824917128801</v>
      </c>
      <c r="BU399">
        <v>1.09140670284122</v>
      </c>
      <c r="BV399">
        <v>2.0654062505231399</v>
      </c>
      <c r="BW399">
        <v>2.6013365221170699</v>
      </c>
      <c r="BX399" s="97" t="s">
        <v>487</v>
      </c>
      <c r="BY399">
        <v>1.44627347041277</v>
      </c>
      <c r="BZ399">
        <v>1.8535442632410399</v>
      </c>
      <c r="CA399">
        <v>2.2569850569884502</v>
      </c>
      <c r="CB399">
        <v>1.17666151705074</v>
      </c>
      <c r="CC399">
        <v>1.46728638994404</v>
      </c>
      <c r="CD399">
        <v>2.7270134808737598</v>
      </c>
    </row>
    <row r="400" spans="38:82" ht="15.6">
      <c r="AL400">
        <v>1.1926773030176001</v>
      </c>
      <c r="AM400">
        <v>1.61236133127306</v>
      </c>
      <c r="AN400">
        <v>1.77145995557849</v>
      </c>
      <c r="AO400">
        <v>1.3924487710069</v>
      </c>
      <c r="AP400">
        <v>1.28294585871611</v>
      </c>
      <c r="AQ400">
        <v>1.45379895211094</v>
      </c>
      <c r="AR400">
        <v>1.69078877547909</v>
      </c>
      <c r="AS400">
        <v>1.1408842013100999</v>
      </c>
      <c r="AT400">
        <v>1.4010377044915701</v>
      </c>
      <c r="AU400">
        <v>1.9085261362871899</v>
      </c>
      <c r="AV400">
        <v>1.1882734604362499</v>
      </c>
      <c r="AW400">
        <v>1.41644488391067</v>
      </c>
      <c r="AX400">
        <v>1.68081201494036</v>
      </c>
      <c r="AY400">
        <v>1.5488611811014701</v>
      </c>
      <c r="AZ400">
        <v>1.6083058943615001</v>
      </c>
      <c r="BA400">
        <v>1.3647625201548299</v>
      </c>
      <c r="BB400">
        <v>0.97074873834014896</v>
      </c>
      <c r="BC400">
        <v>0.90682528942403196</v>
      </c>
      <c r="BD400">
        <v>1.20387060117331</v>
      </c>
      <c r="BE400">
        <v>1.7617354850121401</v>
      </c>
      <c r="BU400">
        <v>1.1103846467743199</v>
      </c>
      <c r="BV400">
        <v>2.0836869652049401</v>
      </c>
      <c r="BW400">
        <v>2.6108558523609702</v>
      </c>
      <c r="BX400" s="97" t="s">
        <v>488</v>
      </c>
      <c r="BY400">
        <v>1.4542611849683</v>
      </c>
      <c r="BZ400">
        <v>1.84423491114843</v>
      </c>
      <c r="CA400">
        <v>2.2882188104378498</v>
      </c>
      <c r="CB400">
        <v>1.18601243173722</v>
      </c>
      <c r="CC400">
        <v>1.4879114215195699</v>
      </c>
      <c r="CD400">
        <v>2.7347016920801499</v>
      </c>
    </row>
    <row r="401" spans="38:82" ht="15.6">
      <c r="AL401">
        <v>1.2318184703525801</v>
      </c>
      <c r="AM401">
        <v>1.6248108157223</v>
      </c>
      <c r="AN401">
        <v>1.7780879344501299</v>
      </c>
      <c r="AO401">
        <v>1.4214442064498201</v>
      </c>
      <c r="AP401">
        <v>1.3006721668118899</v>
      </c>
      <c r="AQ401">
        <v>1.4962438692923301</v>
      </c>
      <c r="AR401">
        <v>1.6956183354459899</v>
      </c>
      <c r="AS401">
        <v>1.1696870188083399</v>
      </c>
      <c r="AT401">
        <v>1.3852491837555301</v>
      </c>
      <c r="AU401">
        <v>1.87050927188973</v>
      </c>
      <c r="AV401">
        <v>1.2365643200019101</v>
      </c>
      <c r="AW401">
        <v>1.4203989039590399</v>
      </c>
      <c r="AX401">
        <v>1.70111359185334</v>
      </c>
      <c r="AY401">
        <v>1.5733322311881299</v>
      </c>
      <c r="AZ401">
        <v>1.6437999305617499</v>
      </c>
      <c r="BA401">
        <v>1.3059228504750899</v>
      </c>
      <c r="BB401">
        <v>0.963554035422445</v>
      </c>
      <c r="BC401">
        <v>0.87530708604257002</v>
      </c>
      <c r="BD401">
        <v>1.19661698493771</v>
      </c>
      <c r="BE401">
        <v>1.7811136943739401</v>
      </c>
      <c r="BU401">
        <v>1.2535938540005001</v>
      </c>
      <c r="BV401">
        <v>2.1630079300022498</v>
      </c>
      <c r="BW401">
        <v>2.6044576745685699</v>
      </c>
      <c r="BX401" s="97" t="s">
        <v>489</v>
      </c>
      <c r="BY401">
        <v>1.27499426919084</v>
      </c>
      <c r="BZ401">
        <v>1.86611608364071</v>
      </c>
      <c r="CA401">
        <v>2.36047202802393</v>
      </c>
      <c r="CB401">
        <v>1.0566279626030901</v>
      </c>
      <c r="CC401">
        <v>1.47078521815484</v>
      </c>
      <c r="CD401">
        <v>2.3870619323172799</v>
      </c>
    </row>
    <row r="402" spans="38:82" ht="15.6">
      <c r="AL402">
        <v>1.25057735802962</v>
      </c>
      <c r="AM402">
        <v>1.6142084703025501</v>
      </c>
      <c r="AN402">
        <v>1.77441482000225</v>
      </c>
      <c r="AO402">
        <v>1.4414223593864199</v>
      </c>
      <c r="AP402">
        <v>1.2558596722547699</v>
      </c>
      <c r="AQ402">
        <v>1.43491078058347</v>
      </c>
      <c r="AR402">
        <v>1.72983185401936</v>
      </c>
      <c r="AS402">
        <v>1.23086448645616</v>
      </c>
      <c r="AT402">
        <v>1.42163349511638</v>
      </c>
      <c r="AU402">
        <v>1.82542136935426</v>
      </c>
      <c r="AV402">
        <v>1.2604825572696901</v>
      </c>
      <c r="AW402">
        <v>1.4370197636684501</v>
      </c>
      <c r="AX402">
        <v>1.76263599487345</v>
      </c>
      <c r="AY402">
        <v>1.58775859177703</v>
      </c>
      <c r="AZ402">
        <v>1.6210370664397</v>
      </c>
      <c r="BA402">
        <v>1.27678655173795</v>
      </c>
      <c r="BB402">
        <v>0.96604904182114304</v>
      </c>
      <c r="BC402">
        <v>0.89016194888568501</v>
      </c>
      <c r="BD402">
        <v>1.18059438164721</v>
      </c>
      <c r="BE402">
        <v>1.8486265127060599</v>
      </c>
      <c r="BU402">
        <v>1.22934556362404</v>
      </c>
      <c r="BV402">
        <v>2.1555300033440701</v>
      </c>
      <c r="BW402">
        <v>2.6164422044015399</v>
      </c>
      <c r="BX402" s="97" t="s">
        <v>490</v>
      </c>
      <c r="BY402">
        <v>1.29115241900185</v>
      </c>
      <c r="BZ402">
        <v>1.8652632338692301</v>
      </c>
      <c r="CA402">
        <v>2.36707863917447</v>
      </c>
      <c r="CB402">
        <v>1.05999645285758</v>
      </c>
      <c r="CC402">
        <v>1.48078399040913</v>
      </c>
      <c r="CD402">
        <v>2.31133012515415</v>
      </c>
    </row>
    <row r="403" spans="38:82" ht="15.6">
      <c r="AL403">
        <v>1.2545123507728</v>
      </c>
      <c r="AM403">
        <v>1.61653944395536</v>
      </c>
      <c r="AN403">
        <v>1.80058306072473</v>
      </c>
      <c r="AO403">
        <v>1.47960773311323</v>
      </c>
      <c r="AP403">
        <v>1.3272372808653901</v>
      </c>
      <c r="AQ403">
        <v>1.4052735554548299</v>
      </c>
      <c r="AR403">
        <v>1.75717589148387</v>
      </c>
      <c r="AS403">
        <v>1.26567587793077</v>
      </c>
      <c r="AT403">
        <v>1.420920705915</v>
      </c>
      <c r="AU403">
        <v>1.7316009342140199</v>
      </c>
      <c r="AV403">
        <v>1.2904957326559501</v>
      </c>
      <c r="AW403">
        <v>1.46336507685626</v>
      </c>
      <c r="AX403">
        <v>1.8310406349900099</v>
      </c>
      <c r="AY403">
        <v>1.68043579842416</v>
      </c>
      <c r="AZ403">
        <v>1.74729964048732</v>
      </c>
      <c r="BA403">
        <v>1.2066416233357</v>
      </c>
      <c r="BB403">
        <v>0.95393502526176799</v>
      </c>
      <c r="BC403">
        <v>0.91329947246912802</v>
      </c>
      <c r="BD403">
        <v>1.1772463617867199</v>
      </c>
      <c r="BE403">
        <v>1.9482228252140601</v>
      </c>
      <c r="BU403">
        <v>1.19560868914879</v>
      </c>
      <c r="BV403">
        <v>2.1613655705967298</v>
      </c>
      <c r="BW403">
        <v>2.6465595677798501</v>
      </c>
      <c r="BX403" s="97" t="s">
        <v>491</v>
      </c>
      <c r="BY403">
        <v>1.2635172767429601</v>
      </c>
      <c r="BZ403">
        <v>1.90380466287779</v>
      </c>
      <c r="CA403">
        <v>2.3780525512334201</v>
      </c>
      <c r="CB403">
        <v>1.04789572344682</v>
      </c>
      <c r="CC403">
        <v>1.46505270033976</v>
      </c>
      <c r="CD403">
        <v>2.33315486427247</v>
      </c>
    </row>
    <row r="404" spans="38:82" ht="15.6">
      <c r="AL404">
        <v>1.2914020161751301</v>
      </c>
      <c r="AM404">
        <v>1.59784784326174</v>
      </c>
      <c r="AN404">
        <v>1.63834971877365</v>
      </c>
      <c r="AO404">
        <v>1.48790879258931</v>
      </c>
      <c r="AP404">
        <v>1.3316702110859999</v>
      </c>
      <c r="AQ404">
        <v>1.37487299803503</v>
      </c>
      <c r="AR404">
        <v>1.7654498641821299</v>
      </c>
      <c r="AS404">
        <v>1.30995045536294</v>
      </c>
      <c r="AT404">
        <v>1.40630148419459</v>
      </c>
      <c r="AU404">
        <v>1.6040289795762499</v>
      </c>
      <c r="AV404">
        <v>1.3102405518703</v>
      </c>
      <c r="AW404">
        <v>1.49300152413062</v>
      </c>
      <c r="AX404">
        <v>1.8828167157898601</v>
      </c>
      <c r="AY404">
        <v>1.7437093261964201</v>
      </c>
      <c r="AZ404">
        <v>1.81527005729225</v>
      </c>
      <c r="BA404">
        <v>1.1449317081416099</v>
      </c>
      <c r="BB404">
        <v>0.94411008920374095</v>
      </c>
      <c r="BC404">
        <v>0.91376052016092402</v>
      </c>
      <c r="BD404">
        <v>1.1699266592961399</v>
      </c>
      <c r="BE404">
        <v>2.0159871539462602</v>
      </c>
      <c r="BU404">
        <v>1.1502590506469801</v>
      </c>
      <c r="BV404">
        <v>2.1329597572991399</v>
      </c>
      <c r="BW404">
        <v>2.65563861795559</v>
      </c>
      <c r="BX404" s="97" t="s">
        <v>492</v>
      </c>
      <c r="BY404">
        <v>1.25256468836434</v>
      </c>
      <c r="BZ404">
        <v>1.9080149472140699</v>
      </c>
      <c r="CA404">
        <v>2.3596010613506602</v>
      </c>
      <c r="CB404">
        <v>1.05088886969983</v>
      </c>
      <c r="CC404">
        <v>1.4411048810739999</v>
      </c>
      <c r="CD404">
        <v>2.2885948242882499</v>
      </c>
    </row>
    <row r="405" spans="38:82" ht="15.6">
      <c r="AL405">
        <v>1.1401669923783599</v>
      </c>
      <c r="AM405">
        <v>1.6309887906410301</v>
      </c>
      <c r="AN405">
        <v>1.95342127084064</v>
      </c>
      <c r="AO405">
        <v>1.27595407262946</v>
      </c>
      <c r="AP405">
        <v>1.15040335745788</v>
      </c>
      <c r="AQ405">
        <v>1.4401915413706901</v>
      </c>
      <c r="AR405">
        <v>1.79622691658251</v>
      </c>
      <c r="AS405">
        <v>1.0436879179683201</v>
      </c>
      <c r="AT405">
        <v>1.2537424144675999</v>
      </c>
      <c r="AU405">
        <v>1.6390312388663999</v>
      </c>
      <c r="AV405">
        <v>0.87047113648206997</v>
      </c>
      <c r="AW405">
        <v>1.5452702891880701</v>
      </c>
      <c r="AX405">
        <v>1.72900653283018</v>
      </c>
      <c r="AY405">
        <v>1.64741193805177</v>
      </c>
      <c r="AZ405">
        <v>1.84590301348847</v>
      </c>
      <c r="BA405">
        <v>1.10271602829272</v>
      </c>
      <c r="BB405">
        <v>0.89058110805635904</v>
      </c>
      <c r="BC405">
        <v>0.92810670777250404</v>
      </c>
      <c r="BD405">
        <v>1.39619114758803</v>
      </c>
      <c r="BE405">
        <v>1.83397185351806</v>
      </c>
      <c r="BU405">
        <v>1.11136119922207</v>
      </c>
      <c r="BV405">
        <v>2.1107964724405499</v>
      </c>
      <c r="BW405">
        <v>2.67994830743933</v>
      </c>
      <c r="BX405" s="97" t="s">
        <v>493</v>
      </c>
      <c r="BY405">
        <v>1.2431680043267801</v>
      </c>
      <c r="BZ405">
        <v>1.93384724448544</v>
      </c>
      <c r="CA405">
        <v>2.3417272276340202</v>
      </c>
      <c r="CB405">
        <v>1.07704026749161</v>
      </c>
      <c r="CC405">
        <v>1.4427965704324699</v>
      </c>
      <c r="CD405">
        <v>2.3085852802767102</v>
      </c>
    </row>
    <row r="406" spans="38:82" ht="15.6">
      <c r="AL406">
        <v>1.1177809322913601</v>
      </c>
      <c r="AM406">
        <v>1.62186788639663</v>
      </c>
      <c r="AN406">
        <v>1.9580786160419399</v>
      </c>
      <c r="AO406">
        <v>1.2647513178463199</v>
      </c>
      <c r="AP406">
        <v>1.14448037061963</v>
      </c>
      <c r="AQ406">
        <v>1.4425112514327401</v>
      </c>
      <c r="AR406">
        <v>1.78686380972563</v>
      </c>
      <c r="AS406">
        <v>1.02872384880235</v>
      </c>
      <c r="AT406">
        <v>1.2558699711607799</v>
      </c>
      <c r="AU406">
        <v>1.6270115790763</v>
      </c>
      <c r="AV406">
        <v>0.85330139016873396</v>
      </c>
      <c r="AW406">
        <v>1.5696002145613701</v>
      </c>
      <c r="AX406">
        <v>1.76339429033944</v>
      </c>
      <c r="AY406">
        <v>1.64750738909035</v>
      </c>
      <c r="AZ406">
        <v>1.8236405697663201</v>
      </c>
      <c r="BA406">
        <v>1.1061049911987599</v>
      </c>
      <c r="BB406">
        <v>0.91713803421024898</v>
      </c>
      <c r="BC406">
        <v>0.95406778555369798</v>
      </c>
      <c r="BD406">
        <v>1.39482191764347</v>
      </c>
      <c r="BE406">
        <v>1.93532740110518</v>
      </c>
      <c r="BU406">
        <v>1.08785566871595</v>
      </c>
      <c r="BV406">
        <v>2.1889895272181401</v>
      </c>
      <c r="BW406">
        <v>2.8208730551892698</v>
      </c>
      <c r="BX406" s="97" t="s">
        <v>494</v>
      </c>
      <c r="BY406">
        <v>1.48149959564018</v>
      </c>
      <c r="BZ406">
        <v>2.1833818139742598</v>
      </c>
      <c r="CA406">
        <v>2.37326833203067</v>
      </c>
      <c r="CB406">
        <v>1.1930689077694101</v>
      </c>
      <c r="CC406">
        <v>1.55501546461119</v>
      </c>
      <c r="CD406">
        <v>2.89012061778869</v>
      </c>
    </row>
    <row r="407" spans="38:82" ht="15.6">
      <c r="AL407">
        <v>1.09937767268687</v>
      </c>
      <c r="AM407">
        <v>1.62226627246851</v>
      </c>
      <c r="AN407">
        <v>1.9941856148863899</v>
      </c>
      <c r="AO407">
        <v>1.2510472799477299</v>
      </c>
      <c r="AP407">
        <v>1.1282024272339499</v>
      </c>
      <c r="AQ407">
        <v>1.47707460612612</v>
      </c>
      <c r="AR407">
        <v>1.78786252889562</v>
      </c>
      <c r="AS407">
        <v>1.01793101057355</v>
      </c>
      <c r="AT407">
        <v>1.2348689001519699</v>
      </c>
      <c r="AU407">
        <v>1.70401048546633</v>
      </c>
      <c r="AV407">
        <v>0.82826729587746994</v>
      </c>
      <c r="AW407">
        <v>1.6084508604882599</v>
      </c>
      <c r="AX407">
        <v>1.7086755981791399</v>
      </c>
      <c r="AY407">
        <v>1.6518522215828599</v>
      </c>
      <c r="AZ407">
        <v>1.7892420386391199</v>
      </c>
      <c r="BA407">
        <v>1.1166132047983801</v>
      </c>
      <c r="BB407">
        <v>0.93043027520492505</v>
      </c>
      <c r="BC407">
        <v>0.93398318623078402</v>
      </c>
      <c r="BD407">
        <v>1.4244456645243</v>
      </c>
      <c r="BE407">
        <v>1.88653703324587</v>
      </c>
      <c r="BU407">
        <v>1.1211159621351401</v>
      </c>
      <c r="BV407">
        <v>2.2217610023861001</v>
      </c>
      <c r="BW407">
        <v>2.84875962278791</v>
      </c>
      <c r="BX407" s="97" t="s">
        <v>495</v>
      </c>
      <c r="BY407">
        <v>1.4707283769175199</v>
      </c>
      <c r="BZ407">
        <v>2.1906175207131202</v>
      </c>
      <c r="CA407">
        <v>2.38308394937753</v>
      </c>
      <c r="CB407">
        <v>1.10658347008316</v>
      </c>
      <c r="CC407">
        <v>1.54165698206103</v>
      </c>
      <c r="CD407">
        <v>2.9095913567212701</v>
      </c>
    </row>
    <row r="408" spans="38:82" ht="15.6">
      <c r="AL408">
        <v>1.0860476744851799</v>
      </c>
      <c r="AM408">
        <v>1.6145121065361501</v>
      </c>
      <c r="AN408">
        <v>2.0281948715328402</v>
      </c>
      <c r="AO408">
        <v>1.21816105762737</v>
      </c>
      <c r="AP408">
        <v>1.0982422696837399</v>
      </c>
      <c r="AQ408">
        <v>1.4805654981338801</v>
      </c>
      <c r="AR408">
        <v>1.7712731510421</v>
      </c>
      <c r="AS408">
        <v>0.96284859277607904</v>
      </c>
      <c r="AT408">
        <v>1.2059985329752001</v>
      </c>
      <c r="AU408">
        <v>1.7807460576769401</v>
      </c>
      <c r="AV408">
        <v>0.79865800424236999</v>
      </c>
      <c r="AW408">
        <v>1.60566912818351</v>
      </c>
      <c r="AX408">
        <v>1.64392741551868</v>
      </c>
      <c r="AY408">
        <v>1.59487405911493</v>
      </c>
      <c r="AZ408">
        <v>1.7350949516021601</v>
      </c>
      <c r="BA408">
        <v>1.1185322349384701</v>
      </c>
      <c r="BB408">
        <v>0.95300152574698405</v>
      </c>
      <c r="BC408">
        <v>0.91727357862075898</v>
      </c>
      <c r="BD408">
        <v>1.43798657756142</v>
      </c>
      <c r="BE408">
        <v>1.8323086319650399</v>
      </c>
      <c r="BU408">
        <v>1.1715612513868501</v>
      </c>
      <c r="BV408">
        <v>2.2596219095434602</v>
      </c>
      <c r="BW408">
        <v>2.8391673364807901</v>
      </c>
      <c r="BX408" s="97" t="s">
        <v>496</v>
      </c>
      <c r="BY408">
        <v>1.4793851880133699</v>
      </c>
      <c r="BZ408">
        <v>2.2164155310104898</v>
      </c>
      <c r="CA408">
        <v>2.4059318965619001</v>
      </c>
      <c r="CB408">
        <v>1.0448771175256899</v>
      </c>
      <c r="CC408">
        <v>1.52827543163943</v>
      </c>
      <c r="CD408">
        <v>2.9116849822789002</v>
      </c>
    </row>
    <row r="409" spans="38:82" ht="15.6">
      <c r="AL409">
        <v>1.10106179767046</v>
      </c>
      <c r="AM409">
        <v>1.61631825086647</v>
      </c>
      <c r="AN409">
        <v>2.0573117923198798</v>
      </c>
      <c r="AO409">
        <v>1.2098409053156101</v>
      </c>
      <c r="AP409">
        <v>1.0936265731055499</v>
      </c>
      <c r="AQ409">
        <v>1.49495302447498</v>
      </c>
      <c r="AR409">
        <v>1.7566439260246001</v>
      </c>
      <c r="AS409">
        <v>0.944218108184678</v>
      </c>
      <c r="AT409">
        <v>1.2007751757768099</v>
      </c>
      <c r="AU409">
        <v>1.79119865233923</v>
      </c>
      <c r="AV409">
        <v>0.80036222850724104</v>
      </c>
      <c r="AW409">
        <v>1.6231298333928601</v>
      </c>
      <c r="AX409">
        <v>1.6083991989880499</v>
      </c>
      <c r="AY409">
        <v>1.5693363981558901</v>
      </c>
      <c r="AZ409">
        <v>1.7172252397182699</v>
      </c>
      <c r="BA409">
        <v>1.1245852980584199</v>
      </c>
      <c r="BB409">
        <v>0.98729234157183499</v>
      </c>
      <c r="BC409">
        <v>0.889509224648526</v>
      </c>
      <c r="BD409">
        <v>1.45194008449908</v>
      </c>
      <c r="BE409">
        <v>1.80194003543017</v>
      </c>
      <c r="BU409">
        <v>1.21227215919675</v>
      </c>
      <c r="BV409">
        <v>2.29805859678445</v>
      </c>
      <c r="BW409">
        <v>2.8463614773715902</v>
      </c>
      <c r="BX409" s="97" t="s">
        <v>497</v>
      </c>
      <c r="BY409">
        <v>1.52270953702453</v>
      </c>
      <c r="BZ409">
        <v>2.2239061996335399</v>
      </c>
      <c r="CA409">
        <v>2.4244046178521099</v>
      </c>
      <c r="CB409">
        <v>1.02513271279541</v>
      </c>
      <c r="CC409">
        <v>1.5627106777790301</v>
      </c>
      <c r="CD409">
        <v>2.8989336433165702</v>
      </c>
    </row>
    <row r="410" spans="38:82" ht="15.6">
      <c r="AL410">
        <v>1.12002132790356</v>
      </c>
      <c r="AM410">
        <v>1.6721688753727899</v>
      </c>
      <c r="AN410">
        <v>2.1551633342206902</v>
      </c>
      <c r="AO410">
        <v>1.25479613439675</v>
      </c>
      <c r="AP410">
        <v>1.2524842258056501</v>
      </c>
      <c r="AQ410">
        <v>1.6652618071430501</v>
      </c>
      <c r="AR410">
        <v>1.7888407080744499</v>
      </c>
      <c r="AS410">
        <v>1.01213008538382</v>
      </c>
      <c r="AT410">
        <v>1.2785908665130901</v>
      </c>
      <c r="AU410">
        <v>2.2423300185197999</v>
      </c>
      <c r="AV410">
        <v>0.59950884224508905</v>
      </c>
      <c r="AW410">
        <v>1.5637569011210299</v>
      </c>
      <c r="AX410">
        <v>1.3832294893313299</v>
      </c>
      <c r="AY410">
        <v>1.40260540007382</v>
      </c>
      <c r="AZ410">
        <v>1.90049226722168</v>
      </c>
      <c r="BA410">
        <v>1.1600374001871401</v>
      </c>
      <c r="BB410">
        <v>0.74042606011293499</v>
      </c>
      <c r="BC410">
        <v>0.81185008308224005</v>
      </c>
      <c r="BD410">
        <v>1.33248950778838</v>
      </c>
      <c r="BE410">
        <v>1.54727579084905</v>
      </c>
      <c r="BU410">
        <v>1.2293934748897</v>
      </c>
      <c r="BV410">
        <v>2.2867267460960101</v>
      </c>
      <c r="BW410">
        <v>2.8421130984769798</v>
      </c>
      <c r="BX410" s="97" t="s">
        <v>498</v>
      </c>
      <c r="BY410">
        <v>1.57120247799305</v>
      </c>
      <c r="BZ410">
        <v>2.2316450650560502</v>
      </c>
      <c r="CA410">
        <v>2.4186728947628402</v>
      </c>
      <c r="CB410">
        <v>1.02222833042463</v>
      </c>
      <c r="CC410">
        <v>1.61187769009224</v>
      </c>
      <c r="CD410">
        <v>2.89312826746121</v>
      </c>
    </row>
    <row r="411" spans="38:82" ht="15.6">
      <c r="AL411">
        <v>1.14284027546665</v>
      </c>
      <c r="AM411">
        <v>1.6896844135872</v>
      </c>
      <c r="AN411">
        <v>2.19751282156993</v>
      </c>
      <c r="AO411">
        <v>1.2445065823739301</v>
      </c>
      <c r="AP411">
        <v>1.25012927227159</v>
      </c>
      <c r="AQ411">
        <v>1.6363296346315399</v>
      </c>
      <c r="AR411">
        <v>1.79567372709559</v>
      </c>
      <c r="AS411">
        <v>0.988317928198572</v>
      </c>
      <c r="AT411">
        <v>1.2682633324403401</v>
      </c>
      <c r="AU411">
        <v>2.2721932354663399</v>
      </c>
      <c r="AV411">
        <v>0.60448493143453197</v>
      </c>
      <c r="AW411">
        <v>1.5349697599576799</v>
      </c>
      <c r="AX411">
        <v>1.35462446086412</v>
      </c>
      <c r="AY411">
        <v>1.37878912364064</v>
      </c>
      <c r="AZ411">
        <v>1.9343064674174999</v>
      </c>
      <c r="BA411">
        <v>1.19772247886149</v>
      </c>
      <c r="BB411">
        <v>0.74329104190818096</v>
      </c>
      <c r="BC411">
        <v>0.81412400228774595</v>
      </c>
      <c r="BD411">
        <v>1.3260227359718699</v>
      </c>
      <c r="BE411">
        <v>1.4507918164476801</v>
      </c>
      <c r="BU411">
        <v>1.06849555895027</v>
      </c>
      <c r="BV411">
        <v>2.2391033958172302</v>
      </c>
      <c r="BW411">
        <v>2.9422314006987298</v>
      </c>
      <c r="BX411" s="97" t="s">
        <v>499</v>
      </c>
      <c r="BY411">
        <v>1.19523644661093</v>
      </c>
      <c r="BZ411">
        <v>2.3317048418855602</v>
      </c>
      <c r="CA411">
        <v>2.0734399980283702</v>
      </c>
      <c r="CB411">
        <v>1.1106521227713499</v>
      </c>
      <c r="CC411">
        <v>1.6555785703533299</v>
      </c>
      <c r="CD411">
        <v>2.9973377954027001</v>
      </c>
    </row>
    <row r="412" spans="38:82" ht="15.6">
      <c r="AL412">
        <v>1.15799109023234</v>
      </c>
      <c r="AM412">
        <v>1.70863524871729</v>
      </c>
      <c r="AN412">
        <v>2.2267277846234101</v>
      </c>
      <c r="AO412">
        <v>1.20065240174197</v>
      </c>
      <c r="AP412">
        <v>1.2648502190662201</v>
      </c>
      <c r="AQ412">
        <v>1.68305453924417</v>
      </c>
      <c r="AR412">
        <v>1.81440220772351</v>
      </c>
      <c r="AS412">
        <v>0.98428912633673704</v>
      </c>
      <c r="AT412">
        <v>1.27879547831828</v>
      </c>
      <c r="AU412">
        <v>2.304914967457</v>
      </c>
      <c r="AV412">
        <v>0.58979381214374804</v>
      </c>
      <c r="AW412">
        <v>1.49331158986331</v>
      </c>
      <c r="AX412">
        <v>1.32854362923597</v>
      </c>
      <c r="AY412">
        <v>1.35109103191332</v>
      </c>
      <c r="AZ412">
        <v>1.91486891950353</v>
      </c>
      <c r="BA412">
        <v>1.2477509153197699</v>
      </c>
      <c r="BB412">
        <v>0.724698806943468</v>
      </c>
      <c r="BC412">
        <v>0.85285189055793198</v>
      </c>
      <c r="BD412">
        <v>1.3182219523677701</v>
      </c>
      <c r="BE412">
        <v>1.40010984322239</v>
      </c>
      <c r="BU412">
        <v>1.08263080492134</v>
      </c>
      <c r="BV412">
        <v>2.2157862580463901</v>
      </c>
      <c r="BW412">
        <v>2.9227721022391702</v>
      </c>
      <c r="BX412" s="97" t="s">
        <v>500</v>
      </c>
      <c r="BY412">
        <v>1.2079152601118801</v>
      </c>
      <c r="BZ412">
        <v>2.3217364605764299</v>
      </c>
      <c r="CA412">
        <v>2.0373341980800199</v>
      </c>
      <c r="CB412">
        <v>1.1071371902554099</v>
      </c>
      <c r="CC412">
        <v>1.70242194930677</v>
      </c>
      <c r="CD412">
        <v>3.0030703904192499</v>
      </c>
    </row>
    <row r="413" spans="38:82" ht="15.6">
      <c r="AL413">
        <v>1.1766674182676999</v>
      </c>
      <c r="AM413">
        <v>1.73332608892545</v>
      </c>
      <c r="AN413">
        <v>2.2754703428889802</v>
      </c>
      <c r="AO413">
        <v>1.2494976336644601</v>
      </c>
      <c r="AP413">
        <v>1.3176805222188599</v>
      </c>
      <c r="AQ413">
        <v>1.69351708396086</v>
      </c>
      <c r="AR413">
        <v>1.83342813023775</v>
      </c>
      <c r="AS413">
        <v>0.993384492935526</v>
      </c>
      <c r="AT413">
        <v>1.31454896030341</v>
      </c>
      <c r="AU413">
        <v>2.3916271704336101</v>
      </c>
      <c r="AV413">
        <v>0.64338367396909901</v>
      </c>
      <c r="AW413">
        <v>1.4876582032078201</v>
      </c>
      <c r="AX413">
        <v>1.3378100658902701</v>
      </c>
      <c r="AY413">
        <v>1.34970591317384</v>
      </c>
      <c r="AZ413">
        <v>2.008353199429</v>
      </c>
      <c r="BA413">
        <v>1.2423972366715399</v>
      </c>
      <c r="BB413">
        <v>0.68741498545082003</v>
      </c>
      <c r="BC413">
        <v>0.88119517120400703</v>
      </c>
      <c r="BD413">
        <v>1.31247004799411</v>
      </c>
      <c r="BE413">
        <v>1.3969969800195401</v>
      </c>
      <c r="BU413">
        <v>1.0663997575676001</v>
      </c>
      <c r="BV413">
        <v>2.24905139926841</v>
      </c>
      <c r="BW413">
        <v>2.9473206733531501</v>
      </c>
      <c r="BX413" s="97" t="s">
        <v>501</v>
      </c>
      <c r="BY413">
        <v>1.18594847963356</v>
      </c>
      <c r="BZ413">
        <v>2.3465602269433199</v>
      </c>
      <c r="CA413">
        <v>2.0313211740246402</v>
      </c>
      <c r="CB413">
        <v>1.0978078564744</v>
      </c>
      <c r="CC413">
        <v>1.7157668272444999</v>
      </c>
      <c r="CD413">
        <v>3.0478779164830399</v>
      </c>
    </row>
    <row r="414" spans="38:82" ht="15.6">
      <c r="AL414">
        <v>1.1620012717072901</v>
      </c>
      <c r="AM414">
        <v>1.7347579079389299</v>
      </c>
      <c r="AN414">
        <v>2.2968805638690601</v>
      </c>
      <c r="AO414">
        <v>1.24780341241404</v>
      </c>
      <c r="AP414">
        <v>1.3497725967352101</v>
      </c>
      <c r="AQ414">
        <v>1.6957435066805</v>
      </c>
      <c r="AR414">
        <v>1.8305377283548601</v>
      </c>
      <c r="AS414">
        <v>1.00920121522114</v>
      </c>
      <c r="AT414">
        <v>1.35629516459459</v>
      </c>
      <c r="AU414">
        <v>2.4249957451034501</v>
      </c>
      <c r="AV414">
        <v>0.68451185347273003</v>
      </c>
      <c r="AW414">
        <v>1.48001270821903</v>
      </c>
      <c r="AX414">
        <v>1.34854534162916</v>
      </c>
      <c r="AY414">
        <v>1.3593459501568299</v>
      </c>
      <c r="AZ414">
        <v>2.0123041953323901</v>
      </c>
      <c r="BA414">
        <v>1.2207072649563699</v>
      </c>
      <c r="BB414">
        <v>0.65760606538973998</v>
      </c>
      <c r="BC414">
        <v>0.90615945542053</v>
      </c>
      <c r="BD414">
        <v>1.3018114749457499</v>
      </c>
      <c r="BE414">
        <v>1.4084514042675</v>
      </c>
      <c r="BU414">
        <v>1.0546061952942001</v>
      </c>
      <c r="BV414">
        <v>2.2344126299654801</v>
      </c>
      <c r="BW414">
        <v>2.9516984843516001</v>
      </c>
      <c r="BX414" s="97" t="s">
        <v>502</v>
      </c>
      <c r="BY414">
        <v>1.1697337161808099</v>
      </c>
      <c r="BZ414">
        <v>2.3213898772660699</v>
      </c>
      <c r="CA414">
        <v>2.0078535365572399</v>
      </c>
      <c r="CB414">
        <v>1.0855908714881399</v>
      </c>
      <c r="CC414">
        <v>1.7294880305161899</v>
      </c>
      <c r="CD414">
        <v>3.0811983056761898</v>
      </c>
    </row>
    <row r="415" spans="38:82" ht="15.6">
      <c r="AL415">
        <v>1.0666349461667901</v>
      </c>
      <c r="AM415">
        <v>1.7209450070807699</v>
      </c>
      <c r="AN415">
        <v>2.3636532329766</v>
      </c>
      <c r="AO415">
        <v>1.1511529874006301</v>
      </c>
      <c r="AP415">
        <v>1.18268690725963</v>
      </c>
      <c r="AQ415">
        <v>1.7694316183371099</v>
      </c>
      <c r="AR415">
        <v>1.6212792690800999</v>
      </c>
      <c r="AS415">
        <v>1.0710667906390601</v>
      </c>
      <c r="AT415">
        <v>1.41302074644225</v>
      </c>
      <c r="AU415">
        <v>2.4767357076809402</v>
      </c>
      <c r="AV415">
        <v>0.42635930370677699</v>
      </c>
      <c r="AW415">
        <v>1.50577861423949</v>
      </c>
      <c r="AX415">
        <v>1.2529960507792299</v>
      </c>
      <c r="AY415">
        <v>1.55090404792232</v>
      </c>
      <c r="AZ415">
        <v>1.8169843606695399</v>
      </c>
      <c r="BA415">
        <v>1.50356250947998</v>
      </c>
      <c r="BB415">
        <v>0.43290611457210598</v>
      </c>
      <c r="BC415">
        <v>0.84894249470750704</v>
      </c>
      <c r="BD415">
        <v>1.1255753628865199</v>
      </c>
      <c r="BE415">
        <v>1.6158356940188101</v>
      </c>
      <c r="BU415">
        <v>1.0371237452359201</v>
      </c>
      <c r="BV415">
        <v>2.2315734184233</v>
      </c>
      <c r="BW415">
        <v>2.9704573935929801</v>
      </c>
      <c r="BX415" s="97" t="s">
        <v>503</v>
      </c>
      <c r="BY415">
        <v>1.1557334034945701</v>
      </c>
      <c r="BZ415">
        <v>2.3290184916736898</v>
      </c>
      <c r="CA415">
        <v>2.0171948848672998</v>
      </c>
      <c r="CB415">
        <v>1.06943121520728</v>
      </c>
      <c r="CC415">
        <v>1.7250321218064899</v>
      </c>
      <c r="CD415">
        <v>3.0945119499326399</v>
      </c>
    </row>
    <row r="416" spans="38:82" ht="15.6">
      <c r="AL416">
        <v>1.0584113177279699</v>
      </c>
      <c r="AM416">
        <v>1.7365611060889701</v>
      </c>
      <c r="AN416">
        <v>2.38852265276036</v>
      </c>
      <c r="AO416">
        <v>1.14746021721075</v>
      </c>
      <c r="AP416">
        <v>1.13610072242212</v>
      </c>
      <c r="AQ416">
        <v>1.77708464270392</v>
      </c>
      <c r="AR416">
        <v>1.6355252859571501</v>
      </c>
      <c r="AS416">
        <v>1.0454474438804799</v>
      </c>
      <c r="AT416">
        <v>1.40980238896135</v>
      </c>
      <c r="AU416">
        <v>2.4673260741479099</v>
      </c>
      <c r="AV416">
        <v>0.46564313366392401</v>
      </c>
      <c r="AW416">
        <v>1.5141423191182199</v>
      </c>
      <c r="AX416">
        <v>1.24229924010746</v>
      </c>
      <c r="AY416">
        <v>1.56965071671475</v>
      </c>
      <c r="AZ416">
        <v>1.8337941368980999</v>
      </c>
      <c r="BA416">
        <v>1.4795213771593501</v>
      </c>
      <c r="BB416">
        <v>0.48583453443912</v>
      </c>
      <c r="BC416">
        <v>0.89541285570067297</v>
      </c>
      <c r="BD416">
        <v>1.1280654346713199</v>
      </c>
      <c r="BE416">
        <v>1.6158206213312101</v>
      </c>
      <c r="BU416">
        <v>1.4662705526428701</v>
      </c>
      <c r="BV416">
        <v>2.61861326074236</v>
      </c>
      <c r="BW416">
        <v>2.7818533079666801</v>
      </c>
      <c r="BX416" s="97" t="s">
        <v>504</v>
      </c>
      <c r="BY416">
        <v>0.80132651589690995</v>
      </c>
      <c r="BZ416">
        <v>2.4254890691963702</v>
      </c>
      <c r="CA416">
        <v>1.9244326287872999</v>
      </c>
      <c r="CB416">
        <v>1.11266927510309</v>
      </c>
      <c r="CC416">
        <v>1.91726456944624</v>
      </c>
      <c r="CD416">
        <v>3.2455138525076799</v>
      </c>
    </row>
    <row r="417" spans="38:82" ht="15.6">
      <c r="AL417">
        <v>1.0317017066698899</v>
      </c>
      <c r="AM417">
        <v>1.7324081142932899</v>
      </c>
      <c r="AN417">
        <v>2.3840830399344699</v>
      </c>
      <c r="AO417">
        <v>1.1697405166955801</v>
      </c>
      <c r="AP417">
        <v>1.1024358551104401</v>
      </c>
      <c r="AQ417">
        <v>1.80509120545205</v>
      </c>
      <c r="AR417">
        <v>1.6545121342528899</v>
      </c>
      <c r="AS417">
        <v>1.0394801575627499</v>
      </c>
      <c r="AT417">
        <v>1.4225685911430801</v>
      </c>
      <c r="AU417">
        <v>2.44959513301567</v>
      </c>
      <c r="AV417">
        <v>0.53634120415540598</v>
      </c>
      <c r="AW417">
        <v>1.5281262919064</v>
      </c>
      <c r="AX417">
        <v>1.2573406524204001</v>
      </c>
      <c r="AY417">
        <v>1.5871604443446099</v>
      </c>
      <c r="AZ417">
        <v>1.87126225925879</v>
      </c>
      <c r="BA417">
        <v>1.4877851711340899</v>
      </c>
      <c r="BB417">
        <v>0.52061088457770499</v>
      </c>
      <c r="BC417">
        <v>0.88178124688779902</v>
      </c>
      <c r="BD417">
        <v>1.1375316566682101</v>
      </c>
      <c r="BE417">
        <v>1.6299881895081301</v>
      </c>
      <c r="BU417">
        <v>1.4903308261031301</v>
      </c>
      <c r="BV417">
        <v>2.6584503315343602</v>
      </c>
      <c r="BW417">
        <v>2.6690331319646501</v>
      </c>
      <c r="BX417" s="97" t="s">
        <v>505</v>
      </c>
      <c r="BY417">
        <v>0.73994287258811997</v>
      </c>
      <c r="BZ417">
        <v>2.3473893684090599</v>
      </c>
      <c r="CA417">
        <v>1.9001336835543099</v>
      </c>
      <c r="CB417">
        <v>1.085122739474</v>
      </c>
      <c r="CC417">
        <v>1.9926497616402701</v>
      </c>
      <c r="CD417">
        <v>3.2801865534143699</v>
      </c>
    </row>
    <row r="418" spans="38:82" ht="15.6">
      <c r="AL418">
        <v>1.0178600686519901</v>
      </c>
      <c r="AM418">
        <v>1.7572631796429901</v>
      </c>
      <c r="AN418">
        <v>2.3507445562382698</v>
      </c>
      <c r="AO418">
        <v>1.1603795480728101</v>
      </c>
      <c r="AP418">
        <v>1.07783204497004</v>
      </c>
      <c r="AQ418">
        <v>1.8037602956913701</v>
      </c>
      <c r="AR418">
        <v>1.6522755102976801</v>
      </c>
      <c r="AS418">
        <v>1.02940138046215</v>
      </c>
      <c r="AT418">
        <v>1.41019895723528</v>
      </c>
      <c r="AU418">
        <v>2.40727027130337</v>
      </c>
      <c r="AV418">
        <v>0.54832915696026396</v>
      </c>
      <c r="AW418">
        <v>1.5435877965698801</v>
      </c>
      <c r="AX418">
        <v>1.2626906168101</v>
      </c>
      <c r="AY418">
        <v>1.5905808217383399</v>
      </c>
      <c r="AZ418">
        <v>1.88646113242391</v>
      </c>
      <c r="BA418">
        <v>1.4910517080518699</v>
      </c>
      <c r="BB418">
        <v>0.522618523424908</v>
      </c>
      <c r="BC418">
        <v>0.87596534621830202</v>
      </c>
      <c r="BD418">
        <v>1.1400723297550499</v>
      </c>
      <c r="BE418">
        <v>1.62984090258478</v>
      </c>
      <c r="BU418">
        <v>1.5052143275944101</v>
      </c>
      <c r="BV418">
        <v>2.6780381399417399</v>
      </c>
      <c r="BW418">
        <v>2.7019834041626001</v>
      </c>
      <c r="BX418" s="97" t="s">
        <v>506</v>
      </c>
      <c r="BY418">
        <v>0.77535540157358596</v>
      </c>
      <c r="BZ418">
        <v>2.3569434078101898</v>
      </c>
      <c r="CA418">
        <v>1.95184308487678</v>
      </c>
      <c r="CB418">
        <v>1.0808005862543399</v>
      </c>
      <c r="CC418">
        <v>1.9453769440163999</v>
      </c>
      <c r="CD418">
        <v>3.30590716683021</v>
      </c>
    </row>
    <row r="419" spans="38:82" ht="15.6">
      <c r="AL419">
        <v>1.01173566595648</v>
      </c>
      <c r="AM419">
        <v>1.7694402499686099</v>
      </c>
      <c r="AN419">
        <v>2.3152479012038101</v>
      </c>
      <c r="AO419">
        <v>1.1683457942042399</v>
      </c>
      <c r="AP419">
        <v>1.0740397841259901</v>
      </c>
      <c r="AQ419">
        <v>1.81604215148977</v>
      </c>
      <c r="AR419">
        <v>1.6606274892163899</v>
      </c>
      <c r="AS419">
        <v>1.0234363245371501</v>
      </c>
      <c r="AT419">
        <v>1.4104120523425601</v>
      </c>
      <c r="AU419">
        <v>2.3713924537914699</v>
      </c>
      <c r="AV419">
        <v>0.49827584679261899</v>
      </c>
      <c r="AW419">
        <v>1.5588072076630499</v>
      </c>
      <c r="AX419">
        <v>1.28284441525782</v>
      </c>
      <c r="AY419">
        <v>1.6142091027085399</v>
      </c>
      <c r="AZ419">
        <v>1.9048120966718001</v>
      </c>
      <c r="BA419">
        <v>1.4970000814375399</v>
      </c>
      <c r="BB419">
        <v>0.49574946402278097</v>
      </c>
      <c r="BC419">
        <v>0.83897415159011601</v>
      </c>
      <c r="BD419">
        <v>1.15641627841289</v>
      </c>
      <c r="BE419">
        <v>1.64270675994925</v>
      </c>
      <c r="BU419">
        <v>1.48998215200004</v>
      </c>
      <c r="BV419">
        <v>2.6777342980032901</v>
      </c>
      <c r="BW419">
        <v>2.7973551711826299</v>
      </c>
      <c r="BX419" s="97" t="s">
        <v>507</v>
      </c>
      <c r="BY419">
        <v>0.79074192524015696</v>
      </c>
      <c r="BZ419">
        <v>2.43557771947436</v>
      </c>
      <c r="CA419">
        <v>1.95890695929938</v>
      </c>
      <c r="CB419">
        <v>1.08368705163038</v>
      </c>
      <c r="CC419">
        <v>1.93815593019715</v>
      </c>
      <c r="CD419">
        <v>3.3376534715059698</v>
      </c>
    </row>
    <row r="420" spans="38:82" ht="15.6">
      <c r="AL420">
        <v>1.2510511079356501</v>
      </c>
      <c r="AM420">
        <v>2.0336897081858401</v>
      </c>
      <c r="AN420">
        <v>2.18706495693054</v>
      </c>
      <c r="AO420">
        <v>1.27206795558865</v>
      </c>
      <c r="AP420">
        <v>0.78652684385411098</v>
      </c>
      <c r="AQ420">
        <v>1.89331526494034</v>
      </c>
      <c r="AR420">
        <v>1.5162046570349801</v>
      </c>
      <c r="AS420">
        <v>0.994981565520206</v>
      </c>
      <c r="AT420">
        <v>1.6210279629930699</v>
      </c>
      <c r="AU420">
        <v>2.5267286655657202</v>
      </c>
      <c r="AV420">
        <v>0.30485319627895002</v>
      </c>
      <c r="AW420">
        <v>1.7539753572535099</v>
      </c>
      <c r="AX420">
        <v>1.3414771742473099</v>
      </c>
      <c r="AY420">
        <v>1.6055899285642099</v>
      </c>
      <c r="AZ420">
        <v>2.1668786670119</v>
      </c>
      <c r="BA420">
        <v>1.44191700641603</v>
      </c>
      <c r="BB420">
        <v>0.45778842128784297</v>
      </c>
      <c r="BC420">
        <v>0.90749451653483704</v>
      </c>
      <c r="BD420">
        <v>0.89693671648233697</v>
      </c>
      <c r="BE420">
        <v>1.90807776007035</v>
      </c>
      <c r="BU420">
        <v>1.4717954370859401</v>
      </c>
      <c r="BV420">
        <v>2.6632653617171198</v>
      </c>
      <c r="BW420">
        <v>2.8384479490171102</v>
      </c>
      <c r="BX420" s="97" t="s">
        <v>508</v>
      </c>
      <c r="BY420">
        <v>0.78614627554215699</v>
      </c>
      <c r="BZ420">
        <v>2.4521456694412498</v>
      </c>
      <c r="CA420">
        <v>1.97705934263728</v>
      </c>
      <c r="CB420">
        <v>1.09936035742159</v>
      </c>
      <c r="CC420">
        <v>1.9119631564662101</v>
      </c>
      <c r="CD420">
        <v>3.30236469985342</v>
      </c>
    </row>
    <row r="421" spans="38:82" ht="15.6">
      <c r="AL421">
        <v>1.2895717091646399</v>
      </c>
      <c r="AM421">
        <v>2.0707000307757601</v>
      </c>
      <c r="AN421">
        <v>2.0795400044012302</v>
      </c>
      <c r="AO421">
        <v>1.2678612589515901</v>
      </c>
      <c r="AP421">
        <v>0.71892463839121401</v>
      </c>
      <c r="AQ421">
        <v>1.81696021395315</v>
      </c>
      <c r="AR421">
        <v>1.4866147933821601</v>
      </c>
      <c r="AS421">
        <v>0.97826744450046799</v>
      </c>
      <c r="AT421">
        <v>1.6859115045105</v>
      </c>
      <c r="AU421">
        <v>2.5327846501297899</v>
      </c>
      <c r="AV421">
        <v>0.34975204823317402</v>
      </c>
      <c r="AW421">
        <v>1.81150891195097</v>
      </c>
      <c r="AX421">
        <v>1.35778531994199</v>
      </c>
      <c r="AY421">
        <v>1.65293114018829</v>
      </c>
      <c r="AZ421">
        <v>2.2625567801847999</v>
      </c>
      <c r="BA421">
        <v>1.42254861768995</v>
      </c>
      <c r="BB421">
        <v>0.53883422210591203</v>
      </c>
      <c r="BC421">
        <v>0.83837300206503695</v>
      </c>
      <c r="BD421">
        <v>0.82106263882712005</v>
      </c>
      <c r="BE421">
        <v>1.98029576151648</v>
      </c>
      <c r="BU421">
        <v>1.7377662583515201</v>
      </c>
      <c r="BV421">
        <v>2.3860348504028202</v>
      </c>
      <c r="BW421">
        <v>2.6421334088284798</v>
      </c>
      <c r="BX421" s="97" t="s">
        <v>509</v>
      </c>
      <c r="BY421">
        <v>0.94141071154145195</v>
      </c>
      <c r="BZ421">
        <v>2.52118806677387</v>
      </c>
      <c r="CA421">
        <v>1.9723669774707799</v>
      </c>
      <c r="CB421">
        <v>1.2435673568696901</v>
      </c>
      <c r="CC421">
        <v>1.9604518051062201</v>
      </c>
      <c r="CD421">
        <v>3.3304554300314102</v>
      </c>
    </row>
    <row r="422" spans="38:82" ht="15.6">
      <c r="AL422">
        <v>1.3356798370407099</v>
      </c>
      <c r="AM422">
        <v>2.1075068446212302</v>
      </c>
      <c r="AN422">
        <v>2.0106743872511399</v>
      </c>
      <c r="AO422">
        <v>1.2754839443244399</v>
      </c>
      <c r="AP422">
        <v>0.80017831796585503</v>
      </c>
      <c r="AQ422">
        <v>1.8102531563530899</v>
      </c>
      <c r="AR422">
        <v>1.5493109874173401</v>
      </c>
      <c r="AS422">
        <v>0.97974061732227902</v>
      </c>
      <c r="AT422">
        <v>1.62886929147083</v>
      </c>
      <c r="AU422">
        <v>2.5897079892295598</v>
      </c>
      <c r="AV422">
        <v>0.36875123649823499</v>
      </c>
      <c r="AW422">
        <v>1.86072183231344</v>
      </c>
      <c r="AX422">
        <v>1.4557835531391199</v>
      </c>
      <c r="AY422">
        <v>1.6449213846620701</v>
      </c>
      <c r="AZ422">
        <v>2.2540945145894198</v>
      </c>
      <c r="BA422">
        <v>1.4189731775638801</v>
      </c>
      <c r="BB422">
        <v>0.45899449182654101</v>
      </c>
      <c r="BC422">
        <v>0.79323610133566702</v>
      </c>
      <c r="BD422">
        <v>0.92262455443277802</v>
      </c>
      <c r="BE422">
        <v>1.9549482725524301</v>
      </c>
      <c r="BU422">
        <v>1.7326034280359901</v>
      </c>
      <c r="BV422">
        <v>2.5241560909111</v>
      </c>
      <c r="BW422">
        <v>2.6449098269726399</v>
      </c>
      <c r="BX422" s="97" t="s">
        <v>510</v>
      </c>
      <c r="BY422">
        <v>0.90335998952181795</v>
      </c>
      <c r="BZ422">
        <v>2.5316703468490198</v>
      </c>
      <c r="CA422">
        <v>2.0345706030597999</v>
      </c>
      <c r="CB422">
        <v>1.15683302075435</v>
      </c>
      <c r="CC422">
        <v>1.9903490173940399</v>
      </c>
      <c r="CD422">
        <v>3.3918992408818198</v>
      </c>
    </row>
    <row r="423" spans="38:82" ht="15.6">
      <c r="AL423">
        <v>1.3509489949339699</v>
      </c>
      <c r="AM423">
        <v>2.1344403757359398</v>
      </c>
      <c r="AN423">
        <v>2.0904246273783902</v>
      </c>
      <c r="AO423">
        <v>1.27945519916816</v>
      </c>
      <c r="AP423">
        <v>0.83879582559196597</v>
      </c>
      <c r="AQ423">
        <v>1.89849936243164</v>
      </c>
      <c r="AR423">
        <v>1.5652537186339699</v>
      </c>
      <c r="AS423">
        <v>0.97940710647074603</v>
      </c>
      <c r="AT423">
        <v>1.67119092522438</v>
      </c>
      <c r="AU423">
        <v>2.6446243942878498</v>
      </c>
      <c r="AV423">
        <v>0.37441096671636098</v>
      </c>
      <c r="AW423">
        <v>1.88733636789272</v>
      </c>
      <c r="AX423">
        <v>1.50346081460595</v>
      </c>
      <c r="AY423">
        <v>1.67646033019453</v>
      </c>
      <c r="AZ423">
        <v>2.26355788645705</v>
      </c>
      <c r="BA423">
        <v>1.4079082141997099</v>
      </c>
      <c r="BB423">
        <v>0.53394474298064598</v>
      </c>
      <c r="BC423">
        <v>0.78166170127440004</v>
      </c>
      <c r="BD423">
        <v>0.987346105971595</v>
      </c>
      <c r="BE423">
        <v>1.9800892912177099</v>
      </c>
      <c r="BU423">
        <v>1.6494980949784199</v>
      </c>
      <c r="BV423">
        <v>2.5867430193289702</v>
      </c>
      <c r="BW423">
        <v>2.6943449875872898</v>
      </c>
      <c r="BX423" s="97" t="s">
        <v>511</v>
      </c>
      <c r="BY423">
        <v>0.87421630913724702</v>
      </c>
      <c r="BZ423">
        <v>2.53758150920341</v>
      </c>
      <c r="CA423">
        <v>2.1078905145189499</v>
      </c>
      <c r="CB423">
        <v>1.1182561460268601</v>
      </c>
      <c r="CC423">
        <v>1.9660703912302799</v>
      </c>
      <c r="CD423">
        <v>3.3953350459778</v>
      </c>
    </row>
    <row r="424" spans="38:82" ht="15.6">
      <c r="AL424">
        <v>1.3273835750165099</v>
      </c>
      <c r="AM424">
        <v>2.1645834410760001</v>
      </c>
      <c r="AN424">
        <v>2.1453792674022898</v>
      </c>
      <c r="AO424">
        <v>1.3379816975033201</v>
      </c>
      <c r="AP424">
        <v>0.79758517816216701</v>
      </c>
      <c r="AQ424">
        <v>1.9292274744231099</v>
      </c>
      <c r="AR424">
        <v>1.62226856565948</v>
      </c>
      <c r="AS424">
        <v>0.98379126341411305</v>
      </c>
      <c r="AT424">
        <v>1.6286810786142001</v>
      </c>
      <c r="AU424">
        <v>2.6034055355940802</v>
      </c>
      <c r="AV424">
        <v>0.38389881736190201</v>
      </c>
      <c r="AW424">
        <v>1.8483675180566299</v>
      </c>
      <c r="AX424">
        <v>1.4867583456909701</v>
      </c>
      <c r="AY424">
        <v>1.6119925159948001</v>
      </c>
      <c r="AZ424">
        <v>2.2314605730999402</v>
      </c>
      <c r="BA424">
        <v>1.445416015972</v>
      </c>
      <c r="BB424">
        <v>0.50920774167457405</v>
      </c>
      <c r="BC424">
        <v>0.79193317939747299</v>
      </c>
      <c r="BD424">
        <v>0.99919821727756797</v>
      </c>
      <c r="BE424">
        <v>1.93412767566203</v>
      </c>
      <c r="BU424">
        <v>1.4392703422630799</v>
      </c>
      <c r="BV424">
        <v>2.58006754462569</v>
      </c>
      <c r="BW424">
        <v>2.7342951098954198</v>
      </c>
      <c r="BX424" s="97" t="s">
        <v>512</v>
      </c>
      <c r="BY424">
        <v>0.80754049521711802</v>
      </c>
      <c r="BZ424">
        <v>2.5642033803717701</v>
      </c>
      <c r="CA424">
        <v>2.2291703190786198</v>
      </c>
      <c r="CB424">
        <v>1.0370998425781</v>
      </c>
      <c r="CC424">
        <v>1.9903889989778401</v>
      </c>
      <c r="CD424">
        <v>3.4306711918861001</v>
      </c>
    </row>
    <row r="425" spans="38:82" ht="15.6">
      <c r="AL425">
        <v>1.4732108102888199</v>
      </c>
      <c r="AM425">
        <v>2.0636403608603899</v>
      </c>
      <c r="AN425">
        <v>2.04908496210613</v>
      </c>
      <c r="AO425">
        <v>1.1967371311277599</v>
      </c>
      <c r="AP425">
        <v>0.86704863650578701</v>
      </c>
      <c r="AQ425">
        <v>1.9793781669713399</v>
      </c>
      <c r="AR425">
        <v>1.6721292054549599</v>
      </c>
      <c r="AS425">
        <v>1.0498147070523001</v>
      </c>
      <c r="AT425">
        <v>1.6130802431134801</v>
      </c>
      <c r="AU425">
        <v>2.61501435654711</v>
      </c>
      <c r="AV425">
        <v>0.21416761312504501</v>
      </c>
      <c r="AW425">
        <v>1.7191673865772701</v>
      </c>
      <c r="AX425">
        <v>1.5000838570030299</v>
      </c>
      <c r="AY425">
        <v>1.4100868120336401</v>
      </c>
      <c r="AZ425">
        <v>2.2363465358363999</v>
      </c>
      <c r="BA425">
        <v>1.2885320478070601</v>
      </c>
      <c r="BB425">
        <v>0.51573380951167902</v>
      </c>
      <c r="BC425">
        <v>0.64670760808705896</v>
      </c>
      <c r="BD425">
        <v>1.4104110138322401</v>
      </c>
      <c r="BE425">
        <v>1.97694500349306</v>
      </c>
      <c r="BU425">
        <v>1.52551803594591</v>
      </c>
      <c r="BV425">
        <v>2.48314463515498</v>
      </c>
      <c r="BW425">
        <v>2.79727013399661</v>
      </c>
      <c r="BX425" s="97" t="s">
        <v>513</v>
      </c>
      <c r="BY425">
        <v>0.882536185010667</v>
      </c>
      <c r="BZ425">
        <v>2.4930846584461301</v>
      </c>
      <c r="CA425">
        <v>2.2232108115771001</v>
      </c>
      <c r="CB425">
        <v>1.0442754549094899</v>
      </c>
      <c r="CC425">
        <v>1.8926735059437401</v>
      </c>
      <c r="CD425">
        <v>3.4815252915609798</v>
      </c>
    </row>
    <row r="426" spans="38:82" ht="15.6">
      <c r="AL426">
        <v>1.42899316884015</v>
      </c>
      <c r="AM426">
        <v>2.1187436905134298</v>
      </c>
      <c r="AN426">
        <v>2.01035218166562</v>
      </c>
      <c r="AO426">
        <v>1.1766621993853901</v>
      </c>
      <c r="AP426">
        <v>0.97834218261060202</v>
      </c>
      <c r="AQ426">
        <v>1.9788627299618999</v>
      </c>
      <c r="AR426">
        <v>1.7425217168267599</v>
      </c>
      <c r="AS426">
        <v>0.978540753264448</v>
      </c>
      <c r="AT426">
        <v>1.6917789889958099</v>
      </c>
      <c r="AU426">
        <v>2.61258647468815</v>
      </c>
      <c r="AV426">
        <v>0.131864979039264</v>
      </c>
      <c r="AW426">
        <v>1.7368642933923799</v>
      </c>
      <c r="AX426">
        <v>1.4707467562798</v>
      </c>
      <c r="AY426">
        <v>1.3520391760021599</v>
      </c>
      <c r="AZ426">
        <v>2.3542674975954498</v>
      </c>
      <c r="BA426">
        <v>1.3032081765627801</v>
      </c>
      <c r="BB426">
        <v>0.51176477688941602</v>
      </c>
      <c r="BC426">
        <v>0.581316986437311</v>
      </c>
      <c r="BD426">
        <v>1.4644152093423399</v>
      </c>
      <c r="BE426">
        <v>1.9461156575471801</v>
      </c>
      <c r="BU426">
        <v>0.98484256796619096</v>
      </c>
      <c r="BV426">
        <v>2.4815344667673598</v>
      </c>
      <c r="BW426">
        <v>2.1596743620855601</v>
      </c>
      <c r="BX426" s="97" t="s">
        <v>514</v>
      </c>
      <c r="BY426">
        <v>0.58484487700161103</v>
      </c>
      <c r="BZ426">
        <v>2.6979941043095299</v>
      </c>
      <c r="CA426">
        <v>2.49872749388219</v>
      </c>
      <c r="CB426">
        <v>1.11412939724106</v>
      </c>
      <c r="CC426">
        <v>2.4654683424666199</v>
      </c>
      <c r="CD426">
        <v>3.3016823126912</v>
      </c>
    </row>
    <row r="427" spans="38:82" ht="15.6">
      <c r="AL427">
        <v>1.3555530982284301</v>
      </c>
      <c r="AM427">
        <v>2.1184877179297898</v>
      </c>
      <c r="AN427">
        <v>2.0168588327964598</v>
      </c>
      <c r="AO427">
        <v>1.14903377181735</v>
      </c>
      <c r="AP427">
        <v>0.93633693148531505</v>
      </c>
      <c r="AQ427">
        <v>1.9859504420756799</v>
      </c>
      <c r="AR427">
        <v>1.7656779132186999</v>
      </c>
      <c r="AS427">
        <v>1.0302333007079301</v>
      </c>
      <c r="AT427">
        <v>1.6093321490835799</v>
      </c>
      <c r="AU427">
        <v>2.61343732716694</v>
      </c>
      <c r="AV427">
        <v>0.18479962374821701</v>
      </c>
      <c r="AW427">
        <v>1.7218953338879801</v>
      </c>
      <c r="AX427">
        <v>1.4669847353095999</v>
      </c>
      <c r="AY427">
        <v>1.3058849267251</v>
      </c>
      <c r="AZ427">
        <v>2.3267960311454599</v>
      </c>
      <c r="BA427">
        <v>1.2313460966196701</v>
      </c>
      <c r="BB427">
        <v>0.46936552781569701</v>
      </c>
      <c r="BC427">
        <v>0.580068076898823</v>
      </c>
      <c r="BD427">
        <v>1.46912981221147</v>
      </c>
      <c r="BE427">
        <v>1.9417180438869099</v>
      </c>
      <c r="BU427">
        <v>0.88814143097666198</v>
      </c>
      <c r="BV427">
        <v>2.4549355374394399</v>
      </c>
      <c r="BW427">
        <v>2.3372600231511802</v>
      </c>
      <c r="BX427" s="97" t="s">
        <v>515</v>
      </c>
      <c r="BY427">
        <v>0.67838088757606896</v>
      </c>
      <c r="BZ427">
        <v>2.5598449751513899</v>
      </c>
      <c r="CA427">
        <v>2.6219010860151601</v>
      </c>
      <c r="CB427">
        <v>0.93481210097008305</v>
      </c>
      <c r="CC427">
        <v>2.1804894928435701</v>
      </c>
      <c r="CD427">
        <v>3.46778825758877</v>
      </c>
    </row>
    <row r="428" spans="38:82" ht="15.6">
      <c r="AL428">
        <v>1.2750229393469901</v>
      </c>
      <c r="AM428">
        <v>2.0018670800090499</v>
      </c>
      <c r="AN428">
        <v>2.0962583578056702</v>
      </c>
      <c r="AO428">
        <v>1.1203170798054001</v>
      </c>
      <c r="AP428">
        <v>0.88851673593901404</v>
      </c>
      <c r="AQ428">
        <v>2.0033295202909298</v>
      </c>
      <c r="AR428">
        <v>1.77307662870997</v>
      </c>
      <c r="AS428">
        <v>1.0291842113608001</v>
      </c>
      <c r="AT428">
        <v>1.6329120669697701</v>
      </c>
      <c r="AU428">
        <v>2.6159932902990102</v>
      </c>
      <c r="AV428">
        <v>0.108276149464951</v>
      </c>
      <c r="AW428">
        <v>1.69766007679041</v>
      </c>
      <c r="AX428">
        <v>1.43239764113824</v>
      </c>
      <c r="AY428">
        <v>1.3670527824929</v>
      </c>
      <c r="AZ428">
        <v>2.3678692066534501</v>
      </c>
      <c r="BA428">
        <v>1.1954552424676399</v>
      </c>
      <c r="BB428">
        <v>0.39902296762977701</v>
      </c>
      <c r="BC428">
        <v>0.57146423598822005</v>
      </c>
      <c r="BD428">
        <v>1.4941747238699301</v>
      </c>
      <c r="BE428">
        <v>1.9154542961862899</v>
      </c>
      <c r="BU428">
        <v>0.875544714952604</v>
      </c>
      <c r="BV428">
        <v>2.4326923942571201</v>
      </c>
      <c r="BW428">
        <v>2.3344422971186898</v>
      </c>
      <c r="BX428" s="97" t="s">
        <v>516</v>
      </c>
      <c r="BY428">
        <v>0.63166470129549701</v>
      </c>
      <c r="BZ428">
        <v>2.6236257834544698</v>
      </c>
      <c r="CA428">
        <v>2.6004906929717899</v>
      </c>
      <c r="CB428">
        <v>0.95772850904054196</v>
      </c>
      <c r="CC428">
        <v>2.2450181711413002</v>
      </c>
      <c r="CD428">
        <v>3.5576485571564298</v>
      </c>
    </row>
    <row r="429" spans="38:82" ht="15.6">
      <c r="AL429">
        <v>1.4100874248463</v>
      </c>
      <c r="AM429">
        <v>1.9427243108424901</v>
      </c>
      <c r="AN429">
        <v>2.0881348524383001</v>
      </c>
      <c r="AO429">
        <v>1.11503909039758</v>
      </c>
      <c r="AP429">
        <v>0.94184763213504996</v>
      </c>
      <c r="AQ429">
        <v>1.9844486731495301</v>
      </c>
      <c r="AR429">
        <v>1.6898396607541899</v>
      </c>
      <c r="AS429">
        <v>1.0856148253903299</v>
      </c>
      <c r="AT429">
        <v>1.6056166730721699</v>
      </c>
      <c r="AU429">
        <v>2.6215996289912802</v>
      </c>
      <c r="AV429">
        <v>7.26442068848175E-2</v>
      </c>
      <c r="AW429">
        <v>1.6606868056895401</v>
      </c>
      <c r="AX429">
        <v>1.3962763682685</v>
      </c>
      <c r="AY429">
        <v>1.4052496378377799</v>
      </c>
      <c r="AZ429">
        <v>2.3116293180310499</v>
      </c>
      <c r="BA429">
        <v>1.2364928005464999</v>
      </c>
      <c r="BB429">
        <v>0.41513862474929802</v>
      </c>
      <c r="BC429">
        <v>0.57916122365237799</v>
      </c>
      <c r="BD429">
        <v>1.5189203718831401</v>
      </c>
      <c r="BE429">
        <v>1.96701362475812</v>
      </c>
      <c r="BU429">
        <v>0.89392834158197398</v>
      </c>
      <c r="BV429">
        <v>2.4377708090130201</v>
      </c>
      <c r="BW429">
        <v>2.34159866714137</v>
      </c>
      <c r="BX429" s="97" t="s">
        <v>517</v>
      </c>
      <c r="BY429">
        <v>0.61154311946360895</v>
      </c>
      <c r="BZ429">
        <v>2.63859420560842</v>
      </c>
      <c r="CA429">
        <v>2.5952198681510299</v>
      </c>
      <c r="CB429">
        <v>0.99616431050540899</v>
      </c>
      <c r="CC429">
        <v>2.25632737904805</v>
      </c>
      <c r="CD429">
        <v>3.5326006649311101</v>
      </c>
    </row>
    <row r="430" spans="38:82" ht="15.6">
      <c r="AL430">
        <v>1.0504426186618101</v>
      </c>
      <c r="AM430">
        <v>1.90967547303174</v>
      </c>
      <c r="AN430">
        <v>1.5660924351596699</v>
      </c>
      <c r="AO430">
        <v>0.75040359175520699</v>
      </c>
      <c r="AP430">
        <v>0.78461827502015502</v>
      </c>
      <c r="AQ430">
        <v>2.1209073244949201</v>
      </c>
      <c r="AR430">
        <v>1.8691828535042301</v>
      </c>
      <c r="AS430">
        <v>1.1709391383429999</v>
      </c>
      <c r="AT430">
        <v>2.04679271989282</v>
      </c>
      <c r="AU430">
        <v>2.3455774269719698</v>
      </c>
      <c r="AV430">
        <v>0.10095909563459</v>
      </c>
      <c r="AW430">
        <v>1.7081658462515801</v>
      </c>
      <c r="AX430">
        <v>1.4223871751575301</v>
      </c>
      <c r="AY430">
        <v>1.3484427839930999</v>
      </c>
      <c r="AZ430">
        <v>2.3753040956072602</v>
      </c>
      <c r="BA430">
        <v>1.03667814731301</v>
      </c>
      <c r="BB430">
        <v>0.31424936329841002</v>
      </c>
      <c r="BC430">
        <v>0.50959401371734603</v>
      </c>
      <c r="BD430">
        <v>1.8896408131517</v>
      </c>
      <c r="BE430">
        <v>2.1514109182841099</v>
      </c>
      <c r="BU430">
        <v>0.94362434878026402</v>
      </c>
      <c r="BV430">
        <v>2.4795406378812102</v>
      </c>
      <c r="BW430">
        <v>2.2674025920026999</v>
      </c>
      <c r="BX430" s="97" t="s">
        <v>518</v>
      </c>
      <c r="BY430">
        <v>0.59759805376898301</v>
      </c>
      <c r="BZ430">
        <v>2.6715586638492699</v>
      </c>
      <c r="CA430">
        <v>2.5696704664147001</v>
      </c>
      <c r="CB430">
        <v>1.0217065239272101</v>
      </c>
      <c r="CC430">
        <v>2.3636888756413601</v>
      </c>
      <c r="CD430">
        <v>3.43185708858665</v>
      </c>
    </row>
    <row r="431" spans="38:82" ht="15.6">
      <c r="AL431">
        <v>0.99878804615139405</v>
      </c>
      <c r="AM431">
        <v>1.9254903251489801</v>
      </c>
      <c r="AN431">
        <v>1.8216141981268199</v>
      </c>
      <c r="AO431">
        <v>0.85590147739628297</v>
      </c>
      <c r="AP431">
        <v>0.84922254492347804</v>
      </c>
      <c r="AQ431">
        <v>2.0070129290772298</v>
      </c>
      <c r="AR431">
        <v>2.0056765023445302</v>
      </c>
      <c r="AS431">
        <v>1.02911993636319</v>
      </c>
      <c r="AT431">
        <v>1.80635823698947</v>
      </c>
      <c r="AU431">
        <v>2.5419346038674799</v>
      </c>
      <c r="AV431">
        <v>0.104044916497377</v>
      </c>
      <c r="AW431">
        <v>1.6698569199031399</v>
      </c>
      <c r="AX431">
        <v>1.3815996547713001</v>
      </c>
      <c r="AY431">
        <v>1.4397528758039899</v>
      </c>
      <c r="AZ431">
        <v>2.5152398666775402</v>
      </c>
      <c r="BA431">
        <v>1.07453791818406</v>
      </c>
      <c r="BB431">
        <v>0.26956721796213201</v>
      </c>
      <c r="BC431">
        <v>0.477268633747994</v>
      </c>
      <c r="BD431">
        <v>1.83413088238664</v>
      </c>
      <c r="BE431">
        <v>2.06373404799937</v>
      </c>
      <c r="BU431">
        <v>0.42951474357733999</v>
      </c>
      <c r="BV431">
        <v>2.3292634405299002</v>
      </c>
      <c r="BW431">
        <v>1.74312996725419</v>
      </c>
      <c r="BX431" s="97" t="s">
        <v>519</v>
      </c>
      <c r="BY431">
        <v>0.59391237705963196</v>
      </c>
      <c r="BZ431">
        <v>2.8176939278268498</v>
      </c>
      <c r="CA431">
        <v>2.4287400186105899</v>
      </c>
      <c r="CB431">
        <v>1.6952216786156</v>
      </c>
      <c r="CC431">
        <v>2.10507405183517</v>
      </c>
      <c r="CD431">
        <v>3.32647245241</v>
      </c>
    </row>
    <row r="432" spans="38:82" ht="15.6">
      <c r="AL432">
        <v>0.98059391875729895</v>
      </c>
      <c r="AM432">
        <v>1.9123423599659899</v>
      </c>
      <c r="AN432">
        <v>1.8408167438340199</v>
      </c>
      <c r="AO432">
        <v>0.85902818904669198</v>
      </c>
      <c r="AP432">
        <v>0.84019261365667797</v>
      </c>
      <c r="AQ432">
        <v>2.0323604547029999</v>
      </c>
      <c r="AR432">
        <v>2.0127384592582702</v>
      </c>
      <c r="AS432">
        <v>1.0379289283383899</v>
      </c>
      <c r="AT432">
        <v>1.8032337506257901</v>
      </c>
      <c r="AU432">
        <v>2.6095588864602002</v>
      </c>
      <c r="AV432">
        <v>0.106679827885182</v>
      </c>
      <c r="AW432">
        <v>1.6788434140216899</v>
      </c>
      <c r="AX432">
        <v>1.3370407780063001</v>
      </c>
      <c r="AY432">
        <v>1.4370120744985899</v>
      </c>
      <c r="AZ432">
        <v>2.4955701619954702</v>
      </c>
      <c r="BA432">
        <v>1.0763910146332301</v>
      </c>
      <c r="BB432">
        <v>0.26769152716828898</v>
      </c>
      <c r="BC432">
        <v>0.48369304079015701</v>
      </c>
      <c r="BD432">
        <v>1.80166803807903</v>
      </c>
      <c r="BE432">
        <v>2.0698109946650098</v>
      </c>
      <c r="BU432">
        <v>0.41508548550084501</v>
      </c>
      <c r="BV432">
        <v>2.2646000781131601</v>
      </c>
      <c r="BW432">
        <v>1.9138911566129</v>
      </c>
      <c r="BX432" s="97" t="s">
        <v>520</v>
      </c>
      <c r="BY432">
        <v>0.60024049131019797</v>
      </c>
      <c r="BZ432">
        <v>2.7429046139334599</v>
      </c>
      <c r="CA432">
        <v>2.4317707445661698</v>
      </c>
      <c r="CB432">
        <v>1.5610962399724599</v>
      </c>
      <c r="CC432">
        <v>2.0421183047129401</v>
      </c>
      <c r="CD432">
        <v>3.5134020323802302</v>
      </c>
    </row>
    <row r="433" spans="38:82" ht="15.6">
      <c r="AL433">
        <v>0.99633142740463199</v>
      </c>
      <c r="AM433">
        <v>1.9264002857376501</v>
      </c>
      <c r="AN433">
        <v>1.8284170998151701</v>
      </c>
      <c r="AO433">
        <v>0.84736494199659496</v>
      </c>
      <c r="AP433">
        <v>0.82826305472623296</v>
      </c>
      <c r="AQ433">
        <v>2.0572362706326102</v>
      </c>
      <c r="AR433">
        <v>2.00877205524153</v>
      </c>
      <c r="AS433">
        <v>1.06072836172458</v>
      </c>
      <c r="AT433">
        <v>1.8368962504629101</v>
      </c>
      <c r="AU433">
        <v>2.59200886894065</v>
      </c>
      <c r="AV433">
        <v>6.9694905297708901E-2</v>
      </c>
      <c r="AW433">
        <v>1.6849153967264401</v>
      </c>
      <c r="AX433">
        <v>1.3759355900261001</v>
      </c>
      <c r="AY433">
        <v>1.42501561520274</v>
      </c>
      <c r="AZ433">
        <v>2.4812551046129401</v>
      </c>
      <c r="BA433">
        <v>1.08489469138913</v>
      </c>
      <c r="BB433">
        <v>0.287550669364873</v>
      </c>
      <c r="BC433">
        <v>0.49084620255625</v>
      </c>
      <c r="BD433">
        <v>1.84904177187926</v>
      </c>
      <c r="BE433">
        <v>2.1155266148270502</v>
      </c>
      <c r="BU433">
        <v>0.44819417184391103</v>
      </c>
      <c r="BV433">
        <v>2.2950160644534798</v>
      </c>
      <c r="BW433">
        <v>2.0497370965519801</v>
      </c>
      <c r="BX433" s="97" t="s">
        <v>521</v>
      </c>
      <c r="BY433">
        <v>0.60395364564874798</v>
      </c>
      <c r="BZ433">
        <v>2.7371884607108998</v>
      </c>
      <c r="CA433">
        <v>2.4058566501458798</v>
      </c>
      <c r="CB433">
        <v>1.4924189370943399</v>
      </c>
      <c r="CC433">
        <v>1.9810180965624</v>
      </c>
      <c r="CD433">
        <v>3.61232225822098</v>
      </c>
    </row>
    <row r="434" spans="38:82" ht="15.6">
      <c r="AL434">
        <v>1.0304764950834999</v>
      </c>
      <c r="AM434">
        <v>1.9779250179300001</v>
      </c>
      <c r="AN434">
        <v>1.74556383326869</v>
      </c>
      <c r="AO434">
        <v>0.79769531904513602</v>
      </c>
      <c r="AP434">
        <v>0.81543907810315897</v>
      </c>
      <c r="AQ434">
        <v>2.0970182857996602</v>
      </c>
      <c r="AR434">
        <v>2.00210304305853</v>
      </c>
      <c r="AS434">
        <v>1.0816079402390399</v>
      </c>
      <c r="AT434">
        <v>1.9345038706911499</v>
      </c>
      <c r="AU434">
        <v>2.4995118667385001</v>
      </c>
      <c r="AV434">
        <v>6.3505553549187604E-2</v>
      </c>
      <c r="AW434">
        <v>1.70689931912885</v>
      </c>
      <c r="AX434">
        <v>1.45219590067538</v>
      </c>
      <c r="AY434">
        <v>1.3928947616902201</v>
      </c>
      <c r="AZ434">
        <v>2.49603307518601</v>
      </c>
      <c r="BA434">
        <v>1.0803828430831</v>
      </c>
      <c r="BB434">
        <v>0.30714683818899302</v>
      </c>
      <c r="BC434">
        <v>0.497448675906631</v>
      </c>
      <c r="BD434">
        <v>1.9110896014684999</v>
      </c>
      <c r="BE434">
        <v>2.1389187379622498</v>
      </c>
      <c r="BU434">
        <v>0.49697240786962099</v>
      </c>
      <c r="BV434">
        <v>2.3801809329768302</v>
      </c>
      <c r="BW434">
        <v>2.0836607865958001</v>
      </c>
      <c r="BX434" s="97" t="s">
        <v>522</v>
      </c>
      <c r="BY434">
        <v>0.603121513378713</v>
      </c>
      <c r="BZ434">
        <v>2.71870925882018</v>
      </c>
      <c r="CA434">
        <v>2.3503431760557998</v>
      </c>
      <c r="CB434">
        <v>1.4253176285928399</v>
      </c>
      <c r="CC434">
        <v>1.98393317528646</v>
      </c>
      <c r="CD434">
        <v>3.65286741099648</v>
      </c>
    </row>
    <row r="435" spans="38:82" ht="15.6">
      <c r="AL435">
        <v>0.68739881013607695</v>
      </c>
      <c r="AM435">
        <v>1.9250090059382201</v>
      </c>
      <c r="AN435">
        <v>1.28834557218988</v>
      </c>
      <c r="AO435">
        <v>0.86362262916203403</v>
      </c>
      <c r="AP435">
        <v>0.78232604453769194</v>
      </c>
      <c r="AQ435">
        <v>2.2836906462875599</v>
      </c>
      <c r="AR435">
        <v>1.9087327449398701</v>
      </c>
      <c r="AS435">
        <v>1.5987549045092599</v>
      </c>
      <c r="AT435">
        <v>1.77473819582993</v>
      </c>
      <c r="AU435">
        <v>2.31755988788233</v>
      </c>
      <c r="AV435">
        <v>0.104955713899317</v>
      </c>
      <c r="AW435">
        <v>1.4409969164349601</v>
      </c>
      <c r="AX435">
        <v>1.32949838122872</v>
      </c>
      <c r="AY435">
        <v>1.3298884316885999</v>
      </c>
      <c r="AZ435">
        <v>2.2396053109324301</v>
      </c>
      <c r="BA435">
        <v>0.50651252126409896</v>
      </c>
      <c r="BB435">
        <v>0.46194801084065801</v>
      </c>
      <c r="BC435">
        <v>0.35950146480714501</v>
      </c>
      <c r="BD435">
        <v>2.3011967109395699</v>
      </c>
      <c r="BE435">
        <v>2.3075017305957002</v>
      </c>
      <c r="BU435">
        <v>0.45988606645699398</v>
      </c>
      <c r="BV435">
        <v>2.2995697431674902</v>
      </c>
      <c r="BW435">
        <v>2.0168991906865199</v>
      </c>
      <c r="BX435" s="97" t="s">
        <v>523</v>
      </c>
      <c r="BY435">
        <v>0.58494302519470698</v>
      </c>
      <c r="BZ435">
        <v>2.7390352387357599</v>
      </c>
      <c r="CA435">
        <v>2.38945828128427</v>
      </c>
      <c r="CB435">
        <v>1.46404217319746</v>
      </c>
      <c r="CC435">
        <v>2.0130834261575399</v>
      </c>
      <c r="CD435">
        <v>3.6077729545008301</v>
      </c>
    </row>
    <row r="436" spans="38:82" ht="15.6">
      <c r="AL436">
        <v>0.73160534276933098</v>
      </c>
      <c r="AM436">
        <v>1.8134051727848399</v>
      </c>
      <c r="AN436">
        <v>1.63748342586301</v>
      </c>
      <c r="AO436">
        <v>0.92266886547677396</v>
      </c>
      <c r="AP436">
        <v>0.783160600620188</v>
      </c>
      <c r="AQ436">
        <v>2.1151037423512999</v>
      </c>
      <c r="AR436">
        <v>1.9003559352128701</v>
      </c>
      <c r="AS436">
        <v>1.3056131000895499</v>
      </c>
      <c r="AT436">
        <v>1.6495256394658699</v>
      </c>
      <c r="AU436">
        <v>2.7244589448465999</v>
      </c>
      <c r="AV436">
        <v>0.122575804783947</v>
      </c>
      <c r="AW436">
        <v>1.4418888567952</v>
      </c>
      <c r="AX436">
        <v>1.1473165105359799</v>
      </c>
      <c r="AY436">
        <v>1.4998329011501501</v>
      </c>
      <c r="AZ436">
        <v>2.34046062695904</v>
      </c>
      <c r="BA436">
        <v>0.76382858289457201</v>
      </c>
      <c r="BB436">
        <v>0.34822645428624399</v>
      </c>
      <c r="BC436">
        <v>0.423978272710343</v>
      </c>
      <c r="BD436">
        <v>2.0015628182182201</v>
      </c>
      <c r="BE436">
        <v>2.2442210405806402</v>
      </c>
      <c r="BU436">
        <v>0.71698579204642898</v>
      </c>
      <c r="BV436">
        <v>2.49558354639088</v>
      </c>
      <c r="BW436">
        <v>1.9346889197911501</v>
      </c>
      <c r="BX436" s="97" t="s">
        <v>524</v>
      </c>
      <c r="BY436">
        <v>0.57698730104898799</v>
      </c>
      <c r="BZ436">
        <v>3.1551374725110501</v>
      </c>
      <c r="CA436">
        <v>1.9862468609233499</v>
      </c>
      <c r="CB436">
        <v>1.42748360500886</v>
      </c>
      <c r="CC436">
        <v>2.1714927446485301</v>
      </c>
      <c r="CD436">
        <v>3.3354659783138398</v>
      </c>
    </row>
    <row r="437" spans="38:82" ht="15.6">
      <c r="AL437">
        <v>0.74360052198776205</v>
      </c>
      <c r="AM437">
        <v>1.81380978307602</v>
      </c>
      <c r="AN437">
        <v>1.6707025567998099</v>
      </c>
      <c r="AO437">
        <v>0.92731577125499798</v>
      </c>
      <c r="AP437">
        <v>0.81256069495896199</v>
      </c>
      <c r="AQ437">
        <v>2.13822148772985</v>
      </c>
      <c r="AR437">
        <v>1.8706534193070601</v>
      </c>
      <c r="AS437">
        <v>1.2883256682627799</v>
      </c>
      <c r="AT437">
        <v>1.61345170673226</v>
      </c>
      <c r="AU437">
        <v>2.7308649396823599</v>
      </c>
      <c r="AV437">
        <v>9.0073951381889006E-2</v>
      </c>
      <c r="AW437">
        <v>1.44124999296477</v>
      </c>
      <c r="AX437">
        <v>1.09386413886159</v>
      </c>
      <c r="AY437">
        <v>1.48471053643269</v>
      </c>
      <c r="AZ437">
        <v>2.3638282826910602</v>
      </c>
      <c r="BA437">
        <v>0.78612542274343</v>
      </c>
      <c r="BB437">
        <v>0.36336527918361899</v>
      </c>
      <c r="BC437">
        <v>0.44264793200103802</v>
      </c>
      <c r="BD437">
        <v>2.0078706698633701</v>
      </c>
      <c r="BE437">
        <v>2.25450310403287</v>
      </c>
      <c r="BU437">
        <v>0.76193794065047804</v>
      </c>
      <c r="BV437">
        <v>2.59797171153454</v>
      </c>
      <c r="BW437">
        <v>2.1716683764151701</v>
      </c>
      <c r="BX437" s="97" t="s">
        <v>525</v>
      </c>
      <c r="BY437">
        <v>0.62625630105707997</v>
      </c>
      <c r="BZ437">
        <v>3.06002531987146</v>
      </c>
      <c r="CA437">
        <v>2.0157509230722002</v>
      </c>
      <c r="CB437">
        <v>1.20766587939543</v>
      </c>
      <c r="CC437">
        <v>2.1910446870220599</v>
      </c>
      <c r="CD437">
        <v>3.67144993355546</v>
      </c>
    </row>
    <row r="438" spans="38:82" ht="15.6">
      <c r="AL438">
        <v>0.80958905338431197</v>
      </c>
      <c r="AM438">
        <v>1.8859830501942301</v>
      </c>
      <c r="AN438">
        <v>1.68910655517195</v>
      </c>
      <c r="AO438">
        <v>0.89418911258798495</v>
      </c>
      <c r="AP438">
        <v>0.80760718849134905</v>
      </c>
      <c r="AQ438">
        <v>2.1284464356822999</v>
      </c>
      <c r="AR438">
        <v>1.8602346063116399</v>
      </c>
      <c r="AS438">
        <v>1.23563354774523</v>
      </c>
      <c r="AT438">
        <v>1.6126188100315</v>
      </c>
      <c r="AU438">
        <v>2.8019079984830202</v>
      </c>
      <c r="AV438">
        <v>7.5007806960287596E-2</v>
      </c>
      <c r="AW438">
        <v>1.46342594169573</v>
      </c>
      <c r="AX438">
        <v>1.0573666366996599</v>
      </c>
      <c r="AY438">
        <v>1.5026915203380999</v>
      </c>
      <c r="AZ438">
        <v>2.3762178266155201</v>
      </c>
      <c r="BA438">
        <v>0.78091176212483004</v>
      </c>
      <c r="BB438">
        <v>0.37476473825601497</v>
      </c>
      <c r="BC438">
        <v>0.445264155942527</v>
      </c>
      <c r="BD438">
        <v>1.98565304302287</v>
      </c>
      <c r="BE438">
        <v>2.1815276256980498</v>
      </c>
      <c r="BU438">
        <v>0.78539232783008905</v>
      </c>
      <c r="BV438">
        <v>2.7231364351785601</v>
      </c>
      <c r="BW438">
        <v>2.1717165767825701</v>
      </c>
      <c r="BX438" s="97" t="s">
        <v>526</v>
      </c>
      <c r="BY438">
        <v>0.79734198376791199</v>
      </c>
      <c r="BZ438">
        <v>2.9464474501664002</v>
      </c>
      <c r="CA438">
        <v>2.0876853344693802</v>
      </c>
      <c r="CB438">
        <v>1.21360774815593</v>
      </c>
      <c r="CC438">
        <v>2.22501789751067</v>
      </c>
      <c r="CD438">
        <v>3.7007896092786501</v>
      </c>
    </row>
    <row r="439" spans="38:82" ht="15.6">
      <c r="AL439">
        <v>0.73747565655273295</v>
      </c>
      <c r="AM439">
        <v>1.8066869665074199</v>
      </c>
      <c r="AN439">
        <v>1.5925827392562899</v>
      </c>
      <c r="AO439">
        <v>0.89173148122927604</v>
      </c>
      <c r="AP439">
        <v>0.78646931595649805</v>
      </c>
      <c r="AQ439">
        <v>2.1467224905053301</v>
      </c>
      <c r="AR439">
        <v>1.9146182313958799</v>
      </c>
      <c r="AS439">
        <v>1.31700638127735</v>
      </c>
      <c r="AT439">
        <v>1.6515032579866</v>
      </c>
      <c r="AU439">
        <v>2.7286125822478899</v>
      </c>
      <c r="AV439">
        <v>5.0660295297028098E-2</v>
      </c>
      <c r="AW439">
        <v>1.45990529874148</v>
      </c>
      <c r="AX439">
        <v>1.1694564120650599</v>
      </c>
      <c r="AY439">
        <v>1.47293848598899</v>
      </c>
      <c r="AZ439">
        <v>2.3617280439750701</v>
      </c>
      <c r="BA439">
        <v>0.71793041339406105</v>
      </c>
      <c r="BB439">
        <v>0.38585532806978501</v>
      </c>
      <c r="BC439">
        <v>0.44666919408355699</v>
      </c>
      <c r="BD439">
        <v>2.0439498101360898</v>
      </c>
      <c r="BE439">
        <v>2.2626772731657301</v>
      </c>
      <c r="BU439">
        <v>0.78612665822719896</v>
      </c>
      <c r="BV439">
        <v>2.6692816049332699</v>
      </c>
      <c r="BW439">
        <v>2.2536962864554302</v>
      </c>
      <c r="BX439" s="97" t="s">
        <v>527</v>
      </c>
      <c r="BY439">
        <v>0.68707793104356196</v>
      </c>
      <c r="BZ439">
        <v>2.97294892752836</v>
      </c>
      <c r="CA439">
        <v>2.1646871393997902</v>
      </c>
      <c r="CB439">
        <v>1.26018173893199</v>
      </c>
      <c r="CC439">
        <v>2.32795613717103</v>
      </c>
      <c r="CD439">
        <v>3.7757371321193198</v>
      </c>
    </row>
    <row r="440" spans="38:82" ht="15.6">
      <c r="AL440">
        <v>0.84042995786804697</v>
      </c>
      <c r="AM440">
        <v>1.97551327516243</v>
      </c>
      <c r="AN440">
        <v>1.55217083349223</v>
      </c>
      <c r="AO440">
        <v>0.59174708851598701</v>
      </c>
      <c r="AP440">
        <v>0.78302183013244198</v>
      </c>
      <c r="AQ440">
        <v>2.4824915554820701</v>
      </c>
      <c r="AR440">
        <v>1.64471838493801</v>
      </c>
      <c r="AS440">
        <v>1.3509645003803199</v>
      </c>
      <c r="AT440">
        <v>1.76679988165907</v>
      </c>
      <c r="AU440">
        <v>2.4989299150213302</v>
      </c>
      <c r="AV440">
        <v>0.24461463762172</v>
      </c>
      <c r="AW440">
        <v>1.63615470546288</v>
      </c>
      <c r="AX440">
        <v>0.61504236736192597</v>
      </c>
      <c r="AY440">
        <v>1.5222118992812801</v>
      </c>
      <c r="AZ440">
        <v>2.4219006554414002</v>
      </c>
      <c r="BA440">
        <v>0.56189171581180497</v>
      </c>
      <c r="BB440">
        <v>0.41133074110496398</v>
      </c>
      <c r="BC440">
        <v>0.21200740217886599</v>
      </c>
      <c r="BD440">
        <v>2.63841607247674</v>
      </c>
      <c r="BE440">
        <v>2.2237960512594199</v>
      </c>
      <c r="BU440">
        <v>0.83266535486065096</v>
      </c>
      <c r="BV440">
        <v>2.6615449683453201</v>
      </c>
      <c r="BW440">
        <v>2.2653274032216499</v>
      </c>
      <c r="BX440" s="97" t="s">
        <v>528</v>
      </c>
      <c r="BY440">
        <v>0.567711729760071</v>
      </c>
      <c r="BZ440">
        <v>3.1040789676507701</v>
      </c>
      <c r="CA440">
        <v>2.0908851919376499</v>
      </c>
      <c r="CB440">
        <v>1.1065232721676801</v>
      </c>
      <c r="CC440">
        <v>2.1720633374988201</v>
      </c>
      <c r="CD440">
        <v>3.81456375002498</v>
      </c>
    </row>
    <row r="441" spans="38:82" ht="15.6">
      <c r="AL441">
        <v>0.879840570526222</v>
      </c>
      <c r="AM441">
        <v>1.9614615340489501</v>
      </c>
      <c r="AN441">
        <v>1.7253977568283501</v>
      </c>
      <c r="AO441">
        <v>0.65302555427888498</v>
      </c>
      <c r="AP441">
        <v>0.78168724254675004</v>
      </c>
      <c r="AQ441">
        <v>2.4101863073530598</v>
      </c>
      <c r="AR441">
        <v>1.6612793127316601</v>
      </c>
      <c r="AS441">
        <v>1.2010023629075</v>
      </c>
      <c r="AT441">
        <v>1.7688977158722099</v>
      </c>
      <c r="AU441">
        <v>2.6931284293301299</v>
      </c>
      <c r="AV441">
        <v>0.231482810334496</v>
      </c>
      <c r="AW441">
        <v>1.68334863504632</v>
      </c>
      <c r="AX441">
        <v>0.65790454998028802</v>
      </c>
      <c r="AY441">
        <v>1.60524692871023</v>
      </c>
      <c r="AZ441">
        <v>2.52673481359452</v>
      </c>
      <c r="BA441">
        <v>0.68627608242921501</v>
      </c>
      <c r="BB441">
        <v>0.34063349484875599</v>
      </c>
      <c r="BC441">
        <v>0.23971043654791899</v>
      </c>
      <c r="BD441">
        <v>2.3776682067642199</v>
      </c>
      <c r="BE441">
        <v>2.24551185661509</v>
      </c>
      <c r="BU441">
        <v>0.50688532689211796</v>
      </c>
      <c r="BV441">
        <v>2.79082141505824</v>
      </c>
      <c r="BW441">
        <v>1.7566217955688099</v>
      </c>
      <c r="BX441" s="97" t="s">
        <v>529</v>
      </c>
      <c r="BY441">
        <v>1.2341565889561199</v>
      </c>
      <c r="BZ441">
        <v>3.1998330411237101</v>
      </c>
      <c r="CA441">
        <v>2.45962322440952</v>
      </c>
      <c r="CB441">
        <v>2.0133420199981602</v>
      </c>
      <c r="CC441">
        <v>2.5140527104482802</v>
      </c>
      <c r="CD441">
        <v>2.8361943690960301</v>
      </c>
    </row>
    <row r="442" spans="38:82" ht="15.6">
      <c r="AL442">
        <v>0.90692058314262103</v>
      </c>
      <c r="AM442">
        <v>2.0977185419435598</v>
      </c>
      <c r="AN442">
        <v>1.7471143009138199</v>
      </c>
      <c r="AO442">
        <v>0.63603977802548906</v>
      </c>
      <c r="AP442">
        <v>0.88673193695522101</v>
      </c>
      <c r="AQ442">
        <v>2.3753069219436602</v>
      </c>
      <c r="AR442">
        <v>1.6989015035496999</v>
      </c>
      <c r="AS442">
        <v>1.1888046794039999</v>
      </c>
      <c r="AT442">
        <v>1.7990944801715001</v>
      </c>
      <c r="AU442">
        <v>2.8025675683751499</v>
      </c>
      <c r="AV442">
        <v>0.18882238345642599</v>
      </c>
      <c r="AW442">
        <v>1.70327727430882</v>
      </c>
      <c r="AX442">
        <v>0.68436893130752796</v>
      </c>
      <c r="AY442">
        <v>1.59754150271803</v>
      </c>
      <c r="AZ442">
        <v>2.5707718518568199</v>
      </c>
      <c r="BA442">
        <v>0.69188030323026695</v>
      </c>
      <c r="BB442">
        <v>0.30864370022594301</v>
      </c>
      <c r="BC442">
        <v>0.257061789915912</v>
      </c>
      <c r="BD442">
        <v>2.2517373433143102</v>
      </c>
      <c r="BE442">
        <v>2.2351771202064201</v>
      </c>
      <c r="BU442">
        <v>0.60362164957451003</v>
      </c>
      <c r="BV442">
        <v>2.83918706232806</v>
      </c>
      <c r="BW442">
        <v>1.99922300888999</v>
      </c>
      <c r="BX442" s="97" t="s">
        <v>530</v>
      </c>
      <c r="BY442">
        <v>1.1294563853887001</v>
      </c>
      <c r="BZ442">
        <v>3.1342827203062402</v>
      </c>
      <c r="CA442">
        <v>2.4409819601270302</v>
      </c>
      <c r="CB442">
        <v>1.64391114826799</v>
      </c>
      <c r="CC442">
        <v>2.4390275678564302</v>
      </c>
      <c r="CD442">
        <v>3.30927913994738</v>
      </c>
    </row>
    <row r="443" spans="38:82" ht="15.6">
      <c r="AL443">
        <v>0.88909172145216997</v>
      </c>
      <c r="AM443">
        <v>2.0859420464820002</v>
      </c>
      <c r="AN443">
        <v>1.7836095232665901</v>
      </c>
      <c r="AO443">
        <v>0.61732949383145097</v>
      </c>
      <c r="AP443">
        <v>0.816841380677506</v>
      </c>
      <c r="AQ443">
        <v>2.3968719076890199</v>
      </c>
      <c r="AR443">
        <v>1.7347864291584001</v>
      </c>
      <c r="AS443">
        <v>1.21429847098113</v>
      </c>
      <c r="AT443">
        <v>1.84289755192934</v>
      </c>
      <c r="AU443">
        <v>2.8513220983005501</v>
      </c>
      <c r="AV443">
        <v>0.183332244506552</v>
      </c>
      <c r="AW443">
        <v>1.7405485938751299</v>
      </c>
      <c r="AX443">
        <v>0.70769444551912697</v>
      </c>
      <c r="AY443">
        <v>1.5943944033590001</v>
      </c>
      <c r="AZ443">
        <v>2.6380429198796298</v>
      </c>
      <c r="BA443">
        <v>0.75799262370406195</v>
      </c>
      <c r="BB443">
        <v>0.27598750678387901</v>
      </c>
      <c r="BC443">
        <v>0.26026397061196899</v>
      </c>
      <c r="BD443">
        <v>2.2276446080793799</v>
      </c>
      <c r="BE443">
        <v>2.1415154258773601</v>
      </c>
      <c r="BU443">
        <v>0.60113348347372597</v>
      </c>
      <c r="BV443">
        <v>2.80778721340524</v>
      </c>
      <c r="BW443">
        <v>2.0677410578613298</v>
      </c>
      <c r="BX443" s="97" t="s">
        <v>531</v>
      </c>
      <c r="BY443">
        <v>1.1576240759312699</v>
      </c>
      <c r="BZ443">
        <v>3.2086435694647699</v>
      </c>
      <c r="CA443">
        <v>2.5778415337102998</v>
      </c>
      <c r="CB443">
        <v>1.4529738143489599</v>
      </c>
      <c r="CC443">
        <v>2.5465703891073699</v>
      </c>
      <c r="CD443">
        <v>3.4540035014380002</v>
      </c>
    </row>
    <row r="444" spans="38:82" ht="15.6">
      <c r="AL444">
        <v>0.89192881801266799</v>
      </c>
      <c r="AM444">
        <v>2.0584356107747799</v>
      </c>
      <c r="AN444">
        <v>1.73713779150548</v>
      </c>
      <c r="AO444">
        <v>0.63754547683533802</v>
      </c>
      <c r="AP444">
        <v>0.76412360004684798</v>
      </c>
      <c r="AQ444">
        <v>2.4647224608315899</v>
      </c>
      <c r="AR444">
        <v>1.68560298452671</v>
      </c>
      <c r="AS444">
        <v>1.2121006515636401</v>
      </c>
      <c r="AT444">
        <v>1.7795962188885599</v>
      </c>
      <c r="AU444">
        <v>2.7914988098092199</v>
      </c>
      <c r="AV444">
        <v>0.205802000549626</v>
      </c>
      <c r="AW444">
        <v>1.69676199297917</v>
      </c>
      <c r="AX444">
        <v>0.67794476125943703</v>
      </c>
      <c r="AY444">
        <v>1.60478747969432</v>
      </c>
      <c r="AZ444">
        <v>2.5901660121986998</v>
      </c>
      <c r="BA444">
        <v>0.67602236451975894</v>
      </c>
      <c r="BB444">
        <v>0.33440996215507901</v>
      </c>
      <c r="BC444">
        <v>0.26165148161249902</v>
      </c>
      <c r="BD444">
        <v>2.4140048433494798</v>
      </c>
      <c r="BE444">
        <v>2.27743268620307</v>
      </c>
      <c r="BU444">
        <v>0.60278143547483998</v>
      </c>
      <c r="BV444">
        <v>2.8764532301101702</v>
      </c>
      <c r="BW444">
        <v>2.0651171638474999</v>
      </c>
      <c r="BX444" s="97" t="s">
        <v>532</v>
      </c>
      <c r="BY444">
        <v>1.1857894114535199</v>
      </c>
      <c r="BZ444">
        <v>3.2047827967731499</v>
      </c>
      <c r="CA444">
        <v>2.5322551059455001</v>
      </c>
      <c r="CB444">
        <v>1.5011091721305501</v>
      </c>
      <c r="CC444">
        <v>2.5035293056514498</v>
      </c>
      <c r="CD444">
        <v>3.4705573946739099</v>
      </c>
    </row>
    <row r="445" spans="38:82" ht="15.6">
      <c r="AL445">
        <v>0.70744757239479805</v>
      </c>
      <c r="AM445">
        <v>2.2121494596105</v>
      </c>
      <c r="AN445">
        <v>1.4305857242227999</v>
      </c>
      <c r="AO445">
        <v>0.40438877495186998</v>
      </c>
      <c r="AP445">
        <v>1.2107459863393599</v>
      </c>
      <c r="AQ445">
        <v>2.54194139246585</v>
      </c>
      <c r="AR445">
        <v>1.9921639066521299</v>
      </c>
      <c r="AS445">
        <v>1.8110165261744899</v>
      </c>
      <c r="AT445">
        <v>2.0591353809275899</v>
      </c>
      <c r="AU445">
        <v>2.0788523047570999</v>
      </c>
      <c r="AV445">
        <v>0.34626588856893098</v>
      </c>
      <c r="AW445">
        <v>2.0366568365318098</v>
      </c>
      <c r="AX445">
        <v>0.63440611597270902</v>
      </c>
      <c r="AY445">
        <v>1.6053542243015999</v>
      </c>
      <c r="AZ445">
        <v>2.5510057588346999</v>
      </c>
      <c r="BA445">
        <v>9.0952456242013494E-2</v>
      </c>
      <c r="BB445">
        <v>0.170874454899518</v>
      </c>
      <c r="BC445">
        <v>7.7789716801176398E-2</v>
      </c>
      <c r="BD445">
        <v>2.6926666747026302</v>
      </c>
      <c r="BE445">
        <v>2.56015723364554</v>
      </c>
      <c r="BU445">
        <v>0.57676842455854505</v>
      </c>
      <c r="BV445">
        <v>2.8616927286696399</v>
      </c>
      <c r="BW445">
        <v>2.0585763784825399</v>
      </c>
      <c r="BX445" s="97" t="s">
        <v>533</v>
      </c>
      <c r="BY445">
        <v>1.13110628324957</v>
      </c>
      <c r="BZ445">
        <v>3.1681739927616301</v>
      </c>
      <c r="CA445">
        <v>2.51738524088048</v>
      </c>
      <c r="CB445">
        <v>1.5566032140564301</v>
      </c>
      <c r="CC445">
        <v>2.4645788956672998</v>
      </c>
      <c r="CD445">
        <v>3.4182736981208102</v>
      </c>
    </row>
    <row r="446" spans="38:82" ht="15.6">
      <c r="AL446">
        <v>0.77792782120795401</v>
      </c>
      <c r="AM446">
        <v>2.28818166240994</v>
      </c>
      <c r="AN446">
        <v>1.6728568110623701</v>
      </c>
      <c r="AO446">
        <v>0.47638430514139402</v>
      </c>
      <c r="AP446">
        <v>1.1403259966433801</v>
      </c>
      <c r="AQ446">
        <v>2.4413759672269499</v>
      </c>
      <c r="AR446">
        <v>1.9544475265293599</v>
      </c>
      <c r="AS446">
        <v>1.5613899738069801</v>
      </c>
      <c r="AT446">
        <v>1.9424936506694901</v>
      </c>
      <c r="AU446">
        <v>2.4890529340818199</v>
      </c>
      <c r="AV446">
        <v>0.35982769078703197</v>
      </c>
      <c r="AW446">
        <v>2.13183734146007</v>
      </c>
      <c r="AX446">
        <v>0.69696872086852102</v>
      </c>
      <c r="AY446">
        <v>1.57669133030178</v>
      </c>
      <c r="AZ446">
        <v>2.7723103996485601</v>
      </c>
      <c r="BA446">
        <v>0.29132164582931802</v>
      </c>
      <c r="BB446">
        <v>0.15161821844744</v>
      </c>
      <c r="BC446">
        <v>0.119272880767712</v>
      </c>
      <c r="BD446">
        <v>2.4314390138205102</v>
      </c>
      <c r="BE446">
        <v>2.5065951360464598</v>
      </c>
      <c r="BU446">
        <v>0</v>
      </c>
      <c r="BV446">
        <v>3.5064694873893099</v>
      </c>
      <c r="BW446">
        <v>0</v>
      </c>
      <c r="BX446" s="97" t="s">
        <v>534</v>
      </c>
      <c r="BY446">
        <v>0</v>
      </c>
      <c r="BZ446">
        <v>2.6933973572621901</v>
      </c>
      <c r="CA446">
        <v>3.1801684094193501</v>
      </c>
      <c r="CB446">
        <v>3.42166594645072</v>
      </c>
      <c r="CC446">
        <v>3.5735538290129298</v>
      </c>
      <c r="CD446">
        <v>3.6586942809402601</v>
      </c>
    </row>
    <row r="447" spans="38:82" ht="15.6">
      <c r="AL447">
        <v>0.79389768412574901</v>
      </c>
      <c r="AM447">
        <v>2.27704985383571</v>
      </c>
      <c r="AN447">
        <v>1.6929739205084</v>
      </c>
      <c r="AO447">
        <v>0.47903962926094601</v>
      </c>
      <c r="AP447">
        <v>1.1470231491571601</v>
      </c>
      <c r="AQ447">
        <v>2.4914374945616902</v>
      </c>
      <c r="AR447">
        <v>2.0045030316529799</v>
      </c>
      <c r="AS447">
        <v>1.46819177870787</v>
      </c>
      <c r="AT447">
        <v>2.00982759400314</v>
      </c>
      <c r="AU447">
        <v>2.5863691875014601</v>
      </c>
      <c r="AV447">
        <v>0.36690134048132</v>
      </c>
      <c r="AW447">
        <v>2.0839914982656</v>
      </c>
      <c r="AX447">
        <v>0.71461286187615602</v>
      </c>
      <c r="AY447">
        <v>1.6503658336793201</v>
      </c>
      <c r="AZ447">
        <v>2.7944167842652901</v>
      </c>
      <c r="BA447">
        <v>0.38493340086844902</v>
      </c>
      <c r="BB447">
        <v>0.166034028953745</v>
      </c>
      <c r="BC447">
        <v>0.14721892666695399</v>
      </c>
      <c r="BD447">
        <v>2.3860643225527598</v>
      </c>
      <c r="BE447">
        <v>2.5347040853272498</v>
      </c>
      <c r="BU447">
        <v>0</v>
      </c>
      <c r="BV447">
        <v>3.4339479213319999</v>
      </c>
      <c r="BW447">
        <v>0</v>
      </c>
      <c r="BX447" s="97" t="s">
        <v>535</v>
      </c>
      <c r="BY447">
        <v>0</v>
      </c>
      <c r="BZ447">
        <v>2.9334927859725699</v>
      </c>
      <c r="CA447">
        <v>3.2389214610406598</v>
      </c>
      <c r="CB447">
        <v>3.7481991152914702</v>
      </c>
      <c r="CC447">
        <v>3.5655124725932401</v>
      </c>
      <c r="CD447">
        <v>3.2368843694076301</v>
      </c>
    </row>
    <row r="448" spans="38:82" ht="15.6">
      <c r="AL448">
        <v>0.81433186947210101</v>
      </c>
      <c r="AM448">
        <v>2.29567310268185</v>
      </c>
      <c r="AN448">
        <v>1.7316823577411</v>
      </c>
      <c r="AO448">
        <v>0.45601687432280202</v>
      </c>
      <c r="AP448">
        <v>1.1827215691900399</v>
      </c>
      <c r="AQ448">
        <v>2.5282272370404502</v>
      </c>
      <c r="AR448">
        <v>2.0564289958751099</v>
      </c>
      <c r="AS448">
        <v>1.37255445314669</v>
      </c>
      <c r="AT448">
        <v>2.0498707510471901</v>
      </c>
      <c r="AU448">
        <v>2.67855129932944</v>
      </c>
      <c r="AV448">
        <v>0.36918465736723199</v>
      </c>
      <c r="AW448">
        <v>1.98454150398003</v>
      </c>
      <c r="AX448">
        <v>0.778084906949844</v>
      </c>
      <c r="AY448">
        <v>1.67810385617983</v>
      </c>
      <c r="AZ448">
        <v>2.8634261588836498</v>
      </c>
      <c r="BA448">
        <v>0.45075560984945201</v>
      </c>
      <c r="BB448">
        <v>0.19893272328838399</v>
      </c>
      <c r="BC448">
        <v>0.18869439996455201</v>
      </c>
      <c r="BD448">
        <v>2.3160534057437698</v>
      </c>
      <c r="BE448">
        <v>2.6012658631793699</v>
      </c>
      <c r="BU448">
        <v>0</v>
      </c>
      <c r="BV448">
        <v>3.4509791479402998</v>
      </c>
      <c r="BW448">
        <v>0</v>
      </c>
      <c r="BX448" s="97" t="s">
        <v>536</v>
      </c>
      <c r="BY448">
        <v>0</v>
      </c>
      <c r="BZ448">
        <v>2.9395126567270302</v>
      </c>
      <c r="CA448">
        <v>3.2296446452263301</v>
      </c>
      <c r="CB448">
        <v>3.7874339527117402</v>
      </c>
      <c r="CC448">
        <v>3.5900963507135302</v>
      </c>
      <c r="CD448">
        <v>3.1570588284374801</v>
      </c>
    </row>
    <row r="449" spans="38:82" ht="15.6">
      <c r="AL449">
        <v>0.79508892396419795</v>
      </c>
      <c r="AM449">
        <v>2.27450347425843</v>
      </c>
      <c r="AN449">
        <v>1.7036034662617201</v>
      </c>
      <c r="AO449">
        <v>0.49080998947272297</v>
      </c>
      <c r="AP449">
        <v>1.1498972371520499</v>
      </c>
      <c r="AQ449">
        <v>2.4966538338155799</v>
      </c>
      <c r="AR449">
        <v>2.0171253220743499</v>
      </c>
      <c r="AS449">
        <v>1.4617898997696499</v>
      </c>
      <c r="AT449">
        <v>2.0147836291146999</v>
      </c>
      <c r="AU449">
        <v>2.5934916179501202</v>
      </c>
      <c r="AV449">
        <v>0.381609508428147</v>
      </c>
      <c r="AW449">
        <v>2.0588963224986001</v>
      </c>
      <c r="AX449">
        <v>0.73753776204311905</v>
      </c>
      <c r="AY449">
        <v>1.6405155046326301</v>
      </c>
      <c r="AZ449">
        <v>2.79531368047624</v>
      </c>
      <c r="BA449">
        <v>0.33387150730049903</v>
      </c>
      <c r="BB449">
        <v>0.16932544293787599</v>
      </c>
      <c r="BC449">
        <v>0.12532725995763599</v>
      </c>
      <c r="BD449">
        <v>2.3655713465047898</v>
      </c>
      <c r="BE449">
        <v>2.5405793860267099</v>
      </c>
      <c r="BU449">
        <v>0</v>
      </c>
      <c r="BV449">
        <v>3.4385367538387999</v>
      </c>
      <c r="BW449">
        <v>0</v>
      </c>
      <c r="BX449" s="97" t="s">
        <v>537</v>
      </c>
      <c r="BY449">
        <v>0</v>
      </c>
      <c r="BZ449">
        <v>2.9310919633246102</v>
      </c>
      <c r="CA449">
        <v>3.2890892298568901</v>
      </c>
      <c r="CB449">
        <v>3.7637282726940202</v>
      </c>
      <c r="CC449">
        <v>3.5932719475685002</v>
      </c>
      <c r="CD449">
        <v>3.0745198223088699</v>
      </c>
    </row>
    <row r="450" spans="38:82" ht="15.6">
      <c r="AL450">
        <v>0.40134494539130799</v>
      </c>
      <c r="AM450">
        <v>3.6624068128743699</v>
      </c>
      <c r="AN450">
        <v>0.98071106157203103</v>
      </c>
      <c r="AO450">
        <v>0.17401674022201499</v>
      </c>
      <c r="AP450">
        <v>1.3939323844315199</v>
      </c>
      <c r="AQ450">
        <v>3.2635845813511102</v>
      </c>
      <c r="AR450">
        <v>3.50213831712917</v>
      </c>
      <c r="AS450">
        <v>3.7404133672442001</v>
      </c>
      <c r="AT450">
        <v>3.6922628305889602</v>
      </c>
      <c r="AU450">
        <v>3.6899522020904199</v>
      </c>
      <c r="AV450">
        <v>0.81782629162127696</v>
      </c>
      <c r="AW450">
        <v>1.37030537983893</v>
      </c>
      <c r="AX450">
        <v>0.572140792569794</v>
      </c>
      <c r="AY450">
        <v>1.0812354312611601</v>
      </c>
      <c r="AZ450">
        <v>3.2821120117422802</v>
      </c>
      <c r="BA450">
        <v>0.21751248590410599</v>
      </c>
      <c r="BB450">
        <v>0.22440001289475101</v>
      </c>
      <c r="BC450">
        <v>0.17010904212455299</v>
      </c>
      <c r="BD450">
        <v>3.4055612548349501</v>
      </c>
      <c r="BE450">
        <v>3.2580213912619902</v>
      </c>
      <c r="BU450">
        <v>0</v>
      </c>
      <c r="BV450">
        <v>3.3580178836335799</v>
      </c>
      <c r="BW450">
        <v>0</v>
      </c>
      <c r="BX450" s="97" t="s">
        <v>538</v>
      </c>
      <c r="BY450">
        <v>0</v>
      </c>
      <c r="BZ450">
        <v>2.9623797190057299</v>
      </c>
      <c r="CA450">
        <v>3.20031791405391</v>
      </c>
      <c r="CB450">
        <v>3.7219742710026198</v>
      </c>
      <c r="CC450">
        <v>3.5192796534214099</v>
      </c>
      <c r="CD450">
        <v>3.0444316519446502</v>
      </c>
    </row>
    <row r="451" spans="38:82" ht="15.6">
      <c r="AL451">
        <v>0.42025538756481201</v>
      </c>
      <c r="AM451">
        <v>3.7735226445546202</v>
      </c>
      <c r="AN451">
        <v>1.1765139440624599</v>
      </c>
      <c r="AO451">
        <v>0.20604557107487001</v>
      </c>
      <c r="AP451">
        <v>1.2850138864937499</v>
      </c>
      <c r="AQ451">
        <v>3.1924814580660099</v>
      </c>
      <c r="AR451">
        <v>3.4468422268358099</v>
      </c>
      <c r="AS451">
        <v>3.6476949068292401</v>
      </c>
      <c r="AT451">
        <v>3.6881506863661002</v>
      </c>
      <c r="AU451">
        <v>3.7054683408709099</v>
      </c>
      <c r="AV451">
        <v>0.75217598188628199</v>
      </c>
      <c r="AW451">
        <v>1.23573231877727</v>
      </c>
      <c r="AX451">
        <v>0.64081993092937595</v>
      </c>
      <c r="AY451">
        <v>1.12485321111139</v>
      </c>
      <c r="AZ451">
        <v>3.26184850287554</v>
      </c>
      <c r="BA451">
        <v>0.55738263095075702</v>
      </c>
      <c r="BB451">
        <v>0.137031341318576</v>
      </c>
      <c r="BC451">
        <v>0.248827202635024</v>
      </c>
      <c r="BD451">
        <v>3.4583118795234999</v>
      </c>
      <c r="BE451">
        <v>3.3202798124298298</v>
      </c>
      <c r="BU451">
        <v>0</v>
      </c>
      <c r="BV451">
        <v>3.4521308509995499</v>
      </c>
      <c r="BW451">
        <v>0</v>
      </c>
      <c r="BX451" s="97" t="s">
        <v>539</v>
      </c>
      <c r="BY451">
        <v>0</v>
      </c>
      <c r="BZ451">
        <v>2.7575662279289199</v>
      </c>
      <c r="CA451">
        <v>3.2365309830280098</v>
      </c>
      <c r="CB451">
        <v>3.0029903369971702</v>
      </c>
      <c r="CC451">
        <v>3.57107649720359</v>
      </c>
      <c r="CD451">
        <v>3.1897907793730398</v>
      </c>
    </row>
    <row r="452" spans="38:82" ht="15.6">
      <c r="AL452">
        <v>0.46132675204548101</v>
      </c>
      <c r="AM452">
        <v>3.7404465325046798</v>
      </c>
      <c r="AN452">
        <v>1.2800293560496001</v>
      </c>
      <c r="AO452">
        <v>0.27629464168161799</v>
      </c>
      <c r="AP452">
        <v>1.13249593524767</v>
      </c>
      <c r="AQ452">
        <v>3.1834165925728501</v>
      </c>
      <c r="AR452">
        <v>3.3942890306337001</v>
      </c>
      <c r="AS452">
        <v>3.6892043853995902</v>
      </c>
      <c r="AT452">
        <v>3.76942687095474</v>
      </c>
      <c r="AU452">
        <v>3.6914436973419802</v>
      </c>
      <c r="AV452">
        <v>0.58708304653381704</v>
      </c>
      <c r="AW452">
        <v>1.40070351949931</v>
      </c>
      <c r="AX452">
        <v>0.76739947769852601</v>
      </c>
      <c r="AY452">
        <v>1.2141877951823199</v>
      </c>
      <c r="AZ452">
        <v>3.1759596678117998</v>
      </c>
      <c r="BA452">
        <v>0.82566689639296997</v>
      </c>
      <c r="BB452">
        <v>0.194205797668977</v>
      </c>
      <c r="BC452">
        <v>0.29649247545172303</v>
      </c>
      <c r="BD452">
        <v>3.5090652029083702</v>
      </c>
      <c r="BE452">
        <v>3.3087394876542899</v>
      </c>
      <c r="BU452">
        <v>0</v>
      </c>
      <c r="BV452">
        <v>3.45352988028319</v>
      </c>
      <c r="BW452">
        <v>0</v>
      </c>
      <c r="BX452" s="97" t="s">
        <v>540</v>
      </c>
      <c r="BY452">
        <v>0</v>
      </c>
      <c r="BZ452">
        <v>2.8316808306188199</v>
      </c>
      <c r="CA452">
        <v>3.2666590248079199</v>
      </c>
      <c r="CB452">
        <v>3.2470411528624199</v>
      </c>
      <c r="CC452">
        <v>3.6158086932993299</v>
      </c>
      <c r="CD452">
        <v>2.9708860949215499</v>
      </c>
    </row>
    <row r="453" spans="38:82" ht="15.6">
      <c r="AL453">
        <v>0.43026876098644001</v>
      </c>
      <c r="AM453">
        <v>3.6973193995478901</v>
      </c>
      <c r="AN453">
        <v>1.2907878896732601</v>
      </c>
      <c r="AO453">
        <v>0.31340561303926401</v>
      </c>
      <c r="AP453">
        <v>1.09561131356622</v>
      </c>
      <c r="AQ453">
        <v>3.1339484452218</v>
      </c>
      <c r="AR453">
        <v>3.55436435576746</v>
      </c>
      <c r="AS453">
        <v>3.4827354450838</v>
      </c>
      <c r="AT453">
        <v>3.7172595163455799</v>
      </c>
      <c r="AU453">
        <v>3.6743500051126001</v>
      </c>
      <c r="AV453">
        <v>0.55795096918159703</v>
      </c>
      <c r="AW453">
        <v>1.4034554549545599</v>
      </c>
      <c r="AX453">
        <v>0.74098078243827004</v>
      </c>
      <c r="AY453">
        <v>1.21296676861849</v>
      </c>
      <c r="AZ453">
        <v>3.0572429845051099</v>
      </c>
      <c r="BA453">
        <v>0.78535048033436705</v>
      </c>
      <c r="BB453">
        <v>0.15911837787570299</v>
      </c>
      <c r="BC453">
        <v>0.31762950813197299</v>
      </c>
      <c r="BD453">
        <v>3.6019615953733002</v>
      </c>
      <c r="BE453">
        <v>3.2103009837756802</v>
      </c>
      <c r="BU453">
        <v>0</v>
      </c>
      <c r="BV453">
        <v>3.44903979075182</v>
      </c>
      <c r="BW453">
        <v>0</v>
      </c>
      <c r="BX453" s="97" t="s">
        <v>541</v>
      </c>
      <c r="BY453">
        <v>0</v>
      </c>
      <c r="BZ453">
        <v>2.8085823075730301</v>
      </c>
      <c r="CA453">
        <v>3.2486995043208302</v>
      </c>
      <c r="CB453">
        <v>3.2029308556889902</v>
      </c>
      <c r="CC453">
        <v>3.6161076805630299</v>
      </c>
      <c r="CD453">
        <v>2.91590597583287</v>
      </c>
    </row>
    <row r="454" spans="38:82" ht="15.6">
      <c r="AL454">
        <v>0.46959331389064701</v>
      </c>
      <c r="AM454">
        <v>3.60396946437363</v>
      </c>
      <c r="AN454">
        <v>1.2933381934255099</v>
      </c>
      <c r="AO454">
        <v>0.33559880612758802</v>
      </c>
      <c r="AP454">
        <v>1.07243606057152</v>
      </c>
      <c r="AQ454">
        <v>3.2407666485893301</v>
      </c>
      <c r="AR454">
        <v>3.3961306631764301</v>
      </c>
      <c r="AS454">
        <v>3.34075183071154</v>
      </c>
      <c r="AT454">
        <v>3.7569623966495498</v>
      </c>
      <c r="AU454">
        <v>3.5360829091122499</v>
      </c>
      <c r="AV454">
        <v>0.58740645678741898</v>
      </c>
      <c r="AW454">
        <v>1.3385315376986999</v>
      </c>
      <c r="AX454">
        <v>0.707052818757962</v>
      </c>
      <c r="AY454">
        <v>1.18912517595461</v>
      </c>
      <c r="AZ454">
        <v>3.0524429694230002</v>
      </c>
      <c r="BA454">
        <v>0.68378188368728798</v>
      </c>
      <c r="BB454">
        <v>0.18797826483028399</v>
      </c>
      <c r="BC454">
        <v>0.22329557103460099</v>
      </c>
      <c r="BD454">
        <v>3.6839406043872098</v>
      </c>
      <c r="BE454">
        <v>3.0813448132186201</v>
      </c>
      <c r="BU454">
        <v>0</v>
      </c>
      <c r="BV454">
        <v>3.4329649305718499</v>
      </c>
      <c r="BW454">
        <v>0</v>
      </c>
      <c r="BX454" s="97" t="s">
        <v>542</v>
      </c>
      <c r="BY454">
        <v>0</v>
      </c>
      <c r="BZ454">
        <v>2.8342624467779198</v>
      </c>
      <c r="CA454">
        <v>3.2604079368049499</v>
      </c>
      <c r="CB454">
        <v>3.2709663853742801</v>
      </c>
      <c r="CC454">
        <v>3.5925801551526599</v>
      </c>
      <c r="CD454">
        <v>2.8177844299274599</v>
      </c>
    </row>
    <row r="455" spans="38:82" ht="15.6">
      <c r="AL455">
        <v>0.18816485471078601</v>
      </c>
      <c r="AM455">
        <v>3.6158849477157702</v>
      </c>
      <c r="AN455">
        <v>1.2233910182410599</v>
      </c>
      <c r="AO455">
        <v>6.5088732932712695E-2</v>
      </c>
      <c r="AP455">
        <v>0.73937288372523502</v>
      </c>
      <c r="AQ455">
        <v>3.1516347644307299</v>
      </c>
      <c r="AR455">
        <v>3.4603852428735302</v>
      </c>
      <c r="AS455">
        <v>3.3539444522612798</v>
      </c>
      <c r="AT455">
        <v>3.6526956717022498</v>
      </c>
      <c r="AU455">
        <v>3.4315603733509898</v>
      </c>
      <c r="AV455">
        <v>0.82659485807433797</v>
      </c>
      <c r="AW455">
        <v>2.1257829831795201</v>
      </c>
      <c r="AX455">
        <v>0.662917709473265</v>
      </c>
      <c r="AY455">
        <v>0.81973735022494398</v>
      </c>
      <c r="AZ455">
        <v>3.0667942102411301</v>
      </c>
      <c r="BA455">
        <v>0.450950708229157</v>
      </c>
      <c r="BB455">
        <v>0.19649615344841101</v>
      </c>
      <c r="BC455">
        <v>0.264222972620481</v>
      </c>
      <c r="BD455">
        <v>3.4775454509037398</v>
      </c>
      <c r="BE455">
        <v>3.06580214704849</v>
      </c>
      <c r="BU455">
        <v>0</v>
      </c>
      <c r="BV455">
        <v>3.3253896498275402</v>
      </c>
      <c r="BW455">
        <v>0</v>
      </c>
      <c r="BX455" s="97" t="s">
        <v>543</v>
      </c>
      <c r="BY455">
        <v>0</v>
      </c>
      <c r="BZ455">
        <v>2.6905609148412699</v>
      </c>
      <c r="CA455">
        <v>3.1772467582084198</v>
      </c>
      <c r="CB455">
        <v>3.2279290730581902</v>
      </c>
      <c r="CC455">
        <v>3.5103513264189399</v>
      </c>
      <c r="CD455">
        <v>2.7825425955166398</v>
      </c>
    </row>
    <row r="456" spans="38:82" ht="15.6">
      <c r="AL456">
        <v>0.34544777220530798</v>
      </c>
      <c r="AM456">
        <v>3.6435427488540899</v>
      </c>
      <c r="AN456">
        <v>1.42850454520061</v>
      </c>
      <c r="AO456">
        <v>0.46333749893770099</v>
      </c>
      <c r="AP456">
        <v>0.61947357047118001</v>
      </c>
      <c r="AQ456">
        <v>3.1047982823015801</v>
      </c>
      <c r="AR456">
        <v>3.4424758693246802</v>
      </c>
      <c r="AS456">
        <v>3.3123083446186201</v>
      </c>
      <c r="AT456">
        <v>3.6276920058896698</v>
      </c>
      <c r="AU456">
        <v>3.41974244305346</v>
      </c>
      <c r="AV456">
        <v>0.40774018401279999</v>
      </c>
      <c r="AW456">
        <v>1.9757652952904099</v>
      </c>
      <c r="AX456">
        <v>0.73576708961859005</v>
      </c>
      <c r="AY456">
        <v>0.91899054096519806</v>
      </c>
      <c r="AZ456">
        <v>3.0515927078538501</v>
      </c>
      <c r="BA456">
        <v>0.65222705728055697</v>
      </c>
      <c r="BB456">
        <v>0.25583285490471402</v>
      </c>
      <c r="BC456">
        <v>0.146820745837353</v>
      </c>
      <c r="BD456">
        <v>3.5131232923797899</v>
      </c>
      <c r="BE456">
        <v>3.0602729081888702</v>
      </c>
      <c r="BU456">
        <v>0</v>
      </c>
      <c r="BV456">
        <v>3.4784005177105701</v>
      </c>
      <c r="BW456">
        <v>0</v>
      </c>
      <c r="BX456" s="97" t="s">
        <v>544</v>
      </c>
      <c r="BY456">
        <v>0</v>
      </c>
      <c r="BZ456">
        <v>2.68665605851043</v>
      </c>
      <c r="CA456">
        <v>2.9975496853620398</v>
      </c>
      <c r="CB456">
        <v>2.6582249837283198</v>
      </c>
      <c r="CC456">
        <v>3.8898014310076001</v>
      </c>
      <c r="CD456">
        <v>2.88621565776501</v>
      </c>
    </row>
    <row r="457" spans="38:82" ht="15.6">
      <c r="AL457">
        <v>0.21126501506248199</v>
      </c>
      <c r="AM457">
        <v>3.6703509490164601</v>
      </c>
      <c r="AN457">
        <v>1.3455613776039701</v>
      </c>
      <c r="AO457">
        <v>0.39846933577226701</v>
      </c>
      <c r="AP457">
        <v>0.59385625436790501</v>
      </c>
      <c r="AQ457">
        <v>3.16958498983549</v>
      </c>
      <c r="AR457">
        <v>3.5245038972713401</v>
      </c>
      <c r="AS457">
        <v>3.21102119203562</v>
      </c>
      <c r="AT457">
        <v>3.72234286640643</v>
      </c>
      <c r="AU457">
        <v>3.47676609822296</v>
      </c>
      <c r="AV457">
        <v>0.47324617215935799</v>
      </c>
      <c r="AW457">
        <v>1.88810883394759</v>
      </c>
      <c r="AX457">
        <v>0.58465797459173097</v>
      </c>
      <c r="AY457">
        <v>0.86679414132411903</v>
      </c>
      <c r="AZ457">
        <v>2.9862735343117501</v>
      </c>
      <c r="BA457">
        <v>0.773930300134404</v>
      </c>
      <c r="BB457">
        <v>0.31192217603928801</v>
      </c>
      <c r="BC457">
        <v>0.16531453590908199</v>
      </c>
      <c r="BD457">
        <v>3.3438468464957301</v>
      </c>
      <c r="BE457">
        <v>3.0740021963344102</v>
      </c>
      <c r="BU457">
        <v>0</v>
      </c>
      <c r="BV457">
        <v>3.4748129930731801</v>
      </c>
      <c r="BW457">
        <v>0</v>
      </c>
      <c r="BX457" s="97" t="s">
        <v>545</v>
      </c>
      <c r="BY457">
        <v>0</v>
      </c>
      <c r="BZ457">
        <v>2.75221231811335</v>
      </c>
      <c r="CA457">
        <v>3.16341155712434</v>
      </c>
      <c r="CB457">
        <v>2.8574055692952798</v>
      </c>
      <c r="CC457">
        <v>3.8758994447000799</v>
      </c>
      <c r="CD457">
        <v>2.7022625901678499</v>
      </c>
    </row>
    <row r="458" spans="38:82" ht="15.6">
      <c r="AL458">
        <v>0.24506588144052299</v>
      </c>
      <c r="AM458">
        <v>3.7079402913560999</v>
      </c>
      <c r="AN458">
        <v>1.3669754717470199</v>
      </c>
      <c r="AO458">
        <v>0.46311826525005201</v>
      </c>
      <c r="AP458">
        <v>0.54052207310816303</v>
      </c>
      <c r="AQ458">
        <v>3.0865090215629398</v>
      </c>
      <c r="AR458">
        <v>3.4961647820109398</v>
      </c>
      <c r="AS458">
        <v>3.1595711858024602</v>
      </c>
      <c r="AT458">
        <v>3.7472292543897598</v>
      </c>
      <c r="AU458">
        <v>3.3390105556464902</v>
      </c>
      <c r="AV458">
        <v>0.60634444570242596</v>
      </c>
      <c r="AW458">
        <v>1.8565534041857901</v>
      </c>
      <c r="AX458">
        <v>0.63460389668264305</v>
      </c>
      <c r="AY458">
        <v>0.95127677731161497</v>
      </c>
      <c r="AZ458">
        <v>2.9301757545727698</v>
      </c>
      <c r="BA458">
        <v>0.77668356290111296</v>
      </c>
      <c r="BB458">
        <v>0.214560961245891</v>
      </c>
      <c r="BC458">
        <v>0.214470868849269</v>
      </c>
      <c r="BD458">
        <v>3.2475189104055602</v>
      </c>
      <c r="BE458">
        <v>3.0882434111638601</v>
      </c>
      <c r="BU458">
        <v>0</v>
      </c>
      <c r="BV458">
        <v>3.41894776622904</v>
      </c>
      <c r="BW458">
        <v>0</v>
      </c>
      <c r="BX458" s="97" t="s">
        <v>546</v>
      </c>
      <c r="BY458">
        <v>0</v>
      </c>
      <c r="BZ458">
        <v>2.69176666495395</v>
      </c>
      <c r="CA458">
        <v>2.99828441520796</v>
      </c>
      <c r="CB458">
        <v>3.02743910982963</v>
      </c>
      <c r="CC458">
        <v>3.8245328098304099</v>
      </c>
      <c r="CD458">
        <v>2.6358353095727298</v>
      </c>
    </row>
    <row r="459" spans="38:82" ht="15.6">
      <c r="AL459">
        <v>0.22971605669921</v>
      </c>
      <c r="AM459">
        <v>3.6624660516817502</v>
      </c>
      <c r="AN459">
        <v>1.4319803330585601</v>
      </c>
      <c r="AO459">
        <v>0.28701042544297301</v>
      </c>
      <c r="AP459">
        <v>0.62080311825571499</v>
      </c>
      <c r="AQ459">
        <v>3.0149952288598398</v>
      </c>
      <c r="AR459">
        <v>3.4070480081005798</v>
      </c>
      <c r="AS459">
        <v>3.1070409345697301</v>
      </c>
      <c r="AT459">
        <v>3.7937598383647901</v>
      </c>
      <c r="AU459">
        <v>3.2136661996894902</v>
      </c>
      <c r="AV459">
        <v>0.66568532390093704</v>
      </c>
      <c r="AW459">
        <v>1.9502682413522101</v>
      </c>
      <c r="AX459">
        <v>0.68216928944174005</v>
      </c>
      <c r="AY459">
        <v>0.972077721273508</v>
      </c>
      <c r="AZ459">
        <v>2.99274552325946</v>
      </c>
      <c r="BA459">
        <v>0.71291616889364495</v>
      </c>
      <c r="BB459">
        <v>0.150835746704614</v>
      </c>
      <c r="BC459">
        <v>0.28938982217426401</v>
      </c>
      <c r="BD459">
        <v>3.17023106137579</v>
      </c>
      <c r="BE459">
        <v>2.9932642252449102</v>
      </c>
      <c r="BU459">
        <v>0</v>
      </c>
      <c r="BV459">
        <v>3.3865703831048601</v>
      </c>
      <c r="BW459">
        <v>0</v>
      </c>
      <c r="BX459" s="97" t="s">
        <v>547</v>
      </c>
      <c r="BY459">
        <v>0</v>
      </c>
      <c r="BZ459">
        <v>2.6496401608036999</v>
      </c>
      <c r="CA459">
        <v>3.0230945093254098</v>
      </c>
      <c r="CB459">
        <v>3.0023610757217698</v>
      </c>
      <c r="CC459">
        <v>3.8041271796620602</v>
      </c>
      <c r="CD459">
        <v>2.5960625087987301</v>
      </c>
    </row>
    <row r="460" spans="38:82" ht="15.6">
      <c r="AL460">
        <v>0.11025482515549501</v>
      </c>
      <c r="AM460">
        <v>3.5241522432712</v>
      </c>
      <c r="AN460">
        <v>0.21712030547807601</v>
      </c>
      <c r="AO460">
        <v>0.10584767181607201</v>
      </c>
      <c r="AP460">
        <v>0.94643457003641096</v>
      </c>
      <c r="AQ460">
        <v>3.0591346383662801</v>
      </c>
      <c r="AR460">
        <v>3.3005084120933401</v>
      </c>
      <c r="AS460">
        <v>3.0281909171663899</v>
      </c>
      <c r="AT460">
        <v>3.6979885978258902</v>
      </c>
      <c r="AU460">
        <v>3.1786559272590198</v>
      </c>
      <c r="AV460">
        <v>0.96882978849324797</v>
      </c>
      <c r="AW460">
        <v>1.86143958580905</v>
      </c>
      <c r="AX460">
        <v>0.70612905087727396</v>
      </c>
      <c r="AY460">
        <v>0.62066323798238698</v>
      </c>
      <c r="AZ460">
        <v>2.9033024371698999</v>
      </c>
      <c r="BA460">
        <v>0.29213378552532498</v>
      </c>
      <c r="BB460">
        <v>0.130155094992111</v>
      </c>
      <c r="BC460">
        <v>0.38199185922860501</v>
      </c>
      <c r="BD460">
        <v>3.0823039270482502</v>
      </c>
      <c r="BE460">
        <v>2.9639320911600202</v>
      </c>
      <c r="BU460">
        <v>0</v>
      </c>
      <c r="BV460">
        <v>3.34528570127353</v>
      </c>
      <c r="BW460">
        <v>0</v>
      </c>
      <c r="BX460" s="97" t="s">
        <v>548</v>
      </c>
      <c r="BY460">
        <v>0</v>
      </c>
      <c r="BZ460">
        <v>2.6772319223359902</v>
      </c>
      <c r="CA460">
        <v>3.0197615707987899</v>
      </c>
      <c r="CB460">
        <v>2.91436585717884</v>
      </c>
      <c r="CC460">
        <v>3.74159589619802</v>
      </c>
      <c r="CD460">
        <v>2.5418396178002101</v>
      </c>
    </row>
    <row r="461" spans="38:82" ht="15.6">
      <c r="AL461">
        <v>0.29802014993401899</v>
      </c>
      <c r="AM461">
        <v>3.4824072036578002</v>
      </c>
      <c r="AN461">
        <v>0.436092614455245</v>
      </c>
      <c r="AO461">
        <v>0.30022567066836697</v>
      </c>
      <c r="AP461">
        <v>0.82063484868437597</v>
      </c>
      <c r="AQ461">
        <v>3.0146309907314</v>
      </c>
      <c r="AR461">
        <v>3.1678432733036699</v>
      </c>
      <c r="AS461">
        <v>3.0995043325844298</v>
      </c>
      <c r="AT461">
        <v>3.6773473814554398</v>
      </c>
      <c r="AU461">
        <v>3.1513894562228102</v>
      </c>
      <c r="AV461">
        <v>0.511639430229335</v>
      </c>
      <c r="AW461">
        <v>1.8583759848374499</v>
      </c>
      <c r="AX461">
        <v>0.70692656275716204</v>
      </c>
      <c r="AY461">
        <v>0.85920933999673099</v>
      </c>
      <c r="AZ461">
        <v>2.95627840786499</v>
      </c>
      <c r="BA461">
        <v>0.57244570756468105</v>
      </c>
      <c r="BB461">
        <v>0.162462109263037</v>
      </c>
      <c r="BC461">
        <v>0.49698564684088398</v>
      </c>
      <c r="BD461">
        <v>3.0030698858621201</v>
      </c>
      <c r="BE461">
        <v>2.9685071800727298</v>
      </c>
      <c r="BU461">
        <v>0</v>
      </c>
      <c r="BV461">
        <v>3.2543274875644501</v>
      </c>
      <c r="BW461">
        <v>0</v>
      </c>
      <c r="BX461" s="97" t="s">
        <v>549</v>
      </c>
      <c r="BY461">
        <v>0</v>
      </c>
      <c r="BZ461">
        <v>2.28782312796758</v>
      </c>
      <c r="CA461">
        <v>2.5982367831873101</v>
      </c>
      <c r="CB461">
        <v>2.5473216441678699</v>
      </c>
      <c r="CC461">
        <v>3.8801521304183</v>
      </c>
      <c r="CD461">
        <v>2.4953522051869399</v>
      </c>
    </row>
    <row r="462" spans="38:82" ht="15.6">
      <c r="AL462">
        <v>0.18779672785271101</v>
      </c>
      <c r="AM462">
        <v>3.4411623605688102</v>
      </c>
      <c r="AN462">
        <v>0.55937908273778003</v>
      </c>
      <c r="AO462">
        <v>0.146122666282365</v>
      </c>
      <c r="AP462">
        <v>0.85907525495405002</v>
      </c>
      <c r="AQ462">
        <v>2.9021406396196099</v>
      </c>
      <c r="AR462">
        <v>3.06935057641134</v>
      </c>
      <c r="AS462">
        <v>3.1138374191481102</v>
      </c>
      <c r="AT462">
        <v>3.6309255385464398</v>
      </c>
      <c r="AU462">
        <v>3.23267821970299</v>
      </c>
      <c r="AV462">
        <v>0.71860813811300694</v>
      </c>
      <c r="AW462">
        <v>1.9002819961042201</v>
      </c>
      <c r="AX462">
        <v>0.74139386164556398</v>
      </c>
      <c r="AY462">
        <v>0.94987876944606997</v>
      </c>
      <c r="AZ462">
        <v>2.8609450295698302</v>
      </c>
      <c r="BA462">
        <v>0.61746349534908596</v>
      </c>
      <c r="BB462">
        <v>0.13084944174643001</v>
      </c>
      <c r="BC462">
        <v>0.47633244260291402</v>
      </c>
      <c r="BD462">
        <v>3.05258426556298</v>
      </c>
      <c r="BE462">
        <v>2.92647712154427</v>
      </c>
      <c r="BU462">
        <v>0</v>
      </c>
      <c r="BV462">
        <v>3.1724329849622999</v>
      </c>
      <c r="BW462">
        <v>0</v>
      </c>
      <c r="BX462" s="97" t="s">
        <v>550</v>
      </c>
      <c r="BY462">
        <v>0</v>
      </c>
      <c r="BZ462">
        <v>2.3613075861589001</v>
      </c>
      <c r="CA462">
        <v>2.58357152291509</v>
      </c>
      <c r="CB462">
        <v>2.7453664822214998</v>
      </c>
      <c r="CC462">
        <v>3.83903780916929</v>
      </c>
      <c r="CD462">
        <v>2.2685942474777301</v>
      </c>
    </row>
    <row r="463" spans="38:82" ht="15.6">
      <c r="AL463">
        <v>0.21016976815510999</v>
      </c>
      <c r="AM463">
        <v>3.4590176949154299</v>
      </c>
      <c r="AN463">
        <v>0.59006282599328197</v>
      </c>
      <c r="AO463">
        <v>0.21045677478743999</v>
      </c>
      <c r="AP463">
        <v>0.860936123066398</v>
      </c>
      <c r="AQ463">
        <v>2.7855472730224098</v>
      </c>
      <c r="AR463">
        <v>3.0321518689443501</v>
      </c>
      <c r="AS463">
        <v>3.0530060484111701</v>
      </c>
      <c r="AT463">
        <v>3.75880815088524</v>
      </c>
      <c r="AU463">
        <v>3.2292495612527898</v>
      </c>
      <c r="AV463">
        <v>0.49659631945982402</v>
      </c>
      <c r="AW463">
        <v>1.8462645923811001</v>
      </c>
      <c r="AX463">
        <v>0.68124032203967899</v>
      </c>
      <c r="AY463">
        <v>0.98715687332439195</v>
      </c>
      <c r="AZ463">
        <v>2.9184398328324899</v>
      </c>
      <c r="BA463">
        <v>0.62725001743861697</v>
      </c>
      <c r="BB463">
        <v>0.123872796590569</v>
      </c>
      <c r="BC463">
        <v>0.24882439281876401</v>
      </c>
      <c r="BD463">
        <v>2.9195726195529801</v>
      </c>
      <c r="BE463">
        <v>2.9391693287309701</v>
      </c>
      <c r="BU463">
        <v>0</v>
      </c>
      <c r="BV463">
        <v>3.1519095955651202</v>
      </c>
      <c r="BW463">
        <v>0</v>
      </c>
      <c r="BX463" s="97" t="s">
        <v>551</v>
      </c>
      <c r="BY463">
        <v>0</v>
      </c>
      <c r="BZ463">
        <v>2.3090872052883999</v>
      </c>
      <c r="CA463">
        <v>2.5746787350409699</v>
      </c>
      <c r="CB463">
        <v>2.7680362153135798</v>
      </c>
      <c r="CC463">
        <v>3.8066600093463401</v>
      </c>
      <c r="CD463">
        <v>2.2653990820359802</v>
      </c>
    </row>
    <row r="464" spans="38:82" ht="15.6">
      <c r="AL464">
        <v>0.119184312013352</v>
      </c>
      <c r="AM464">
        <v>3.4243946917049399</v>
      </c>
      <c r="AN464">
        <v>0.50487384026868798</v>
      </c>
      <c r="AO464">
        <v>0.12770971058355701</v>
      </c>
      <c r="AP464">
        <v>0.81522821697991599</v>
      </c>
      <c r="AQ464">
        <v>2.7088685861655999</v>
      </c>
      <c r="AR464">
        <v>2.9508469166919</v>
      </c>
      <c r="AS464">
        <v>2.9429193115257899</v>
      </c>
      <c r="AT464">
        <v>3.7592710348799798</v>
      </c>
      <c r="AU464">
        <v>3.02676261437303</v>
      </c>
      <c r="AV464">
        <v>0.82470237850610995</v>
      </c>
      <c r="AW464">
        <v>1.84832742606468</v>
      </c>
      <c r="AX464">
        <v>0.69186912450443305</v>
      </c>
      <c r="AY464">
        <v>0.88254282848750798</v>
      </c>
      <c r="AZ464">
        <v>2.7765181956896599</v>
      </c>
      <c r="BA464">
        <v>0.55651287039797503</v>
      </c>
      <c r="BB464">
        <v>0.13765564831565999</v>
      </c>
      <c r="BC464">
        <v>0.44992576282417501</v>
      </c>
      <c r="BD464">
        <v>2.8442020162425701</v>
      </c>
      <c r="BE464">
        <v>2.9394786881581201</v>
      </c>
      <c r="BU464">
        <v>0</v>
      </c>
      <c r="BV464">
        <v>3.12215206415364</v>
      </c>
      <c r="BW464">
        <v>0</v>
      </c>
      <c r="BX464" s="97" t="s">
        <v>552</v>
      </c>
      <c r="BY464">
        <v>0</v>
      </c>
      <c r="BZ464">
        <v>2.3155833939846899</v>
      </c>
      <c r="CA464">
        <v>2.4990823525475498</v>
      </c>
      <c r="CB464">
        <v>2.7938209902403401</v>
      </c>
      <c r="CC464">
        <v>3.76400330319305</v>
      </c>
      <c r="CD464">
        <v>2.2513906628125002</v>
      </c>
    </row>
    <row r="465" spans="38:82" ht="15.6">
      <c r="AL465">
        <v>0.120472234396137</v>
      </c>
      <c r="AM465">
        <v>3.3391678778003602</v>
      </c>
      <c r="AN465">
        <v>0.36607318534702099</v>
      </c>
      <c r="AO465">
        <v>0.135342153619739</v>
      </c>
      <c r="AP465">
        <v>1.7078603663015699</v>
      </c>
      <c r="AQ465">
        <v>2.70200110826051</v>
      </c>
      <c r="AR465">
        <v>2.9108408463411499</v>
      </c>
      <c r="AS465">
        <v>2.86422117871449</v>
      </c>
      <c r="AT465">
        <v>3.6448721830094399</v>
      </c>
      <c r="AU465">
        <v>2.9247581385802199</v>
      </c>
      <c r="AV465">
        <v>1.25408045816171</v>
      </c>
      <c r="AW465">
        <v>1.73403784350711</v>
      </c>
      <c r="AX465">
        <v>0.43763904831512401</v>
      </c>
      <c r="AY465">
        <v>0.87588860362515797</v>
      </c>
      <c r="AZ465">
        <v>2.7653816004806901</v>
      </c>
      <c r="BA465">
        <v>0.50872422537789597</v>
      </c>
      <c r="BB465">
        <v>0.14596860329570399</v>
      </c>
      <c r="BC465">
        <v>0.16129212437038601</v>
      </c>
      <c r="BD465">
        <v>2.8774493875400302</v>
      </c>
      <c r="BE465">
        <v>2.8736452782873299</v>
      </c>
      <c r="BU465">
        <v>0</v>
      </c>
      <c r="BV465">
        <v>3.1332623937955399</v>
      </c>
      <c r="BW465">
        <v>0</v>
      </c>
      <c r="BX465" s="97" t="s">
        <v>553</v>
      </c>
      <c r="BY465">
        <v>0</v>
      </c>
      <c r="BZ465">
        <v>2.27502357217874</v>
      </c>
      <c r="CA465">
        <v>2.50477002081545</v>
      </c>
      <c r="CB465">
        <v>2.6987427773456401</v>
      </c>
      <c r="CC465">
        <v>3.7287087689935401</v>
      </c>
      <c r="CD465">
        <v>2.29930161369052</v>
      </c>
    </row>
    <row r="466" spans="38:82" ht="15.6">
      <c r="AL466">
        <v>0.13787218106357599</v>
      </c>
      <c r="AM466">
        <v>3.2143405263515001</v>
      </c>
      <c r="AN466">
        <v>0.65926588097730399</v>
      </c>
      <c r="AO466">
        <v>0.10323560644825799</v>
      </c>
      <c r="AP466">
        <v>1.5795767952313899</v>
      </c>
      <c r="AQ466">
        <v>2.7412817988562201</v>
      </c>
      <c r="AR466">
        <v>2.9122390999849999</v>
      </c>
      <c r="AS466">
        <v>2.8007086331676798</v>
      </c>
      <c r="AT466">
        <v>3.6339348107393898</v>
      </c>
      <c r="AU466">
        <v>2.8912021302775002</v>
      </c>
      <c r="AV466">
        <v>1.27219563365916</v>
      </c>
      <c r="AW466">
        <v>1.70575861193177</v>
      </c>
      <c r="AX466">
        <v>0.56039704651083</v>
      </c>
      <c r="AY466">
        <v>1.1277099405170801</v>
      </c>
      <c r="AZ466">
        <v>2.8382488527005201</v>
      </c>
      <c r="BA466">
        <v>0.736432043654762</v>
      </c>
      <c r="BB466">
        <v>0.16273460493198499</v>
      </c>
      <c r="BC466">
        <v>7.5407029851094307E-2</v>
      </c>
      <c r="BD466">
        <v>2.8344840718147202</v>
      </c>
      <c r="BE466">
        <v>2.9262109080343301</v>
      </c>
      <c r="BU466">
        <v>0</v>
      </c>
      <c r="BV466">
        <v>2.8893681783765199</v>
      </c>
      <c r="BW466">
        <v>0</v>
      </c>
      <c r="BX466" s="97" t="s">
        <v>554</v>
      </c>
      <c r="BY466">
        <v>0</v>
      </c>
      <c r="BZ466">
        <v>2.3169950344261099</v>
      </c>
      <c r="CA466">
        <v>2.4415152838880401</v>
      </c>
      <c r="CB466">
        <v>2.3668060314992099</v>
      </c>
      <c r="CC466">
        <v>3.4115732324321901</v>
      </c>
      <c r="CD466">
        <v>2.36772384503197</v>
      </c>
    </row>
    <row r="467" spans="38:82" ht="15.6">
      <c r="AL467">
        <v>0.21990252044685199</v>
      </c>
      <c r="AM467">
        <v>3.13714770820398</v>
      </c>
      <c r="AN467">
        <v>0.82899974242427699</v>
      </c>
      <c r="AO467">
        <v>8.9171934681921E-2</v>
      </c>
      <c r="AP467">
        <v>1.57330739214147</v>
      </c>
      <c r="AQ467">
        <v>2.58700639104367</v>
      </c>
      <c r="AR467">
        <v>2.90654898461707</v>
      </c>
      <c r="AS467">
        <v>2.8102550919792799</v>
      </c>
      <c r="AT467">
        <v>3.5748706874224601</v>
      </c>
      <c r="AU467">
        <v>2.8767347522754401</v>
      </c>
      <c r="AV467">
        <v>1.1219924837847499</v>
      </c>
      <c r="AW467">
        <v>1.73116802006239</v>
      </c>
      <c r="AX467">
        <v>0.54355192487974502</v>
      </c>
      <c r="AY467">
        <v>1.15069816090582</v>
      </c>
      <c r="AZ467">
        <v>2.7900595884037398</v>
      </c>
      <c r="BA467">
        <v>0.67251714393932904</v>
      </c>
      <c r="BB467">
        <v>0.15764403197319399</v>
      </c>
      <c r="BC467">
        <v>0.24859048543637199</v>
      </c>
      <c r="BD467">
        <v>2.8131849432338099</v>
      </c>
      <c r="BE467">
        <v>2.8425292638622199</v>
      </c>
      <c r="BU467">
        <v>0</v>
      </c>
      <c r="BV467">
        <v>2.8802115550058902</v>
      </c>
      <c r="BW467">
        <v>0</v>
      </c>
      <c r="BX467" s="97" t="s">
        <v>555</v>
      </c>
      <c r="BY467">
        <v>0</v>
      </c>
      <c r="BZ467">
        <v>2.3958215755910102</v>
      </c>
      <c r="CA467">
        <v>2.4230211427011898</v>
      </c>
      <c r="CB467">
        <v>2.4492395274666001</v>
      </c>
      <c r="CC467">
        <v>3.4033237153520002</v>
      </c>
      <c r="CD467">
        <v>2.3099390047465702</v>
      </c>
    </row>
    <row r="468" spans="38:82" ht="15.6">
      <c r="AL468">
        <v>0.268240016858805</v>
      </c>
      <c r="AM468">
        <v>3.1050800554825302</v>
      </c>
      <c r="AN468">
        <v>0.88797850291562797</v>
      </c>
      <c r="AO468">
        <v>0.129519330245114</v>
      </c>
      <c r="AP468">
        <v>1.58460471065707</v>
      </c>
      <c r="AQ468">
        <v>2.6847177029939799</v>
      </c>
      <c r="AR468">
        <v>2.7957205254031199</v>
      </c>
      <c r="AS468">
        <v>2.8041787979979</v>
      </c>
      <c r="AT468">
        <v>3.50284994097498</v>
      </c>
      <c r="AU468">
        <v>2.85471557797577</v>
      </c>
      <c r="AV468">
        <v>0.93172366150913799</v>
      </c>
      <c r="AW468">
        <v>1.7322456463082601</v>
      </c>
      <c r="AX468">
        <v>0.57350342684802602</v>
      </c>
      <c r="AY468">
        <v>1.20316780159863</v>
      </c>
      <c r="AZ468">
        <v>2.7456718747339401</v>
      </c>
      <c r="BA468">
        <v>0.82246260257110604</v>
      </c>
      <c r="BB468">
        <v>0.14439212298641399</v>
      </c>
      <c r="BC468">
        <v>0.365434652179351</v>
      </c>
      <c r="BD468">
        <v>2.7339166575193401</v>
      </c>
      <c r="BE468">
        <v>2.78448554745284</v>
      </c>
      <c r="BU468">
        <v>0</v>
      </c>
      <c r="BV468">
        <v>2.8638794230419702</v>
      </c>
      <c r="BW468">
        <v>0</v>
      </c>
      <c r="BX468" s="97" t="s">
        <v>556</v>
      </c>
      <c r="BY468">
        <v>0</v>
      </c>
      <c r="BZ468">
        <v>2.3856737468453302</v>
      </c>
      <c r="CA468">
        <v>2.4109985977059698</v>
      </c>
      <c r="CB468">
        <v>2.4933266365225801</v>
      </c>
      <c r="CC468">
        <v>3.3711302688228701</v>
      </c>
      <c r="CD468">
        <v>2.2837484246346</v>
      </c>
    </row>
    <row r="469" spans="38:82" ht="15.6">
      <c r="AL469">
        <v>0.17082974356802799</v>
      </c>
      <c r="AM469">
        <v>3.1361980861810701</v>
      </c>
      <c r="AN469">
        <v>0.70911139586258998</v>
      </c>
      <c r="AO469">
        <v>0.120134987736947</v>
      </c>
      <c r="AP469">
        <v>1.57324773087214</v>
      </c>
      <c r="AQ469">
        <v>2.63535121681099</v>
      </c>
      <c r="AR469">
        <v>2.7355667357326401</v>
      </c>
      <c r="AS469">
        <v>2.76778604093567</v>
      </c>
      <c r="AT469">
        <v>3.4133609319104301</v>
      </c>
      <c r="AU469">
        <v>2.8765669666904601</v>
      </c>
      <c r="AV469">
        <v>1.05157941362976</v>
      </c>
      <c r="AW469">
        <v>1.74604059514222</v>
      </c>
      <c r="AX469">
        <v>0.54180491213633897</v>
      </c>
      <c r="AY469">
        <v>1.1422089839801799</v>
      </c>
      <c r="AZ469">
        <v>2.6986731535974799</v>
      </c>
      <c r="BA469">
        <v>0.78924550190452503</v>
      </c>
      <c r="BB469">
        <v>0.12713303870871001</v>
      </c>
      <c r="BC469">
        <v>0.35280477524785298</v>
      </c>
      <c r="BD469">
        <v>2.7671328466135501</v>
      </c>
      <c r="BE469">
        <v>2.7882809191083102</v>
      </c>
      <c r="BU469">
        <v>0</v>
      </c>
      <c r="BV469">
        <v>2.8386627121684498</v>
      </c>
      <c r="BW469">
        <v>0</v>
      </c>
      <c r="BX469" s="97" t="s">
        <v>557</v>
      </c>
      <c r="BY469">
        <v>0</v>
      </c>
      <c r="BZ469">
        <v>2.3692948638048899</v>
      </c>
      <c r="CA469">
        <v>2.3905608507715499</v>
      </c>
      <c r="CB469">
        <v>2.4662249482949399</v>
      </c>
      <c r="CC469">
        <v>3.3292806015802401</v>
      </c>
      <c r="CD469">
        <v>2.2707342152678902</v>
      </c>
    </row>
    <row r="470" spans="38:82" ht="15.6">
      <c r="AL470">
        <v>5.7814989626125003E-2</v>
      </c>
      <c r="AM470">
        <v>3.0585312570235801</v>
      </c>
      <c r="AN470">
        <v>0.155816143889982</v>
      </c>
      <c r="AO470">
        <v>6.9480513278110695E-2</v>
      </c>
      <c r="AP470">
        <v>1.35307360842569</v>
      </c>
      <c r="AQ470">
        <v>2.6940152506870501</v>
      </c>
      <c r="AR470">
        <v>2.7198823930285299</v>
      </c>
      <c r="AS470">
        <v>2.6657166197178799</v>
      </c>
      <c r="AT470">
        <v>3.3355971785472902</v>
      </c>
      <c r="AU470">
        <v>2.77108446654873</v>
      </c>
      <c r="AV470">
        <v>0.83524170947007303</v>
      </c>
      <c r="AW470">
        <v>1.15360773328424</v>
      </c>
      <c r="AX470">
        <v>0.61337066003250296</v>
      </c>
      <c r="AY470">
        <v>0.66187367886285797</v>
      </c>
      <c r="AZ470">
        <v>2.6927535431793101</v>
      </c>
      <c r="BA470">
        <v>0.44046361230709302</v>
      </c>
      <c r="BB470">
        <v>0.16435257352003699</v>
      </c>
      <c r="BC470">
        <v>0.122445049410673</v>
      </c>
      <c r="BD470">
        <v>2.7047459019396398</v>
      </c>
      <c r="BE470">
        <v>2.7870119304204302</v>
      </c>
      <c r="BU470">
        <v>0</v>
      </c>
      <c r="BV470">
        <v>2.8018125381921699</v>
      </c>
      <c r="BW470">
        <v>0</v>
      </c>
      <c r="BX470" s="97" t="s">
        <v>558</v>
      </c>
      <c r="BY470">
        <v>0</v>
      </c>
      <c r="BZ470">
        <v>2.3381497879274802</v>
      </c>
      <c r="CA470">
        <v>2.36191532435438</v>
      </c>
      <c r="CB470">
        <v>2.4094869186935699</v>
      </c>
      <c r="CC470">
        <v>3.2657157741458298</v>
      </c>
      <c r="CD470">
        <v>2.2690282224585601</v>
      </c>
    </row>
    <row r="471" spans="38:82" ht="15.6">
      <c r="AL471">
        <v>4.2093232862285501E-2</v>
      </c>
      <c r="AM471">
        <v>3.06239251582695</v>
      </c>
      <c r="AN471">
        <v>0.40136168088176399</v>
      </c>
      <c r="AO471">
        <v>0.10516836883915399</v>
      </c>
      <c r="AP471">
        <v>1.27463978423681</v>
      </c>
      <c r="AQ471">
        <v>2.6511136741085801</v>
      </c>
      <c r="AR471">
        <v>2.7375849096472602</v>
      </c>
      <c r="AS471">
        <v>2.6583834736769898</v>
      </c>
      <c r="AT471">
        <v>3.3569521408981999</v>
      </c>
      <c r="AU471">
        <v>2.8196522546979601</v>
      </c>
      <c r="AV471">
        <v>0.83237624506993102</v>
      </c>
      <c r="AW471">
        <v>1.0455779696038201</v>
      </c>
      <c r="AX471">
        <v>0.66352461602935098</v>
      </c>
      <c r="AY471">
        <v>0.82001227000524202</v>
      </c>
      <c r="AZ471">
        <v>2.7036325657317999</v>
      </c>
      <c r="BA471">
        <v>0.63398760151746403</v>
      </c>
      <c r="BB471">
        <v>0.114668026969205</v>
      </c>
      <c r="BC471">
        <v>2.79994797302285E-2</v>
      </c>
      <c r="BD471">
        <v>2.72325810695106</v>
      </c>
      <c r="BE471">
        <v>2.7599187008796702</v>
      </c>
      <c r="BU471">
        <v>0</v>
      </c>
      <c r="BV471">
        <v>2.69711488363316</v>
      </c>
      <c r="BW471">
        <v>0</v>
      </c>
      <c r="BX471" s="97" t="s">
        <v>559</v>
      </c>
      <c r="BY471">
        <v>0</v>
      </c>
      <c r="BZ471">
        <v>2.28254620254231</v>
      </c>
      <c r="CA471">
        <v>2.4227872403847099</v>
      </c>
      <c r="CB471">
        <v>2.2149212491055499</v>
      </c>
      <c r="CC471">
        <v>3.4707694897681298</v>
      </c>
      <c r="CD471">
        <v>2.2041187387613701</v>
      </c>
    </row>
    <row r="472" spans="38:82" ht="15.6">
      <c r="AL472">
        <v>5.6824390463220298E-2</v>
      </c>
      <c r="AM472">
        <v>3.0882225329034498</v>
      </c>
      <c r="AN472">
        <v>0.44700114984789302</v>
      </c>
      <c r="AO472">
        <v>0.119483504447407</v>
      </c>
      <c r="AP472">
        <v>1.34501595059799</v>
      </c>
      <c r="AQ472">
        <v>2.6338553167269598</v>
      </c>
      <c r="AR472">
        <v>2.7109241445829602</v>
      </c>
      <c r="AS472">
        <v>2.6580303960159299</v>
      </c>
      <c r="AT472">
        <v>3.4116930673177799</v>
      </c>
      <c r="AU472">
        <v>2.7681912745096202</v>
      </c>
      <c r="AV472">
        <v>0.89816578413314396</v>
      </c>
      <c r="AW472">
        <v>1.0613145132551101</v>
      </c>
      <c r="AX472">
        <v>0.66028276007813103</v>
      </c>
      <c r="AY472">
        <v>0.840030326883075</v>
      </c>
      <c r="AZ472">
        <v>2.6475867889924398</v>
      </c>
      <c r="BA472">
        <v>0.66817500520048201</v>
      </c>
      <c r="BB472">
        <v>0.106439357154956</v>
      </c>
      <c r="BC472">
        <v>3.0024408333476599E-2</v>
      </c>
      <c r="BD472">
        <v>2.7127226925526702</v>
      </c>
      <c r="BE472">
        <v>2.7505908860373398</v>
      </c>
      <c r="BU472">
        <v>0</v>
      </c>
      <c r="BV472">
        <v>2.7167089588444799</v>
      </c>
      <c r="BW472">
        <v>0</v>
      </c>
      <c r="BX472" s="97" t="s">
        <v>560</v>
      </c>
      <c r="BY472">
        <v>0</v>
      </c>
      <c r="BZ472">
        <v>2.2872637965468599</v>
      </c>
      <c r="CA472">
        <v>2.4468654649949402</v>
      </c>
      <c r="CB472">
        <v>2.2188945847656099</v>
      </c>
      <c r="CC472">
        <v>3.4778998862065298</v>
      </c>
      <c r="CD472">
        <v>2.1881116361209001</v>
      </c>
    </row>
    <row r="473" spans="38:82" ht="15.6">
      <c r="AL473">
        <v>6.5394420842542295E-2</v>
      </c>
      <c r="AM473">
        <v>3.0105793692752498</v>
      </c>
      <c r="AN473">
        <v>0.47568394935790898</v>
      </c>
      <c r="AO473">
        <v>0.12802972274477001</v>
      </c>
      <c r="AP473">
        <v>1.3320071334182699</v>
      </c>
      <c r="AQ473">
        <v>2.5948246873607701</v>
      </c>
      <c r="AR473">
        <v>2.6656036446328901</v>
      </c>
      <c r="AS473">
        <v>2.5658682308919398</v>
      </c>
      <c r="AT473">
        <v>3.3982129904127798</v>
      </c>
      <c r="AU473">
        <v>2.8086883273533698</v>
      </c>
      <c r="AV473">
        <v>0.86369071066755698</v>
      </c>
      <c r="AW473">
        <v>1.06357682205096</v>
      </c>
      <c r="AX473">
        <v>0.67151879784011803</v>
      </c>
      <c r="AY473">
        <v>0.84861291303848596</v>
      </c>
      <c r="AZ473">
        <v>2.68412110749032</v>
      </c>
      <c r="BA473">
        <v>0.67998511687681495</v>
      </c>
      <c r="BB473">
        <v>0.103939344395239</v>
      </c>
      <c r="BC473">
        <v>3.2356580791296698E-2</v>
      </c>
      <c r="BD473">
        <v>2.6541874033013602</v>
      </c>
      <c r="BE473">
        <v>2.7539124624758999</v>
      </c>
      <c r="BU473">
        <v>0</v>
      </c>
      <c r="BV473">
        <v>2.6910703861102201</v>
      </c>
      <c r="BW473">
        <v>0</v>
      </c>
      <c r="BX473" s="97" t="s">
        <v>561</v>
      </c>
      <c r="BY473">
        <v>0</v>
      </c>
      <c r="BZ473">
        <v>2.2862549092399198</v>
      </c>
      <c r="CA473">
        <v>2.4441112099913598</v>
      </c>
      <c r="CB473">
        <v>2.21795443473165</v>
      </c>
      <c r="CC473">
        <v>3.4395603531099601</v>
      </c>
      <c r="CD473">
        <v>2.1721548857655799</v>
      </c>
    </row>
    <row r="474" spans="38:82" ht="15.6">
      <c r="AL474">
        <v>3.2026488425108898E-2</v>
      </c>
      <c r="AM474">
        <v>2.9730984450792999</v>
      </c>
      <c r="AN474">
        <v>0.439337771686441</v>
      </c>
      <c r="AO474">
        <v>0.12295168473344401</v>
      </c>
      <c r="AP474">
        <v>1.3663754402883701</v>
      </c>
      <c r="AQ474">
        <v>2.5751314746862199</v>
      </c>
      <c r="AR474">
        <v>2.6752747785654201</v>
      </c>
      <c r="AS474">
        <v>2.5064368069601399</v>
      </c>
      <c r="AT474">
        <v>3.4491148727301102</v>
      </c>
      <c r="AU474">
        <v>2.7183481700452501</v>
      </c>
      <c r="AV474">
        <v>0.785580077375168</v>
      </c>
      <c r="AW474">
        <v>1.05916022671359</v>
      </c>
      <c r="AX474">
        <v>0.65433535073321902</v>
      </c>
      <c r="AY474">
        <v>0.82326163395557495</v>
      </c>
      <c r="AZ474">
        <v>2.62991753886722</v>
      </c>
      <c r="BA474">
        <v>0.64484922123615496</v>
      </c>
      <c r="BB474">
        <v>0.114208555532644</v>
      </c>
      <c r="BC474">
        <v>2.5954109742648501E-2</v>
      </c>
      <c r="BD474">
        <v>2.6586506510738501</v>
      </c>
      <c r="BE474">
        <v>2.67411112654576</v>
      </c>
      <c r="BU474">
        <v>0</v>
      </c>
      <c r="BV474">
        <v>2.66057058857273</v>
      </c>
      <c r="BW474">
        <v>0</v>
      </c>
      <c r="BX474" s="97" t="s">
        <v>562</v>
      </c>
      <c r="BY474">
        <v>0</v>
      </c>
      <c r="BZ474">
        <v>2.27417349470924</v>
      </c>
      <c r="CA474">
        <v>2.42303189473279</v>
      </c>
      <c r="CB474">
        <v>2.2046460267401402</v>
      </c>
      <c r="CC474">
        <v>3.4164935363234301</v>
      </c>
      <c r="CD474">
        <v>2.1508654645440402</v>
      </c>
    </row>
    <row r="475" spans="38:82" ht="15.6">
      <c r="AL475">
        <v>3.39316815965576E-2</v>
      </c>
      <c r="AM475">
        <v>2.8601675793459198</v>
      </c>
      <c r="AN475">
        <v>1.0720520549621799</v>
      </c>
      <c r="AO475">
        <v>3.6978001115995703E-2</v>
      </c>
      <c r="AP475">
        <v>1.9010585389479</v>
      </c>
      <c r="AQ475">
        <v>2.5512117895383799</v>
      </c>
      <c r="AR475">
        <v>2.6583010918776999</v>
      </c>
      <c r="AS475">
        <v>2.4316516203433398</v>
      </c>
      <c r="AT475">
        <v>3.3443587554816601</v>
      </c>
      <c r="AU475">
        <v>2.6133845875697501</v>
      </c>
      <c r="AV475">
        <v>0.51878249476808802</v>
      </c>
      <c r="AW475">
        <v>1.20007755310901</v>
      </c>
      <c r="AX475">
        <v>0.406144450196678</v>
      </c>
      <c r="AY475">
        <v>0.88899193198660797</v>
      </c>
      <c r="AZ475">
        <v>2.5939707946001298</v>
      </c>
      <c r="BA475">
        <v>0.85717489932533197</v>
      </c>
      <c r="BB475">
        <v>0.12209855783033501</v>
      </c>
      <c r="BC475">
        <v>8.5194023301205402E-2</v>
      </c>
      <c r="BD475">
        <v>2.6297510179178598</v>
      </c>
      <c r="BE475">
        <v>2.6432678099940699</v>
      </c>
      <c r="BU475">
        <v>0</v>
      </c>
      <c r="BV475">
        <v>2.6137417914051202</v>
      </c>
      <c r="BW475">
        <v>0</v>
      </c>
      <c r="BX475" s="97" t="s">
        <v>563</v>
      </c>
      <c r="BY475">
        <v>0</v>
      </c>
      <c r="BZ475">
        <v>2.2403414705412699</v>
      </c>
      <c r="CA475">
        <v>2.3800543193691102</v>
      </c>
      <c r="CB475">
        <v>2.1705074319282098</v>
      </c>
      <c r="CC475">
        <v>3.3537723082789599</v>
      </c>
      <c r="CD475">
        <v>2.1408869883485999</v>
      </c>
    </row>
    <row r="476" spans="38:82" ht="15.6">
      <c r="AL476">
        <v>5.0332672809024898E-2</v>
      </c>
      <c r="AM476">
        <v>2.7689094590856702</v>
      </c>
      <c r="AN476">
        <v>1.2040355671465199</v>
      </c>
      <c r="AO476">
        <v>5.2423443867334801E-2</v>
      </c>
      <c r="AP476">
        <v>1.8786258070670301</v>
      </c>
      <c r="AQ476">
        <v>2.49948984829346</v>
      </c>
      <c r="AR476">
        <v>2.6008598436713899</v>
      </c>
      <c r="AS476">
        <v>2.4873224766708</v>
      </c>
      <c r="AT476">
        <v>3.3358495579546901</v>
      </c>
      <c r="AU476">
        <v>2.60449528599014</v>
      </c>
      <c r="AV476">
        <v>0.53157057282299403</v>
      </c>
      <c r="AW476">
        <v>1.2008559117065001</v>
      </c>
      <c r="AX476">
        <v>0.43368513980525902</v>
      </c>
      <c r="AY476">
        <v>0.91838402188663804</v>
      </c>
      <c r="AZ476">
        <v>2.5930066594546601</v>
      </c>
      <c r="BA476">
        <v>0.93844924865059198</v>
      </c>
      <c r="BB476">
        <v>0.12412838958670599</v>
      </c>
      <c r="BC476">
        <v>0.16356898969874101</v>
      </c>
      <c r="BD476">
        <v>2.6002344637584902</v>
      </c>
      <c r="BE476">
        <v>2.6118355365533898</v>
      </c>
      <c r="BU476">
        <v>0</v>
      </c>
      <c r="BV476">
        <v>2.50953637844799</v>
      </c>
      <c r="BW476">
        <v>0</v>
      </c>
      <c r="BX476" s="97" t="s">
        <v>564</v>
      </c>
      <c r="BY476">
        <v>0</v>
      </c>
      <c r="BZ476">
        <v>1.9494964253993901</v>
      </c>
      <c r="CA476">
        <v>2.1778363171862001</v>
      </c>
      <c r="CB476">
        <v>2.2076373699027401</v>
      </c>
      <c r="CC476">
        <v>3.2456536520632402</v>
      </c>
      <c r="CD476">
        <v>2.1668737302794598</v>
      </c>
    </row>
    <row r="477" spans="38:82" ht="15.6">
      <c r="AL477">
        <v>5.6521651099126297E-2</v>
      </c>
      <c r="AM477">
        <v>2.7596084071459801</v>
      </c>
      <c r="AN477">
        <v>1.2398125589839899</v>
      </c>
      <c r="AO477">
        <v>4.4353048487949798E-2</v>
      </c>
      <c r="AP477">
        <v>1.87170744406629</v>
      </c>
      <c r="AQ477">
        <v>2.4743496164251502</v>
      </c>
      <c r="AR477">
        <v>2.5717584041326602</v>
      </c>
      <c r="AS477">
        <v>2.4469686098004901</v>
      </c>
      <c r="AT477">
        <v>3.3818609370027</v>
      </c>
      <c r="AU477">
        <v>2.6482218700068199</v>
      </c>
      <c r="AV477">
        <v>0.57630367879779598</v>
      </c>
      <c r="AW477">
        <v>1.2012872394404599</v>
      </c>
      <c r="AX477">
        <v>0.45741694684723899</v>
      </c>
      <c r="AY477">
        <v>0.92747075103721599</v>
      </c>
      <c r="AZ477">
        <v>2.58751999266849</v>
      </c>
      <c r="BA477">
        <v>0.96353006935169705</v>
      </c>
      <c r="BB477">
        <v>0.12600671781306799</v>
      </c>
      <c r="BC477">
        <v>0.1823391682552</v>
      </c>
      <c r="BD477">
        <v>2.5876412057247302</v>
      </c>
      <c r="BE477">
        <v>2.6476932403301299</v>
      </c>
      <c r="BU477">
        <v>0</v>
      </c>
      <c r="BV477">
        <v>2.5089192938899298</v>
      </c>
      <c r="BW477">
        <v>0</v>
      </c>
      <c r="BX477" s="97" t="s">
        <v>565</v>
      </c>
      <c r="BY477">
        <v>0</v>
      </c>
      <c r="BZ477">
        <v>1.95456221504582</v>
      </c>
      <c r="CA477">
        <v>2.2259457626219201</v>
      </c>
      <c r="CB477">
        <v>2.2091918386781599</v>
      </c>
      <c r="CC477">
        <v>3.24846461916944</v>
      </c>
      <c r="CD477">
        <v>2.1629029968393398</v>
      </c>
    </row>
    <row r="478" spans="38:82" ht="15.6">
      <c r="AL478">
        <v>3.3010940775241103E-2</v>
      </c>
      <c r="AM478">
        <v>2.7637711491986199</v>
      </c>
      <c r="AN478">
        <v>1.2223788229822199</v>
      </c>
      <c r="AO478">
        <v>3.5061250791796103E-2</v>
      </c>
      <c r="AP478">
        <v>1.87609134049432</v>
      </c>
      <c r="AQ478">
        <v>2.4305802380668702</v>
      </c>
      <c r="AR478">
        <v>2.5874333221519699</v>
      </c>
      <c r="AS478">
        <v>2.4253514704165799</v>
      </c>
      <c r="AT478">
        <v>3.3114178509590002</v>
      </c>
      <c r="AU478">
        <v>2.5965140734001699</v>
      </c>
      <c r="AV478">
        <v>0.564193989557637</v>
      </c>
      <c r="AW478">
        <v>1.18666730321095</v>
      </c>
      <c r="AX478">
        <v>0.44514581041055001</v>
      </c>
      <c r="AY478">
        <v>0.93235560447180599</v>
      </c>
      <c r="AZ478">
        <v>2.5047473572253098</v>
      </c>
      <c r="BA478">
        <v>0.95878597339367699</v>
      </c>
      <c r="BB478">
        <v>0.118912350061209</v>
      </c>
      <c r="BC478">
        <v>0.162156076265114</v>
      </c>
      <c r="BD478">
        <v>2.5900905468329598</v>
      </c>
      <c r="BE478">
        <v>2.6778782767668101</v>
      </c>
      <c r="BU478">
        <v>0</v>
      </c>
      <c r="BV478">
        <v>2.4870087244129699</v>
      </c>
      <c r="BW478">
        <v>0</v>
      </c>
      <c r="BX478" s="97" t="s">
        <v>566</v>
      </c>
      <c r="BY478">
        <v>0</v>
      </c>
      <c r="BZ478">
        <v>1.9527884857784801</v>
      </c>
      <c r="CA478">
        <v>2.21953672064171</v>
      </c>
      <c r="CB478">
        <v>2.2074515258368601</v>
      </c>
      <c r="CC478">
        <v>3.2288849486120101</v>
      </c>
      <c r="CD478">
        <v>2.1548864654112099</v>
      </c>
    </row>
    <row r="479" spans="38:82" ht="15.6">
      <c r="AL479">
        <v>1.4815742678249699E-2</v>
      </c>
      <c r="AM479">
        <v>2.7514851974733201</v>
      </c>
      <c r="AN479">
        <v>1.17475299059228</v>
      </c>
      <c r="AO479">
        <v>3.1469097096737599E-2</v>
      </c>
      <c r="AP479">
        <v>1.88277079483705</v>
      </c>
      <c r="AQ479">
        <v>2.34404146627028</v>
      </c>
      <c r="AR479">
        <v>2.5545914321041798</v>
      </c>
      <c r="AS479">
        <v>2.4244259813842501</v>
      </c>
      <c r="AT479">
        <v>3.2139215769863299</v>
      </c>
      <c r="AU479">
        <v>2.5697084751919999</v>
      </c>
      <c r="AV479">
        <v>0.50779833983946698</v>
      </c>
      <c r="AW479">
        <v>1.1980732765765401</v>
      </c>
      <c r="AX479">
        <v>0.42610072847896502</v>
      </c>
      <c r="AY479">
        <v>0.91302983124211101</v>
      </c>
      <c r="AZ479">
        <v>2.5442161473969098</v>
      </c>
      <c r="BA479">
        <v>0.93469768686524501</v>
      </c>
      <c r="BB479">
        <v>0.11179224442774</v>
      </c>
      <c r="BC479">
        <v>0.133471230062744</v>
      </c>
      <c r="BD479">
        <v>2.5733266368813701</v>
      </c>
      <c r="BE479">
        <v>2.59725069991276</v>
      </c>
      <c r="BU479">
        <v>0</v>
      </c>
      <c r="BV479">
        <v>2.4465650567170401</v>
      </c>
      <c r="BW479">
        <v>0</v>
      </c>
      <c r="BX479" s="97" t="s">
        <v>567</v>
      </c>
      <c r="BY479">
        <v>0</v>
      </c>
      <c r="BZ479">
        <v>1.93702822603727</v>
      </c>
      <c r="CA479">
        <v>2.1976198054429301</v>
      </c>
      <c r="CB479">
        <v>2.1849915316930399</v>
      </c>
      <c r="CC479">
        <v>3.2093089693611199</v>
      </c>
      <c r="CD479">
        <v>2.1314310490441799</v>
      </c>
    </row>
    <row r="480" spans="38:82" ht="15.6">
      <c r="AL480">
        <v>6.6814876871953199E-2</v>
      </c>
      <c r="AM480">
        <v>2.6655512888180501</v>
      </c>
      <c r="AN480">
        <v>1.2714007874251001</v>
      </c>
      <c r="AO480">
        <v>0.10919539420079399</v>
      </c>
      <c r="AP480">
        <v>2.7916876848993302</v>
      </c>
      <c r="AQ480">
        <v>2.27446408249854</v>
      </c>
      <c r="AR480">
        <v>2.4483005041860699</v>
      </c>
      <c r="AS480">
        <v>2.3675807269505298</v>
      </c>
      <c r="AT480">
        <v>3.1358156843231901</v>
      </c>
      <c r="AU480">
        <v>2.5105434087068401</v>
      </c>
      <c r="AV480">
        <v>0.517082045111803</v>
      </c>
      <c r="AW480">
        <v>1.0169675469355</v>
      </c>
      <c r="AX480">
        <v>0.89687109411578203</v>
      </c>
      <c r="AY480">
        <v>0.85141569263266503</v>
      </c>
      <c r="AZ480">
        <v>2.5294717352780101</v>
      </c>
      <c r="BA480">
        <v>1.2802831944781601</v>
      </c>
      <c r="BB480">
        <v>4.3425006341742199E-2</v>
      </c>
      <c r="BC480">
        <v>0.24093813533564201</v>
      </c>
      <c r="BD480">
        <v>2.5306780075637199</v>
      </c>
      <c r="BE480">
        <v>2.5419571541723101</v>
      </c>
      <c r="BU480">
        <v>0</v>
      </c>
      <c r="BV480">
        <v>2.4018011166864999</v>
      </c>
      <c r="BW480">
        <v>0</v>
      </c>
      <c r="BX480" s="97" t="s">
        <v>568</v>
      </c>
      <c r="BY480">
        <v>0</v>
      </c>
      <c r="BZ480">
        <v>1.91801849057412</v>
      </c>
      <c r="CA480">
        <v>2.1686476951304301</v>
      </c>
      <c r="CB480">
        <v>2.1543367790513899</v>
      </c>
      <c r="CC480">
        <v>3.1629017601212501</v>
      </c>
      <c r="CD480">
        <v>2.1035891134056399</v>
      </c>
    </row>
    <row r="481" spans="38:82" ht="15.6">
      <c r="AL481">
        <v>3.5440605591066002E-2</v>
      </c>
      <c r="AM481">
        <v>2.6453815883251202</v>
      </c>
      <c r="AN481">
        <v>1.3063480055336301</v>
      </c>
      <c r="AO481">
        <v>0.14342709351240901</v>
      </c>
      <c r="AP481">
        <v>2.80699641034193</v>
      </c>
      <c r="AQ481">
        <v>2.2922991009008098</v>
      </c>
      <c r="AR481">
        <v>2.30311982077375</v>
      </c>
      <c r="AS481">
        <v>2.36858963915786</v>
      </c>
      <c r="AT481">
        <v>3.13164306338625</v>
      </c>
      <c r="AU481">
        <v>2.5080964940234698</v>
      </c>
      <c r="AV481">
        <v>0.48746897281665003</v>
      </c>
      <c r="AW481">
        <v>1.00638010004314</v>
      </c>
      <c r="AX481">
        <v>0.91475533815718402</v>
      </c>
      <c r="AY481">
        <v>0.85381673563234295</v>
      </c>
      <c r="AZ481">
        <v>2.5287961189667398</v>
      </c>
      <c r="BA481">
        <v>1.3057428711033101</v>
      </c>
      <c r="BB481">
        <v>5.5635787562797599E-2</v>
      </c>
      <c r="BC481">
        <v>0.21343365754593199</v>
      </c>
      <c r="BD481">
        <v>2.5240081660840801</v>
      </c>
      <c r="BE481">
        <v>2.5339438964082799</v>
      </c>
      <c r="BU481">
        <v>0</v>
      </c>
      <c r="BV481">
        <v>2.3103057164899301</v>
      </c>
      <c r="BW481">
        <v>0</v>
      </c>
      <c r="BX481" s="97" t="s">
        <v>569</v>
      </c>
      <c r="BY481">
        <v>0</v>
      </c>
      <c r="BZ481">
        <v>1.88576986094306</v>
      </c>
      <c r="CA481">
        <v>1.9969420568156</v>
      </c>
      <c r="CB481">
        <v>2.0623091641894198</v>
      </c>
      <c r="CC481">
        <v>3.1665400444818301</v>
      </c>
      <c r="CD481">
        <v>2.1187459016755401</v>
      </c>
    </row>
    <row r="482" spans="38:82" ht="15.6">
      <c r="AL482">
        <v>3.00935470523335E-2</v>
      </c>
      <c r="AM482">
        <v>2.6370904591462798</v>
      </c>
      <c r="AN482">
        <v>1.33315863232548</v>
      </c>
      <c r="AO482">
        <v>0.203243917342744</v>
      </c>
      <c r="AP482">
        <v>2.79828309772217</v>
      </c>
      <c r="AQ482">
        <v>2.25467360007984</v>
      </c>
      <c r="AR482">
        <v>2.4275001070847302</v>
      </c>
      <c r="AS482">
        <v>2.35701407557938</v>
      </c>
      <c r="AT482">
        <v>3.1552979910938799</v>
      </c>
      <c r="AU482">
        <v>2.4903178841422098</v>
      </c>
      <c r="AV482">
        <v>0.42523974578398799</v>
      </c>
      <c r="AW482">
        <v>0.99710741619672205</v>
      </c>
      <c r="AX482">
        <v>0.93273033372264602</v>
      </c>
      <c r="AY482">
        <v>0.86338756618220103</v>
      </c>
      <c r="AZ482">
        <v>2.5110466530992102</v>
      </c>
      <c r="BA482">
        <v>1.3505113602663099</v>
      </c>
      <c r="BB482">
        <v>6.7479874535189804E-2</v>
      </c>
      <c r="BC482">
        <v>0.215396265269027</v>
      </c>
      <c r="BD482">
        <v>2.5099241847817999</v>
      </c>
      <c r="BE482">
        <v>2.5239515417430698</v>
      </c>
      <c r="BU482">
        <v>0</v>
      </c>
      <c r="BV482">
        <v>2.3096005215412401</v>
      </c>
      <c r="BW482">
        <v>0</v>
      </c>
      <c r="BX482" s="97" t="s">
        <v>570</v>
      </c>
      <c r="BY482">
        <v>0</v>
      </c>
      <c r="BZ482">
        <v>1.8923627908901199</v>
      </c>
      <c r="CA482">
        <v>2.00865604258578</v>
      </c>
      <c r="CB482">
        <v>2.0700222653034701</v>
      </c>
      <c r="CC482">
        <v>3.1646082058792602</v>
      </c>
      <c r="CD482">
        <v>2.1137023747735202</v>
      </c>
    </row>
    <row r="483" spans="38:82" ht="15.6">
      <c r="AL483">
        <v>2.8053057978480098E-2</v>
      </c>
      <c r="AM483">
        <v>2.6192739880990801</v>
      </c>
      <c r="AN483">
        <v>1.3274113952668201</v>
      </c>
      <c r="AO483">
        <v>0.16090540087748401</v>
      </c>
      <c r="AP483">
        <v>2.8324935618657698</v>
      </c>
      <c r="AQ483">
        <v>2.23067158404444</v>
      </c>
      <c r="AR483">
        <v>2.3861872405856399</v>
      </c>
      <c r="AS483">
        <v>2.31605988035068</v>
      </c>
      <c r="AT483">
        <v>3.07111519213138</v>
      </c>
      <c r="AU483">
        <v>2.4761007924673302</v>
      </c>
      <c r="AV483">
        <v>0.30784002025576002</v>
      </c>
      <c r="AW483">
        <v>1.0117825596958301</v>
      </c>
      <c r="AX483">
        <v>0.92981953819477603</v>
      </c>
      <c r="AY483">
        <v>0.87331011706859596</v>
      </c>
      <c r="AZ483">
        <v>2.4910855009205499</v>
      </c>
      <c r="BA483">
        <v>1.3399183841421001</v>
      </c>
      <c r="BB483">
        <v>4.8742145327959001E-2</v>
      </c>
      <c r="BC483">
        <v>0.18100428924263001</v>
      </c>
      <c r="BD483">
        <v>2.44893743235024</v>
      </c>
      <c r="BE483">
        <v>2.5164476935072502</v>
      </c>
      <c r="BU483">
        <v>0</v>
      </c>
      <c r="BV483">
        <v>2.3080254449706201</v>
      </c>
      <c r="BW483">
        <v>0</v>
      </c>
      <c r="BX483" s="97" t="s">
        <v>571</v>
      </c>
      <c r="BY483">
        <v>0</v>
      </c>
      <c r="BZ483">
        <v>1.8911539108018101</v>
      </c>
      <c r="CA483">
        <v>2.0058819102778598</v>
      </c>
      <c r="CB483">
        <v>2.0636835824892699</v>
      </c>
      <c r="CC483">
        <v>3.1267554275763798</v>
      </c>
      <c r="CD483">
        <v>2.1196932503405002</v>
      </c>
    </row>
    <row r="484" spans="38:82" ht="15.6">
      <c r="AL484">
        <v>4.1953157359232301E-2</v>
      </c>
      <c r="AM484">
        <v>2.5501708580572799</v>
      </c>
      <c r="AN484">
        <v>1.28493633085067</v>
      </c>
      <c r="AO484">
        <v>0.12208349177765999</v>
      </c>
      <c r="AP484">
        <v>2.87334442066755</v>
      </c>
      <c r="AQ484">
        <v>2.1971802707143602</v>
      </c>
      <c r="AR484">
        <v>2.3447380299240601</v>
      </c>
      <c r="AS484">
        <v>2.2896890010070301</v>
      </c>
      <c r="AT484">
        <v>3.0571714268201098</v>
      </c>
      <c r="AU484">
        <v>2.4445960818748498</v>
      </c>
      <c r="AV484">
        <v>0.22489907638179499</v>
      </c>
      <c r="AW484">
        <v>1.02532196924075</v>
      </c>
      <c r="AX484">
        <v>0.89490547180723201</v>
      </c>
      <c r="AY484">
        <v>0.86382236421849401</v>
      </c>
      <c r="AZ484">
        <v>2.4042574141646802</v>
      </c>
      <c r="BA484">
        <v>1.27418356038946</v>
      </c>
      <c r="BB484">
        <v>3.6816137606083099E-2</v>
      </c>
      <c r="BC484">
        <v>0.114928156442215</v>
      </c>
      <c r="BD484">
        <v>2.4554975746059098</v>
      </c>
      <c r="BE484">
        <v>2.45037772840455</v>
      </c>
      <c r="BU484">
        <v>0</v>
      </c>
      <c r="BV484">
        <v>2.2919757198287098</v>
      </c>
      <c r="BW484">
        <v>0</v>
      </c>
      <c r="BX484" s="97" t="s">
        <v>572</v>
      </c>
      <c r="BY484">
        <v>0</v>
      </c>
      <c r="BZ484">
        <v>1.8794708171775301</v>
      </c>
      <c r="CA484">
        <v>1.99563953008446</v>
      </c>
      <c r="CB484">
        <v>2.0418312452574998</v>
      </c>
      <c r="CC484">
        <v>3.0898470578944202</v>
      </c>
      <c r="CD484">
        <v>2.1113539760693301</v>
      </c>
    </row>
    <row r="485" spans="38:82" ht="15.6">
      <c r="AL485">
        <v>5.7445153636525401E-2</v>
      </c>
      <c r="AM485">
        <v>2.4868051750353701</v>
      </c>
      <c r="AN485">
        <v>0.98776992231507099</v>
      </c>
      <c r="AO485">
        <v>0.267269822486844</v>
      </c>
      <c r="AP485">
        <v>3.0335953035736001</v>
      </c>
      <c r="AQ485">
        <v>2.14925030704697</v>
      </c>
      <c r="AR485">
        <v>2.2192443778817399</v>
      </c>
      <c r="AS485">
        <v>2.21965506440048</v>
      </c>
      <c r="AT485">
        <v>2.9995006376505602</v>
      </c>
      <c r="AU485">
        <v>2.3982545560714299</v>
      </c>
      <c r="AV485">
        <v>0.132384244259758</v>
      </c>
      <c r="AW485">
        <v>0.99363006734099701</v>
      </c>
      <c r="AX485">
        <v>0.986294835417865</v>
      </c>
      <c r="AY485">
        <v>0.64522092921389496</v>
      </c>
      <c r="AZ485">
        <v>2.37974989928429</v>
      </c>
      <c r="BA485">
        <v>1.4449261650654599</v>
      </c>
      <c r="BB485">
        <v>7.1983829280265296E-2</v>
      </c>
      <c r="BC485">
        <v>9.3057357312918296E-2</v>
      </c>
      <c r="BD485">
        <v>2.3849177871543099</v>
      </c>
      <c r="BE485">
        <v>2.3731611242870998</v>
      </c>
      <c r="BU485">
        <v>0</v>
      </c>
      <c r="BV485">
        <v>2.2454160557927398</v>
      </c>
      <c r="BW485">
        <v>0</v>
      </c>
      <c r="BX485" s="97" t="s">
        <v>573</v>
      </c>
      <c r="BY485">
        <v>0</v>
      </c>
      <c r="BZ485">
        <v>1.8300111586071801</v>
      </c>
      <c r="CA485">
        <v>1.9528354923418201</v>
      </c>
      <c r="CB485">
        <v>2.0069999226220001</v>
      </c>
      <c r="CC485">
        <v>2.9972506884882399</v>
      </c>
      <c r="CD485">
        <v>2.07956343004067</v>
      </c>
    </row>
    <row r="486" spans="38:82" ht="15.6">
      <c r="AL486">
        <v>6.5863767652511604E-2</v>
      </c>
      <c r="AM486">
        <v>2.5324177555991501</v>
      </c>
      <c r="AN486">
        <v>1.0084089419719999</v>
      </c>
      <c r="AO486">
        <v>0.30283597344489999</v>
      </c>
      <c r="AP486">
        <v>3.0754660552596</v>
      </c>
      <c r="AQ486">
        <v>2.1499322315256899</v>
      </c>
      <c r="AR486">
        <v>2.23818501471133</v>
      </c>
      <c r="AS486">
        <v>2.1955145037581598</v>
      </c>
      <c r="AT486">
        <v>2.93263039496436</v>
      </c>
      <c r="AU486">
        <v>2.4332806966951499</v>
      </c>
      <c r="AV486">
        <v>7.2799113737334803E-2</v>
      </c>
      <c r="AW486">
        <v>0.98984430391093903</v>
      </c>
      <c r="AX486">
        <v>1.0395179152071801</v>
      </c>
      <c r="AY486">
        <v>0.65607769059541299</v>
      </c>
      <c r="AZ486">
        <v>2.3494870796252099</v>
      </c>
      <c r="BA486">
        <v>1.5274692691165199</v>
      </c>
      <c r="BB486">
        <v>6.1197375123624803E-2</v>
      </c>
      <c r="BC486">
        <v>0.14145612137295799</v>
      </c>
      <c r="BD486">
        <v>2.3937582726805902</v>
      </c>
      <c r="BE486">
        <v>2.4121719465603899</v>
      </c>
      <c r="BU486">
        <v>0</v>
      </c>
      <c r="BV486">
        <v>2.2272233034748701</v>
      </c>
      <c r="BW486">
        <v>0</v>
      </c>
      <c r="BX486" s="97" t="s">
        <v>574</v>
      </c>
      <c r="BY486">
        <v>0</v>
      </c>
      <c r="BZ486">
        <v>1.7362866466609499</v>
      </c>
      <c r="CA486">
        <v>1.99718804675926</v>
      </c>
      <c r="CB486">
        <v>2.0378279181173702</v>
      </c>
      <c r="CC486">
        <v>2.7913346870798099</v>
      </c>
      <c r="CD486">
        <v>2.0070646231858298</v>
      </c>
    </row>
    <row r="487" spans="38:82" ht="15.6">
      <c r="AL487">
        <v>7.2681231466385304E-2</v>
      </c>
      <c r="AM487">
        <v>2.52732205589479</v>
      </c>
      <c r="AN487">
        <v>1.0228502207361101</v>
      </c>
      <c r="AO487">
        <v>0.31861923670469899</v>
      </c>
      <c r="AP487">
        <v>3.1222480180671099</v>
      </c>
      <c r="AQ487">
        <v>2.0944232094332098</v>
      </c>
      <c r="AR487">
        <v>2.23948797497254</v>
      </c>
      <c r="AS487">
        <v>2.22105967160492</v>
      </c>
      <c r="AT487">
        <v>2.8983426798453902</v>
      </c>
      <c r="AU487">
        <v>2.41735227201639</v>
      </c>
      <c r="AV487">
        <v>7.6570517795884099E-2</v>
      </c>
      <c r="AW487">
        <v>0.99102845237515202</v>
      </c>
      <c r="AX487">
        <v>1.0547341704505699</v>
      </c>
      <c r="AY487">
        <v>0.65384220809527405</v>
      </c>
      <c r="AZ487">
        <v>2.3346191685254101</v>
      </c>
      <c r="BA487">
        <v>1.5808724727591399</v>
      </c>
      <c r="BB487">
        <v>5.8839073155010503E-2</v>
      </c>
      <c r="BC487">
        <v>0.14302973604410499</v>
      </c>
      <c r="BD487">
        <v>2.4016558440555298</v>
      </c>
      <c r="BE487">
        <v>2.3952539358649099</v>
      </c>
      <c r="BU487">
        <v>0</v>
      </c>
      <c r="BV487">
        <v>2.25294364890489</v>
      </c>
      <c r="BW487">
        <v>0</v>
      </c>
      <c r="BX487" s="97" t="s">
        <v>575</v>
      </c>
      <c r="BY487">
        <v>0</v>
      </c>
      <c r="BZ487">
        <v>1.7394388067459301</v>
      </c>
      <c r="CA487">
        <v>1.99928055101863</v>
      </c>
      <c r="CB487">
        <v>2.0396865452408099</v>
      </c>
      <c r="CC487">
        <v>2.7521532252371301</v>
      </c>
      <c r="CD487">
        <v>2.0081580699533998</v>
      </c>
    </row>
    <row r="488" spans="38:82" ht="15.6">
      <c r="AL488">
        <v>8.5032650459101203E-2</v>
      </c>
      <c r="AM488">
        <v>2.5156181405983702</v>
      </c>
      <c r="AN488">
        <v>1.0287411013331</v>
      </c>
      <c r="AO488">
        <v>0.31311519019815198</v>
      </c>
      <c r="AP488">
        <v>3.1539710776722698</v>
      </c>
      <c r="AQ488">
        <v>2.1381885034807699</v>
      </c>
      <c r="AR488">
        <v>2.2310651470746201</v>
      </c>
      <c r="AS488">
        <v>2.2724427554673001</v>
      </c>
      <c r="AT488">
        <v>2.8166975039197402</v>
      </c>
      <c r="AU488">
        <v>2.4079678797003101</v>
      </c>
      <c r="AV488">
        <v>5.9610272912407003E-2</v>
      </c>
      <c r="AW488">
        <v>0.99205552237033301</v>
      </c>
      <c r="AX488">
        <v>1.04762179594779</v>
      </c>
      <c r="AY488">
        <v>0.66084743460485096</v>
      </c>
      <c r="AZ488">
        <v>2.3471623071324901</v>
      </c>
      <c r="BA488">
        <v>1.5541052065904599</v>
      </c>
      <c r="BB488">
        <v>5.6076653070733798E-2</v>
      </c>
      <c r="BC488">
        <v>0.135767995414073</v>
      </c>
      <c r="BD488">
        <v>2.41017452631975</v>
      </c>
      <c r="BE488">
        <v>2.3526386876533998</v>
      </c>
      <c r="BU488">
        <v>0</v>
      </c>
      <c r="BV488">
        <v>2.2506925016322801</v>
      </c>
      <c r="BW488">
        <v>0</v>
      </c>
      <c r="BX488" s="97" t="s">
        <v>576</v>
      </c>
      <c r="BY488">
        <v>0</v>
      </c>
      <c r="BZ488">
        <v>1.7408634401542</v>
      </c>
      <c r="CA488">
        <v>1.99247998607916</v>
      </c>
      <c r="CB488">
        <v>2.0381273141805698</v>
      </c>
      <c r="CC488">
        <v>2.72536470398718</v>
      </c>
      <c r="CD488">
        <v>2.01216410152422</v>
      </c>
    </row>
    <row r="489" spans="38:82" ht="15.6">
      <c r="AL489">
        <v>0.105426058272346</v>
      </c>
      <c r="AM489">
        <v>2.4532524923719401</v>
      </c>
      <c r="AN489">
        <v>1.02911432287244</v>
      </c>
      <c r="AO489">
        <v>0.29975202788552402</v>
      </c>
      <c r="AP489">
        <v>3.14303008101338</v>
      </c>
      <c r="AQ489">
        <v>2.0664812184580699</v>
      </c>
      <c r="AR489">
        <v>2.1874459086017399</v>
      </c>
      <c r="AS489">
        <v>2.19489621645734</v>
      </c>
      <c r="AT489">
        <v>2.7535069397205598</v>
      </c>
      <c r="AU489">
        <v>2.2912024493264398</v>
      </c>
      <c r="AV489">
        <v>7.9826955962587598E-2</v>
      </c>
      <c r="AW489">
        <v>0.98101084737843103</v>
      </c>
      <c r="AX489">
        <v>1.04121414798604</v>
      </c>
      <c r="AY489">
        <v>0.65480421381177401</v>
      </c>
      <c r="AZ489">
        <v>2.30772256563995</v>
      </c>
      <c r="BA489">
        <v>1.52235026029955</v>
      </c>
      <c r="BB489">
        <v>5.2249430405506801E-2</v>
      </c>
      <c r="BC489">
        <v>0.11765439784507201</v>
      </c>
      <c r="BD489">
        <v>2.4066010066869898</v>
      </c>
      <c r="BE489">
        <v>2.2889231292145999</v>
      </c>
      <c r="BU489">
        <v>0</v>
      </c>
      <c r="BV489">
        <v>2.2321778607574601</v>
      </c>
      <c r="BW489">
        <v>0</v>
      </c>
      <c r="BX489" s="97" t="s">
        <v>577</v>
      </c>
      <c r="BY489">
        <v>0</v>
      </c>
      <c r="BZ489">
        <v>1.71690327534582</v>
      </c>
      <c r="CA489">
        <v>1.9570295844669101</v>
      </c>
      <c r="CB489">
        <v>2.0090842006526901</v>
      </c>
      <c r="CC489">
        <v>2.6650594572076902</v>
      </c>
      <c r="CD489">
        <v>1.99314673028653</v>
      </c>
    </row>
    <row r="490" spans="38:82" ht="15.6">
      <c r="AL490">
        <v>0.14463053123</v>
      </c>
      <c r="AM490">
        <v>2.3697687418555198</v>
      </c>
      <c r="AN490">
        <v>0.76594504193069601</v>
      </c>
      <c r="AO490">
        <v>5.5401460981388699E-2</v>
      </c>
      <c r="AP490">
        <v>2.4046189058614802</v>
      </c>
      <c r="AQ490">
        <v>1.9776794213912801</v>
      </c>
      <c r="AR490">
        <v>2.16016354900963</v>
      </c>
      <c r="AS490">
        <v>2.1564346011646598</v>
      </c>
      <c r="AT490">
        <v>2.688181211331</v>
      </c>
      <c r="AU490">
        <v>2.2436866899688499</v>
      </c>
      <c r="AV490">
        <v>0.16121664777568201</v>
      </c>
      <c r="AW490">
        <v>0.62985328247558603</v>
      </c>
      <c r="AX490">
        <v>2.5370552267339099</v>
      </c>
      <c r="AY490">
        <v>0.24742268035464601</v>
      </c>
      <c r="AZ490">
        <v>2.2496352788851302</v>
      </c>
      <c r="BA490">
        <v>2.51490837205455</v>
      </c>
      <c r="BB490">
        <v>4.4333038736498701E-2</v>
      </c>
      <c r="BC490">
        <v>8.4802089350293194E-2</v>
      </c>
      <c r="BD490">
        <v>2.3474415397628801</v>
      </c>
      <c r="BE490">
        <v>2.2214454948184801</v>
      </c>
      <c r="BU490">
        <v>0</v>
      </c>
      <c r="BV490">
        <v>2.2019973388096501</v>
      </c>
      <c r="BW490">
        <v>0</v>
      </c>
      <c r="BX490" s="97" t="s">
        <v>578</v>
      </c>
      <c r="BY490">
        <v>0</v>
      </c>
      <c r="BZ490">
        <v>1.6884218168023799</v>
      </c>
      <c r="CA490">
        <v>1.8832429704504601</v>
      </c>
      <c r="CB490">
        <v>1.9786471952510301</v>
      </c>
      <c r="CC490">
        <v>2.6016074657453898</v>
      </c>
      <c r="CD490">
        <v>1.98051110296697</v>
      </c>
    </row>
    <row r="491" spans="38:82" ht="15.6">
      <c r="AL491">
        <v>0.14092143710674701</v>
      </c>
      <c r="AM491">
        <v>2.36166008429388</v>
      </c>
      <c r="AN491">
        <v>0.72276318633219705</v>
      </c>
      <c r="AO491">
        <v>3.8308499058715299E-2</v>
      </c>
      <c r="AP491">
        <v>2.3932178322764601</v>
      </c>
      <c r="AQ491">
        <v>2.0135173471202101</v>
      </c>
      <c r="AR491">
        <v>2.1701535907411502</v>
      </c>
      <c r="AS491">
        <v>2.1699057317636998</v>
      </c>
      <c r="AT491">
        <v>2.69743434403658</v>
      </c>
      <c r="AU491">
        <v>2.2666343261858501</v>
      </c>
      <c r="AV491">
        <v>0.19147646290033901</v>
      </c>
      <c r="AW491">
        <v>0.62812056183884102</v>
      </c>
      <c r="AX491">
        <v>2.5274067501192601</v>
      </c>
      <c r="AY491">
        <v>0.21887722458805201</v>
      </c>
      <c r="AZ491">
        <v>2.2578414948241101</v>
      </c>
      <c r="BA491">
        <v>2.5099440098653698</v>
      </c>
      <c r="BB491">
        <v>3.48687427524784E-2</v>
      </c>
      <c r="BC491">
        <v>0.12646636830874</v>
      </c>
      <c r="BD491">
        <v>2.2910279255597699</v>
      </c>
      <c r="BE491">
        <v>2.2387882809883499</v>
      </c>
      <c r="BU491">
        <v>0</v>
      </c>
      <c r="BV491">
        <v>2.0609998065347299</v>
      </c>
      <c r="BW491">
        <v>0</v>
      </c>
      <c r="BX491" s="97" t="s">
        <v>579</v>
      </c>
      <c r="BY491">
        <v>0</v>
      </c>
      <c r="BZ491">
        <v>1.6497924812011899</v>
      </c>
      <c r="CA491">
        <v>1.9002853358256799</v>
      </c>
      <c r="CB491">
        <v>1.9698102125279</v>
      </c>
      <c r="CC491">
        <v>2.46939558828281</v>
      </c>
      <c r="CD491">
        <v>1.91698568042201</v>
      </c>
    </row>
    <row r="492" spans="38:82" ht="15.6">
      <c r="AL492">
        <v>0.13263466274953101</v>
      </c>
      <c r="AM492">
        <v>2.3620922591993398</v>
      </c>
      <c r="AN492">
        <v>0.69585937736801295</v>
      </c>
      <c r="AO492">
        <v>3.4363427636301E-2</v>
      </c>
      <c r="AP492">
        <v>2.3652929965118599</v>
      </c>
      <c r="AQ492">
        <v>2.0041291071157401</v>
      </c>
      <c r="AR492">
        <v>2.1568925918057502</v>
      </c>
      <c r="AS492">
        <v>2.16704959190236</v>
      </c>
      <c r="AT492">
        <v>2.6685724160345798</v>
      </c>
      <c r="AU492">
        <v>2.2591505699362799</v>
      </c>
      <c r="AV492">
        <v>0.19696860271498701</v>
      </c>
      <c r="AW492">
        <v>0.62779435265873496</v>
      </c>
      <c r="AX492">
        <v>2.5395818896154601</v>
      </c>
      <c r="AY492">
        <v>0.207223288520825</v>
      </c>
      <c r="AZ492">
        <v>2.2597784620493999</v>
      </c>
      <c r="BA492">
        <v>2.4829223546441601</v>
      </c>
      <c r="BB492">
        <v>3.6209315772901603E-2</v>
      </c>
      <c r="BC492">
        <v>0.133673226991568</v>
      </c>
      <c r="BD492">
        <v>2.29107517107047</v>
      </c>
      <c r="BE492">
        <v>2.2572541289700099</v>
      </c>
      <c r="BU492">
        <v>0</v>
      </c>
      <c r="BV492">
        <v>2.0684457263785601</v>
      </c>
      <c r="BW492">
        <v>0</v>
      </c>
      <c r="BX492" s="97" t="s">
        <v>580</v>
      </c>
      <c r="BY492">
        <v>0</v>
      </c>
      <c r="BZ492">
        <v>1.6836009861768799</v>
      </c>
      <c r="CA492">
        <v>1.9129692983778499</v>
      </c>
      <c r="CB492">
        <v>1.97874889924715</v>
      </c>
      <c r="CC492">
        <v>2.44500880123522</v>
      </c>
      <c r="CD492">
        <v>1.9171283105900201</v>
      </c>
    </row>
    <row r="493" spans="38:82" ht="15.6">
      <c r="AL493">
        <v>0.13472734766069</v>
      </c>
      <c r="AM493">
        <v>2.2738092327563701</v>
      </c>
      <c r="AN493">
        <v>0.64696854221193101</v>
      </c>
      <c r="AO493">
        <v>3.8084561773521902E-2</v>
      </c>
      <c r="AP493">
        <v>2.2941658785507002</v>
      </c>
      <c r="AQ493">
        <v>1.9560923383753801</v>
      </c>
      <c r="AR493">
        <v>2.1085603093161001</v>
      </c>
      <c r="AS493">
        <v>2.1259628593162399</v>
      </c>
      <c r="AT493">
        <v>2.5976002986470799</v>
      </c>
      <c r="AU493">
        <v>2.2079185187732602</v>
      </c>
      <c r="AV493">
        <v>0.19339078551237901</v>
      </c>
      <c r="AW493">
        <v>0.62151377359229598</v>
      </c>
      <c r="AX493">
        <v>2.5102304448881001</v>
      </c>
      <c r="AY493">
        <v>0.188080745849693</v>
      </c>
      <c r="AZ493">
        <v>2.2263335769122201</v>
      </c>
      <c r="BA493">
        <v>2.4666866274818799</v>
      </c>
      <c r="BB493">
        <v>3.1841338771947399E-2</v>
      </c>
      <c r="BC493">
        <v>0.118232352148759</v>
      </c>
      <c r="BD493">
        <v>2.2664361133861601</v>
      </c>
      <c r="BE493">
        <v>2.19907537410158</v>
      </c>
      <c r="BU493">
        <v>0</v>
      </c>
      <c r="BV493">
        <v>2.0513853996638001</v>
      </c>
      <c r="BW493">
        <v>0</v>
      </c>
      <c r="BX493" s="97" t="s">
        <v>581</v>
      </c>
      <c r="BY493">
        <v>0</v>
      </c>
      <c r="BZ493">
        <v>1.6859027183623101</v>
      </c>
      <c r="CA493">
        <v>1.91729265322847</v>
      </c>
      <c r="CB493">
        <v>1.9771691088155301</v>
      </c>
      <c r="CC493">
        <v>2.4324786660386999</v>
      </c>
      <c r="CD493">
        <v>1.91460443662022</v>
      </c>
    </row>
    <row r="494" spans="38:82" ht="15.6">
      <c r="AL494">
        <v>0.140076581896526</v>
      </c>
      <c r="AM494">
        <v>2.2278927002401399</v>
      </c>
      <c r="AN494">
        <v>0.58064760210796995</v>
      </c>
      <c r="AO494">
        <v>4.8850004013182999E-2</v>
      </c>
      <c r="AP494">
        <v>2.2490268030177099</v>
      </c>
      <c r="AQ494">
        <v>1.9325202576849501</v>
      </c>
      <c r="AR494">
        <v>2.0660330894415102</v>
      </c>
      <c r="AS494">
        <v>2.11197822807347</v>
      </c>
      <c r="AT494">
        <v>2.5143580826092502</v>
      </c>
      <c r="AU494">
        <v>2.1425806913613599</v>
      </c>
      <c r="AV494">
        <v>0.184859819124995</v>
      </c>
      <c r="AW494">
        <v>0.63396766278824201</v>
      </c>
      <c r="AX494">
        <v>2.4707845003779498</v>
      </c>
      <c r="AY494">
        <v>0.15677237392219801</v>
      </c>
      <c r="AZ494">
        <v>2.19286606578093</v>
      </c>
      <c r="BA494">
        <v>2.4312719067636901</v>
      </c>
      <c r="BB494">
        <v>3.2782940635401901E-2</v>
      </c>
      <c r="BC494">
        <v>0.105851435240329</v>
      </c>
      <c r="BD494">
        <v>2.2314883415694098</v>
      </c>
      <c r="BE494">
        <v>2.1606073250837201</v>
      </c>
      <c r="BU494">
        <v>0</v>
      </c>
      <c r="BV494">
        <v>2.0352831115833099</v>
      </c>
      <c r="BW494">
        <v>0</v>
      </c>
      <c r="BX494" s="97" t="s">
        <v>582</v>
      </c>
      <c r="BY494">
        <v>0</v>
      </c>
      <c r="BZ494">
        <v>1.69128296678054</v>
      </c>
      <c r="CA494">
        <v>1.9126786681941901</v>
      </c>
      <c r="CB494">
        <v>1.98209855436925</v>
      </c>
      <c r="CC494">
        <v>2.4078571098661299</v>
      </c>
      <c r="CD494">
        <v>1.91508987043178</v>
      </c>
    </row>
    <row r="495" spans="38:82" ht="15.6">
      <c r="AL495">
        <v>0.130037618090249</v>
      </c>
      <c r="AM495">
        <v>2.1637491320507301</v>
      </c>
      <c r="AN495">
        <v>0.302768576977966</v>
      </c>
      <c r="AO495">
        <v>9.03901268217535E-2</v>
      </c>
      <c r="AP495">
        <v>2.1861590577030299</v>
      </c>
      <c r="AQ495">
        <v>1.89294252505978</v>
      </c>
      <c r="AR495">
        <v>2.0499066477425001</v>
      </c>
      <c r="AS495">
        <v>2.04439336135</v>
      </c>
      <c r="AT495">
        <v>2.4472000501287798</v>
      </c>
      <c r="AU495">
        <v>2.1052054275266099</v>
      </c>
      <c r="AV495">
        <v>0.26395616994515902</v>
      </c>
      <c r="AW495">
        <v>0.59705942525879696</v>
      </c>
      <c r="AX495">
        <v>2.40767325172936</v>
      </c>
      <c r="AY495">
        <v>0.19985417245453399</v>
      </c>
      <c r="AZ495">
        <v>2.1331390994497998</v>
      </c>
      <c r="BA495">
        <v>2.3655172466979399</v>
      </c>
      <c r="BB495">
        <v>0.152737942665674</v>
      </c>
      <c r="BC495">
        <v>5.8256203030052398E-2</v>
      </c>
      <c r="BD495">
        <v>2.18097367315641</v>
      </c>
      <c r="BE495">
        <v>2.0929652002566801</v>
      </c>
      <c r="BU495">
        <v>0</v>
      </c>
      <c r="BV495">
        <v>1.97689800610045</v>
      </c>
      <c r="BW495">
        <v>0</v>
      </c>
      <c r="BX495" s="97" t="s">
        <v>583</v>
      </c>
      <c r="BY495">
        <v>0</v>
      </c>
      <c r="BZ495">
        <v>1.6489299885865101</v>
      </c>
      <c r="CA495">
        <v>1.8644500443975001</v>
      </c>
      <c r="CB495">
        <v>1.9352916505745701</v>
      </c>
      <c r="CC495">
        <v>2.3402686383694702</v>
      </c>
      <c r="CD495">
        <v>1.8290279651935599</v>
      </c>
    </row>
    <row r="496" spans="38:82" ht="15.6">
      <c r="AL496">
        <v>0.12395180548462401</v>
      </c>
      <c r="AM496">
        <v>2.1654115413500699</v>
      </c>
      <c r="AN496">
        <v>0.322884073729723</v>
      </c>
      <c r="AO496">
        <v>7.5218264859076706E-2</v>
      </c>
      <c r="AP496">
        <v>2.1792572443823701</v>
      </c>
      <c r="AQ496">
        <v>1.88407653757219</v>
      </c>
      <c r="AR496">
        <v>2.06436708690071</v>
      </c>
      <c r="AS496">
        <v>2.02585973943917</v>
      </c>
      <c r="AT496">
        <v>2.4805054172491201</v>
      </c>
      <c r="AU496">
        <v>2.1045383828409001</v>
      </c>
      <c r="AV496">
        <v>0.35819336309885502</v>
      </c>
      <c r="AW496">
        <v>0.55846579339175495</v>
      </c>
      <c r="AX496">
        <v>2.4518410600240599</v>
      </c>
      <c r="AY496">
        <v>0.23835428790468699</v>
      </c>
      <c r="AZ496">
        <v>2.1211122025970002</v>
      </c>
      <c r="BA496">
        <v>2.3423213566193302</v>
      </c>
      <c r="BB496">
        <v>0.18857608939128201</v>
      </c>
      <c r="BC496">
        <v>4.0511374811959697E-2</v>
      </c>
      <c r="BD496">
        <v>2.2100745450206798</v>
      </c>
      <c r="BE496">
        <v>2.0952306335582098</v>
      </c>
      <c r="BU496">
        <v>0</v>
      </c>
      <c r="BV496">
        <v>1.8797466584337601</v>
      </c>
      <c r="BW496">
        <v>0</v>
      </c>
      <c r="BX496" s="97" t="s">
        <v>584</v>
      </c>
      <c r="BY496">
        <v>0</v>
      </c>
      <c r="BZ496">
        <v>1.54821414469055</v>
      </c>
      <c r="CA496">
        <v>1.8484084463770301</v>
      </c>
      <c r="CB496">
        <v>1.7877176423035901</v>
      </c>
      <c r="CC496">
        <v>2.2943421456686202</v>
      </c>
      <c r="CD496">
        <v>1.69056917781033</v>
      </c>
    </row>
    <row r="497" spans="38:82" ht="15.6">
      <c r="AL497">
        <v>0.11435522657803</v>
      </c>
      <c r="AM497">
        <v>2.1682574895769999</v>
      </c>
      <c r="AN497">
        <v>0.31995807524648801</v>
      </c>
      <c r="AO497">
        <v>6.3961552580075104E-2</v>
      </c>
      <c r="AP497">
        <v>2.17753057581842</v>
      </c>
      <c r="AQ497">
        <v>1.8888777622933399</v>
      </c>
      <c r="AR497">
        <v>2.0511424039794601</v>
      </c>
      <c r="AS497">
        <v>2.0423735384344401</v>
      </c>
      <c r="AT497">
        <v>2.46159751773836</v>
      </c>
      <c r="AU497">
        <v>2.0678435956225698</v>
      </c>
      <c r="AV497">
        <v>0.33500289564802799</v>
      </c>
      <c r="AW497">
        <v>0.57720310399393504</v>
      </c>
      <c r="AX497">
        <v>2.4275282883817901</v>
      </c>
      <c r="AY497">
        <v>0.25209946136707601</v>
      </c>
      <c r="AZ497">
        <v>2.1108588485723501</v>
      </c>
      <c r="BA497">
        <v>2.29784938350699</v>
      </c>
      <c r="BB497">
        <v>0.22006398860652801</v>
      </c>
      <c r="BC497">
        <v>4.98306832212966E-2</v>
      </c>
      <c r="BD497">
        <v>2.2057665543397</v>
      </c>
      <c r="BE497">
        <v>2.04577124047933</v>
      </c>
      <c r="BU497">
        <v>0</v>
      </c>
      <c r="BV497">
        <v>1.8997197289419501</v>
      </c>
      <c r="BW497">
        <v>0</v>
      </c>
      <c r="BX497" s="97" t="s">
        <v>585</v>
      </c>
      <c r="BY497">
        <v>0</v>
      </c>
      <c r="BZ497">
        <v>1.5589267221971099</v>
      </c>
      <c r="CA497">
        <v>1.860166331047</v>
      </c>
      <c r="CB497">
        <v>1.78246938036925</v>
      </c>
      <c r="CC497">
        <v>2.2854626816432502</v>
      </c>
      <c r="CD497">
        <v>1.6861288450766001</v>
      </c>
    </row>
    <row r="498" spans="38:82" ht="15.6">
      <c r="AL498">
        <v>0.106036902675801</v>
      </c>
      <c r="AM498">
        <v>2.1706196223194998</v>
      </c>
      <c r="AN498">
        <v>0.34821783389010702</v>
      </c>
      <c r="AO498">
        <v>5.4304116400828897E-2</v>
      </c>
      <c r="AP498">
        <v>2.1797655991357798</v>
      </c>
      <c r="AQ498">
        <v>1.8671878238358199</v>
      </c>
      <c r="AR498">
        <v>2.07018766609926</v>
      </c>
      <c r="AS498">
        <v>2.0121056943167699</v>
      </c>
      <c r="AT498">
        <v>2.45895816146444</v>
      </c>
      <c r="AU498">
        <v>2.02452484872925</v>
      </c>
      <c r="AV498">
        <v>0.32143777289938102</v>
      </c>
      <c r="AW498">
        <v>0.58773930555548703</v>
      </c>
      <c r="AX498">
        <v>2.4097701438490602</v>
      </c>
      <c r="AY498">
        <v>0.274344066534842</v>
      </c>
      <c r="AZ498">
        <v>2.0959510368905701</v>
      </c>
      <c r="BA498">
        <v>2.2842096653946502</v>
      </c>
      <c r="BB498">
        <v>0.25932246690579402</v>
      </c>
      <c r="BC498">
        <v>3.5233076288476502E-2</v>
      </c>
      <c r="BD498">
        <v>2.1718830408174501</v>
      </c>
      <c r="BE498">
        <v>2.01728791049484</v>
      </c>
      <c r="BU498">
        <v>0</v>
      </c>
      <c r="BV498">
        <v>1.8945463874275399</v>
      </c>
      <c r="BW498">
        <v>0</v>
      </c>
      <c r="BX498" s="97" t="s">
        <v>586</v>
      </c>
      <c r="BY498">
        <v>0</v>
      </c>
      <c r="BZ498">
        <v>1.56055351289287</v>
      </c>
      <c r="CA498">
        <v>1.85973656497966</v>
      </c>
      <c r="CB498">
        <v>1.77750264694379</v>
      </c>
      <c r="CC498">
        <v>2.26624789533922</v>
      </c>
      <c r="CD498">
        <v>1.68094953955088</v>
      </c>
    </row>
    <row r="499" spans="38:82" ht="15.6">
      <c r="AL499">
        <v>0.10006704128386699</v>
      </c>
      <c r="AM499">
        <v>2.1031488853837699</v>
      </c>
      <c r="AN499">
        <v>0.358413396705001</v>
      </c>
      <c r="AO499">
        <v>4.6611508624952697E-2</v>
      </c>
      <c r="AP499">
        <v>2.1133842717920799</v>
      </c>
      <c r="AQ499">
        <v>1.80185749330472</v>
      </c>
      <c r="AR499">
        <v>2.0093406498239199</v>
      </c>
      <c r="AS499">
        <v>1.9367759376324001</v>
      </c>
      <c r="AT499">
        <v>2.3690395961616701</v>
      </c>
      <c r="AU499">
        <v>1.9658063991346</v>
      </c>
      <c r="AV499">
        <v>0.31694846913617503</v>
      </c>
      <c r="AW499">
        <v>0.59724586428341597</v>
      </c>
      <c r="AX499">
        <v>2.3377278180166399</v>
      </c>
      <c r="AY499">
        <v>0.28615987808210702</v>
      </c>
      <c r="AZ499">
        <v>2.0332769757693399</v>
      </c>
      <c r="BA499">
        <v>2.2184370922799101</v>
      </c>
      <c r="BB499">
        <v>0.27891311799646901</v>
      </c>
      <c r="BC499">
        <v>2.45818159331605E-2</v>
      </c>
      <c r="BD499">
        <v>2.1284123518842399</v>
      </c>
      <c r="BE499">
        <v>1.94031793232023</v>
      </c>
      <c r="BU499">
        <v>0</v>
      </c>
      <c r="BV499">
        <v>1.83354706111193</v>
      </c>
      <c r="BW499">
        <v>0</v>
      </c>
      <c r="BX499" s="97" t="s">
        <v>587</v>
      </c>
      <c r="BY499">
        <v>0</v>
      </c>
      <c r="BZ499">
        <v>1.5187921273824501</v>
      </c>
      <c r="CA499">
        <v>1.80869043847942</v>
      </c>
      <c r="CB499">
        <v>1.7332006597418199</v>
      </c>
      <c r="CC499">
        <v>2.2023435159734301</v>
      </c>
      <c r="CD499">
        <v>1.6336604358862601</v>
      </c>
    </row>
    <row r="500" spans="38:82" ht="15.6">
      <c r="AL500">
        <v>0.13301618637982099</v>
      </c>
      <c r="AM500">
        <v>2.0048186395777399</v>
      </c>
      <c r="AN500">
        <v>0.60708426973746998</v>
      </c>
      <c r="AO500">
        <v>0.10386178161227801</v>
      </c>
      <c r="AP500">
        <v>2.0533956908643201</v>
      </c>
      <c r="AQ500">
        <v>1.7499268452815699</v>
      </c>
      <c r="AR500">
        <v>1.94188551520397</v>
      </c>
      <c r="AS500">
        <v>1.8565658548686701</v>
      </c>
      <c r="AT500">
        <v>2.2882150138238702</v>
      </c>
      <c r="AU500">
        <v>1.9010275556949501</v>
      </c>
      <c r="AV500">
        <v>0.38552890579335097</v>
      </c>
      <c r="AW500">
        <v>0.96709691822371202</v>
      </c>
      <c r="AX500">
        <v>2.22423507946348</v>
      </c>
      <c r="AY500">
        <v>0.122965726766707</v>
      </c>
      <c r="AZ500">
        <v>1.9525223225761501</v>
      </c>
      <c r="BA500">
        <v>2.1225320327925501</v>
      </c>
      <c r="BB500">
        <v>0.36968875130255402</v>
      </c>
      <c r="BC500">
        <v>9.8074505434961906E-2</v>
      </c>
      <c r="BD500">
        <v>2.0718987958429702</v>
      </c>
      <c r="BE500">
        <v>1.8834013620152299</v>
      </c>
      <c r="BU500">
        <v>0</v>
      </c>
      <c r="BV500">
        <v>1.7730205685134299</v>
      </c>
      <c r="BW500">
        <v>0</v>
      </c>
      <c r="BX500" s="97" t="s">
        <v>588</v>
      </c>
      <c r="BY500">
        <v>0</v>
      </c>
      <c r="BZ500">
        <v>1.47512057141778</v>
      </c>
      <c r="CA500">
        <v>1.7567732062336801</v>
      </c>
      <c r="CB500">
        <v>1.68499021193548</v>
      </c>
      <c r="CC500">
        <v>2.12808674180532</v>
      </c>
      <c r="CD500">
        <v>1.58606082593191</v>
      </c>
    </row>
    <row r="501" spans="38:82" ht="15.6">
      <c r="AL501">
        <v>0.12506794933266799</v>
      </c>
      <c r="AM501">
        <v>2.0257109200198302</v>
      </c>
      <c r="AN501">
        <v>0.67105084912586999</v>
      </c>
      <c r="AO501">
        <v>7.3287122640750602E-2</v>
      </c>
      <c r="AP501">
        <v>2.0638771263481002</v>
      </c>
      <c r="AQ501">
        <v>1.76674700999194</v>
      </c>
      <c r="AR501">
        <v>1.9324257498744699</v>
      </c>
      <c r="AS501">
        <v>1.87493110363946</v>
      </c>
      <c r="AT501">
        <v>2.2883333940280601</v>
      </c>
      <c r="AU501">
        <v>1.9088738095189199</v>
      </c>
      <c r="AV501">
        <v>0.41932520542656998</v>
      </c>
      <c r="AW501">
        <v>0.98181506913010697</v>
      </c>
      <c r="AX501">
        <v>2.21424431948877</v>
      </c>
      <c r="AY501">
        <v>0.130654411674793</v>
      </c>
      <c r="AZ501">
        <v>1.95803719752126</v>
      </c>
      <c r="BA501">
        <v>2.1114873515917001</v>
      </c>
      <c r="BB501">
        <v>0.365337320972623</v>
      </c>
      <c r="BC501">
        <v>6.4497788161246503E-2</v>
      </c>
      <c r="BD501">
        <v>2.0745593178824202</v>
      </c>
      <c r="BE501">
        <v>1.8754098927882401</v>
      </c>
      <c r="BU501">
        <v>0</v>
      </c>
      <c r="BV501">
        <v>1.7724354780198699</v>
      </c>
      <c r="BW501">
        <v>0</v>
      </c>
      <c r="BX501" s="97" t="s">
        <v>589</v>
      </c>
      <c r="BY501">
        <v>0</v>
      </c>
      <c r="BZ501">
        <v>1.47088802792847</v>
      </c>
      <c r="CA501">
        <v>1.6998803047726401</v>
      </c>
      <c r="CB501">
        <v>1.6170217568515901</v>
      </c>
      <c r="CC501">
        <v>2.02713118779117</v>
      </c>
      <c r="CD501">
        <v>1.5312269456051</v>
      </c>
    </row>
    <row r="502" spans="38:82" ht="15.6">
      <c r="AL502">
        <v>0.112674726367972</v>
      </c>
      <c r="AM502">
        <v>2.02421562569761</v>
      </c>
      <c r="AN502">
        <v>0.70982001227854596</v>
      </c>
      <c r="AO502">
        <v>6.6203152251495201E-2</v>
      </c>
      <c r="AP502">
        <v>2.0526820452270398</v>
      </c>
      <c r="AQ502">
        <v>1.7726837730326901</v>
      </c>
      <c r="AR502">
        <v>1.9198599316692699</v>
      </c>
      <c r="AS502">
        <v>1.8879068088136</v>
      </c>
      <c r="AT502">
        <v>2.2847184589321201</v>
      </c>
      <c r="AU502">
        <v>1.89764679796532</v>
      </c>
      <c r="AV502">
        <v>0.36572782901501499</v>
      </c>
      <c r="AW502">
        <v>0.97282782961241898</v>
      </c>
      <c r="AX502">
        <v>2.2292802362550499</v>
      </c>
      <c r="AY502">
        <v>0.12939303351121501</v>
      </c>
      <c r="AZ502">
        <v>1.9517987879205201</v>
      </c>
      <c r="BA502">
        <v>2.1219500342325301</v>
      </c>
      <c r="BB502">
        <v>0.36221580669997999</v>
      </c>
      <c r="BC502">
        <v>5.0072062002438703E-2</v>
      </c>
      <c r="BD502">
        <v>2.0609875116298499</v>
      </c>
      <c r="BE502">
        <v>1.8651572001394501</v>
      </c>
      <c r="BU502">
        <v>0</v>
      </c>
      <c r="BV502">
        <v>1.78083225670959</v>
      </c>
      <c r="BW502">
        <v>0</v>
      </c>
      <c r="BX502" s="97" t="s">
        <v>590</v>
      </c>
      <c r="BY502">
        <v>0</v>
      </c>
      <c r="BZ502">
        <v>1.48724447232384</v>
      </c>
      <c r="CA502">
        <v>1.69104695859618</v>
      </c>
      <c r="CB502">
        <v>1.6051611426741199</v>
      </c>
      <c r="CC502">
        <v>2.0236882007377801</v>
      </c>
      <c r="CD502">
        <v>1.5257297744631699</v>
      </c>
    </row>
    <row r="503" spans="38:82" ht="15.6">
      <c r="AL503">
        <v>8.91940158741341E-2</v>
      </c>
      <c r="AM503">
        <v>1.97682326050718</v>
      </c>
      <c r="AN503">
        <v>0.72872573845553501</v>
      </c>
      <c r="AO503">
        <v>4.4095576601139101E-2</v>
      </c>
      <c r="AP503">
        <v>1.98704442655864</v>
      </c>
      <c r="AQ503">
        <v>1.7428915649285801</v>
      </c>
      <c r="AR503">
        <v>1.8901049171893201</v>
      </c>
      <c r="AS503">
        <v>1.8242802111963401</v>
      </c>
      <c r="AT503">
        <v>2.20583708007468</v>
      </c>
      <c r="AU503">
        <v>1.84783562184922</v>
      </c>
      <c r="AV503">
        <v>0.29801027912122902</v>
      </c>
      <c r="AW503">
        <v>0.96697325700589698</v>
      </c>
      <c r="AX503">
        <v>2.1827056926301802</v>
      </c>
      <c r="AY503">
        <v>0.12320315088886299</v>
      </c>
      <c r="AZ503">
        <v>1.90924322682015</v>
      </c>
      <c r="BA503">
        <v>2.04653990776999</v>
      </c>
      <c r="BB503">
        <v>0.35166435253963002</v>
      </c>
      <c r="BC503">
        <v>3.0527481878413799E-2</v>
      </c>
      <c r="BD503">
        <v>1.9834584097624299</v>
      </c>
      <c r="BE503">
        <v>1.8127426002315901</v>
      </c>
      <c r="BU503">
        <v>0</v>
      </c>
      <c r="BV503">
        <v>1.7631950449762599</v>
      </c>
      <c r="BW503">
        <v>0</v>
      </c>
      <c r="BX503" s="97" t="s">
        <v>591</v>
      </c>
      <c r="BY503">
        <v>0</v>
      </c>
      <c r="BZ503">
        <v>1.47550243117672</v>
      </c>
      <c r="CA503">
        <v>1.67511421822866</v>
      </c>
      <c r="CB503">
        <v>1.58665071123401</v>
      </c>
      <c r="CC503">
        <v>1.9997083934100499</v>
      </c>
      <c r="CD503">
        <v>1.5087434636502901</v>
      </c>
    </row>
    <row r="504" spans="38:82" ht="15.6">
      <c r="AL504">
        <v>8.0595505265946693E-2</v>
      </c>
      <c r="AM504">
        <v>1.90720505954203</v>
      </c>
      <c r="AN504">
        <v>0.73649799220536205</v>
      </c>
      <c r="AO504">
        <v>3.9711025112088703E-2</v>
      </c>
      <c r="AP504">
        <v>1.8948581624882199</v>
      </c>
      <c r="AQ504">
        <v>1.69777800055566</v>
      </c>
      <c r="AR504">
        <v>1.84470893111303</v>
      </c>
      <c r="AS504">
        <v>1.75772075654432</v>
      </c>
      <c r="AT504">
        <v>2.12294993086108</v>
      </c>
      <c r="AU504">
        <v>1.77721611137775</v>
      </c>
      <c r="AV504">
        <v>0.229655530590642</v>
      </c>
      <c r="AW504">
        <v>0.96834467828681203</v>
      </c>
      <c r="AX504">
        <v>2.1132422288635899</v>
      </c>
      <c r="AY504">
        <v>0.122202943632315</v>
      </c>
      <c r="AZ504">
        <v>1.8496462228155399</v>
      </c>
      <c r="BA504">
        <v>1.9799573421707299</v>
      </c>
      <c r="BB504">
        <v>0.34557309691275401</v>
      </c>
      <c r="BC504">
        <v>2.5257368621721701E-2</v>
      </c>
      <c r="BD504">
        <v>1.9302733233396701</v>
      </c>
      <c r="BE504">
        <v>1.76336996790235</v>
      </c>
      <c r="BU504">
        <v>0</v>
      </c>
      <c r="BV504">
        <v>1.7329386814191801</v>
      </c>
      <c r="BW504">
        <v>0</v>
      </c>
      <c r="BX504" s="97" t="s">
        <v>592</v>
      </c>
      <c r="BY504">
        <v>0</v>
      </c>
      <c r="BZ504">
        <v>1.4180522457486699</v>
      </c>
      <c r="CA504">
        <v>1.65012459536963</v>
      </c>
      <c r="CB504">
        <v>1.56731099332894</v>
      </c>
      <c r="CC504">
        <v>1.9596043249591699</v>
      </c>
      <c r="CD504">
        <v>1.4899967833663901</v>
      </c>
    </row>
    <row r="505" spans="38:82" ht="15.6">
      <c r="AL505">
        <v>6.3506924635475401E-2</v>
      </c>
      <c r="AM505">
        <v>1.82862365934029</v>
      </c>
      <c r="AN505">
        <v>0.84308819361659104</v>
      </c>
      <c r="AO505">
        <v>1.27775267307264E-2</v>
      </c>
      <c r="AP505">
        <v>1.82420165428911</v>
      </c>
      <c r="AQ505">
        <v>1.59336135649274</v>
      </c>
      <c r="AR505">
        <v>1.7530632529826999</v>
      </c>
      <c r="AS505">
        <v>1.6392717683231399</v>
      </c>
      <c r="AT505">
        <v>2.0329989714489201</v>
      </c>
      <c r="AU505">
        <v>1.71240866853433</v>
      </c>
      <c r="AV505">
        <v>0.23583252295978399</v>
      </c>
      <c r="AW505">
        <v>0.92204869248037402</v>
      </c>
      <c r="AX505">
        <v>2.02965351341726</v>
      </c>
      <c r="AY505">
        <v>0.140540365813801</v>
      </c>
      <c r="AZ505">
        <v>1.79271380423797</v>
      </c>
      <c r="BA505">
        <v>1.8986692554800999</v>
      </c>
      <c r="BB505">
        <v>0.28152226221085302</v>
      </c>
      <c r="BC505">
        <v>6.8592677491429097E-2</v>
      </c>
      <c r="BD505">
        <v>1.8560248386182101</v>
      </c>
      <c r="BE505">
        <v>1.71071930495889</v>
      </c>
      <c r="BU505">
        <v>0</v>
      </c>
      <c r="BV505">
        <v>1.66839616433119</v>
      </c>
      <c r="BW505">
        <v>0</v>
      </c>
      <c r="BX505" s="97" t="s">
        <v>593</v>
      </c>
      <c r="BY505">
        <v>0</v>
      </c>
      <c r="BZ505">
        <v>1.4132184667187599</v>
      </c>
      <c r="CA505">
        <v>1.59170655844539</v>
      </c>
      <c r="CB505">
        <v>1.51291849458535</v>
      </c>
      <c r="CC505">
        <v>1.8918911210696501</v>
      </c>
      <c r="CD505">
        <v>1.44230027546144</v>
      </c>
    </row>
    <row r="506" spans="38:82" ht="15.6">
      <c r="AL506">
        <v>7.1981158055439406E-2</v>
      </c>
      <c r="AM506">
        <v>1.8250218731541801</v>
      </c>
      <c r="AN506">
        <v>0.79955045718811102</v>
      </c>
      <c r="AO506">
        <v>2.42994653787348E-2</v>
      </c>
      <c r="AP506">
        <v>1.80732548855652</v>
      </c>
      <c r="AQ506">
        <v>1.60252184394351</v>
      </c>
      <c r="AR506">
        <v>1.76063954519125</v>
      </c>
      <c r="AS506">
        <v>1.67078533930731</v>
      </c>
      <c r="AT506">
        <v>2.0033604927417898</v>
      </c>
      <c r="AU506">
        <v>1.72576733093487</v>
      </c>
      <c r="AV506">
        <v>0.244776552823365</v>
      </c>
      <c r="AW506">
        <v>0.93517345120833195</v>
      </c>
      <c r="AX506">
        <v>2.0197784246361699</v>
      </c>
      <c r="AY506">
        <v>0.13870623520571501</v>
      </c>
      <c r="AZ506">
        <v>1.7895132104489699</v>
      </c>
      <c r="BA506">
        <v>1.9069076390316</v>
      </c>
      <c r="BB506">
        <v>0.28925893544870301</v>
      </c>
      <c r="BC506">
        <v>8.4507651832163702E-2</v>
      </c>
      <c r="BD506">
        <v>1.84151626197678</v>
      </c>
      <c r="BE506">
        <v>1.71174445934328</v>
      </c>
      <c r="BU506">
        <v>0</v>
      </c>
      <c r="BV506">
        <v>1.60431768157892</v>
      </c>
      <c r="BW506">
        <v>0</v>
      </c>
      <c r="BX506" s="97" t="s">
        <v>594</v>
      </c>
      <c r="BY506">
        <v>0</v>
      </c>
      <c r="BZ506">
        <v>1.28694200448851</v>
      </c>
      <c r="CA506">
        <v>1.5280360946215299</v>
      </c>
      <c r="CB506">
        <v>1.4613921539611801</v>
      </c>
      <c r="CC506">
        <v>1.7596096192647299</v>
      </c>
      <c r="CD506">
        <v>1.3854637301591901</v>
      </c>
    </row>
    <row r="507" spans="38:82" ht="15.6">
      <c r="AL507">
        <v>7.0492874869267905E-2</v>
      </c>
      <c r="AM507">
        <v>1.8065095279430501</v>
      </c>
      <c r="AN507">
        <v>0.76248066165349704</v>
      </c>
      <c r="AO507">
        <v>3.0068464511437101E-2</v>
      </c>
      <c r="AP507">
        <v>1.78931309269366</v>
      </c>
      <c r="AQ507">
        <v>1.5434930261804201</v>
      </c>
      <c r="AR507">
        <v>1.7306486265524601</v>
      </c>
      <c r="AS507">
        <v>1.65855164704595</v>
      </c>
      <c r="AT507">
        <v>1.97227706132721</v>
      </c>
      <c r="AU507">
        <v>1.7305998830813201</v>
      </c>
      <c r="AV507">
        <v>0.18950765269766201</v>
      </c>
      <c r="AW507">
        <v>0.96103014274572196</v>
      </c>
      <c r="AX507">
        <v>2.0057522661077498</v>
      </c>
      <c r="AY507">
        <v>0.13148407721029901</v>
      </c>
      <c r="AZ507">
        <v>1.77237963646718</v>
      </c>
      <c r="BA507">
        <v>1.91314325924912</v>
      </c>
      <c r="BB507">
        <v>0.30271359958979199</v>
      </c>
      <c r="BC507">
        <v>7.0399559703256204E-2</v>
      </c>
      <c r="BD507">
        <v>1.8339806361733799</v>
      </c>
      <c r="BE507">
        <v>1.7076023957337301</v>
      </c>
      <c r="BU507">
        <v>0</v>
      </c>
      <c r="BV507">
        <v>1.6203175957529099</v>
      </c>
      <c r="BW507">
        <v>0</v>
      </c>
      <c r="BX507" s="97" t="s">
        <v>595</v>
      </c>
      <c r="BY507">
        <v>0</v>
      </c>
      <c r="BZ507">
        <v>1.3187092041772801</v>
      </c>
      <c r="CA507">
        <v>1.5278831879447501</v>
      </c>
      <c r="CB507">
        <v>1.4567328190917399</v>
      </c>
      <c r="CC507">
        <v>1.7587345984806499</v>
      </c>
      <c r="CD507">
        <v>1.3886325017888801</v>
      </c>
    </row>
    <row r="508" spans="38:82" ht="15.6">
      <c r="AL508">
        <v>5.4301708236074497E-2</v>
      </c>
      <c r="AM508">
        <v>1.7926141032810501</v>
      </c>
      <c r="AN508">
        <v>0.73107146785320498</v>
      </c>
      <c r="AO508">
        <v>2.9369219210760699E-2</v>
      </c>
      <c r="AP508">
        <v>1.7492753617557</v>
      </c>
      <c r="AQ508">
        <v>1.56040609585819</v>
      </c>
      <c r="AR508">
        <v>1.7008962642063801</v>
      </c>
      <c r="AS508">
        <v>1.6309811818366799</v>
      </c>
      <c r="AT508">
        <v>1.9592986827702801</v>
      </c>
      <c r="AU508">
        <v>1.7048785279177301</v>
      </c>
      <c r="AV508">
        <v>0.147093112509388</v>
      </c>
      <c r="AW508">
        <v>0.96233309941317902</v>
      </c>
      <c r="AX508">
        <v>1.96550485616269</v>
      </c>
      <c r="AY508">
        <v>0.12268321234066901</v>
      </c>
      <c r="AZ508">
        <v>1.76211598059305</v>
      </c>
      <c r="BA508">
        <v>1.8752420558240399</v>
      </c>
      <c r="BB508">
        <v>0.30491832755674197</v>
      </c>
      <c r="BC508">
        <v>5.62246498408112E-2</v>
      </c>
      <c r="BD508">
        <v>1.7907699783211</v>
      </c>
      <c r="BE508">
        <v>1.6829164553573099</v>
      </c>
      <c r="BU508">
        <v>0</v>
      </c>
      <c r="BV508">
        <v>1.6180290360546801</v>
      </c>
      <c r="BW508">
        <v>0</v>
      </c>
      <c r="BX508" s="97" t="s">
        <v>596</v>
      </c>
      <c r="BY508">
        <v>0</v>
      </c>
      <c r="BZ508">
        <v>1.32573313051969</v>
      </c>
      <c r="CA508">
        <v>1.5218357757952701</v>
      </c>
      <c r="CB508">
        <v>1.45890869659415</v>
      </c>
      <c r="CC508">
        <v>1.75134142641755</v>
      </c>
      <c r="CD508">
        <v>1.3930702948768701</v>
      </c>
    </row>
    <row r="509" spans="38:82" ht="15.6">
      <c r="AL509">
        <v>4.9310909211047499E-2</v>
      </c>
      <c r="AM509">
        <v>1.71308286628658</v>
      </c>
      <c r="AN509">
        <v>0.67941863592932095</v>
      </c>
      <c r="AO509">
        <v>2.2705577570402102E-2</v>
      </c>
      <c r="AP509">
        <v>1.6802473762169601</v>
      </c>
      <c r="AQ509">
        <v>1.51157880647328</v>
      </c>
      <c r="AR509">
        <v>1.6544098195038901</v>
      </c>
      <c r="AS509">
        <v>1.5725605232954001</v>
      </c>
      <c r="AT509">
        <v>1.8569438601964701</v>
      </c>
      <c r="AU509">
        <v>1.6397768796451</v>
      </c>
      <c r="AV509">
        <v>0.123110217695814</v>
      </c>
      <c r="AW509">
        <v>0.97029137634885698</v>
      </c>
      <c r="AX509">
        <v>1.8917493640204099</v>
      </c>
      <c r="AY509">
        <v>0.110457167593532</v>
      </c>
      <c r="AZ509">
        <v>1.7214472395257301</v>
      </c>
      <c r="BA509">
        <v>1.8031470610262099</v>
      </c>
      <c r="BB509">
        <v>0.31881713898228498</v>
      </c>
      <c r="BC509">
        <v>4.1196496785887701E-2</v>
      </c>
      <c r="BD509">
        <v>1.72926031822243</v>
      </c>
      <c r="BE509">
        <v>1.6346327900332001</v>
      </c>
      <c r="BU509">
        <v>0</v>
      </c>
      <c r="BV509">
        <v>1.5767693217441801</v>
      </c>
      <c r="BW509">
        <v>0</v>
      </c>
      <c r="BX509" s="97" t="s">
        <v>597</v>
      </c>
      <c r="BY509">
        <v>0</v>
      </c>
      <c r="BZ509">
        <v>1.3008941592057399</v>
      </c>
      <c r="CA509">
        <v>1.4880108162596499</v>
      </c>
      <c r="CB509">
        <v>1.4293614750241399</v>
      </c>
      <c r="CC509">
        <v>1.7011135325442199</v>
      </c>
      <c r="CD509">
        <v>1.3650999105849599</v>
      </c>
    </row>
    <row r="510" spans="38:82" ht="15.6">
      <c r="AL510">
        <v>3.1392394074698599E-2</v>
      </c>
      <c r="AM510">
        <v>1.6625069769283101</v>
      </c>
      <c r="AN510">
        <v>0.78184385026646797</v>
      </c>
      <c r="AO510">
        <v>1.95539088225209E-2</v>
      </c>
      <c r="AP510">
        <v>1.6248752770397299</v>
      </c>
      <c r="AQ510">
        <v>1.4467523005073399</v>
      </c>
      <c r="AR510">
        <v>1.58003721107287</v>
      </c>
      <c r="AS510">
        <v>1.52030866233076</v>
      </c>
      <c r="AT510">
        <v>1.78217745585311</v>
      </c>
      <c r="AU510">
        <v>1.5417412161951201</v>
      </c>
      <c r="AV510">
        <v>9.3520536218815897E-2</v>
      </c>
      <c r="AW510">
        <v>1.7230665669122101</v>
      </c>
      <c r="AX510">
        <v>1.8104534931668499</v>
      </c>
      <c r="AY510">
        <v>5.2634466053919901E-2</v>
      </c>
      <c r="AZ510">
        <v>1.6502074735815799</v>
      </c>
      <c r="BA510">
        <v>1.72629871199908</v>
      </c>
      <c r="BB510">
        <v>9.9749669478823799E-2</v>
      </c>
      <c r="BC510">
        <v>1.21640835524155E-2</v>
      </c>
      <c r="BD510">
        <v>1.6400107031789699</v>
      </c>
      <c r="BE510">
        <v>1.5757835801930899</v>
      </c>
      <c r="BU510">
        <v>0</v>
      </c>
      <c r="BV510">
        <v>1.5096595618719499</v>
      </c>
      <c r="BW510">
        <v>0</v>
      </c>
      <c r="BX510" s="97" t="s">
        <v>598</v>
      </c>
      <c r="BY510">
        <v>0</v>
      </c>
      <c r="BZ510">
        <v>1.24938572206468</v>
      </c>
      <c r="CA510">
        <v>1.4274198677646099</v>
      </c>
      <c r="CB510">
        <v>1.3745246626085801</v>
      </c>
      <c r="CC510">
        <v>1.62645935406234</v>
      </c>
      <c r="CD510">
        <v>1.31098442205553</v>
      </c>
    </row>
    <row r="511" spans="38:82" ht="15.6">
      <c r="AL511">
        <v>3.7917774607501398E-2</v>
      </c>
      <c r="AM511">
        <v>1.6680005649701199</v>
      </c>
      <c r="AN511">
        <v>0.79590257569010303</v>
      </c>
      <c r="AO511">
        <v>5.8783463041710404E-3</v>
      </c>
      <c r="AP511">
        <v>1.62698227484033</v>
      </c>
      <c r="AQ511">
        <v>1.4490981408036201</v>
      </c>
      <c r="AR511">
        <v>1.5832495231988599</v>
      </c>
      <c r="AS511">
        <v>1.52002621491434</v>
      </c>
      <c r="AT511">
        <v>1.77477437463353</v>
      </c>
      <c r="AU511">
        <v>1.5260029281126299</v>
      </c>
      <c r="AV511">
        <v>0.129423801039386</v>
      </c>
      <c r="AW511">
        <v>1.7161558142417199</v>
      </c>
      <c r="AX511">
        <v>1.82579295189422</v>
      </c>
      <c r="AY511">
        <v>5.88151093782599E-2</v>
      </c>
      <c r="AZ511">
        <v>1.6633895533393299</v>
      </c>
      <c r="BA511">
        <v>1.70624823805132</v>
      </c>
      <c r="BB511">
        <v>9.9193500195097803E-2</v>
      </c>
      <c r="BC511">
        <v>2.7312358718722399E-2</v>
      </c>
      <c r="BD511">
        <v>1.64295946684117</v>
      </c>
      <c r="BE511">
        <v>1.5691372214732699</v>
      </c>
      <c r="BU511">
        <v>0</v>
      </c>
      <c r="BV511">
        <v>1.49967848545668</v>
      </c>
      <c r="BW511">
        <v>0</v>
      </c>
      <c r="BX511" s="97" t="s">
        <v>599</v>
      </c>
      <c r="BY511">
        <v>0</v>
      </c>
      <c r="BZ511">
        <v>1.1972282424673699</v>
      </c>
      <c r="CA511">
        <v>1.41895636756842</v>
      </c>
      <c r="CB511">
        <v>1.2669641187532701</v>
      </c>
      <c r="CC511">
        <v>1.54576792384603</v>
      </c>
      <c r="CD511">
        <v>1.2623197234386201</v>
      </c>
    </row>
    <row r="512" spans="38:82" ht="15.6">
      <c r="AL512">
        <v>4.1932529842410901E-2</v>
      </c>
      <c r="AM512">
        <v>1.66119042457134</v>
      </c>
      <c r="AN512">
        <v>0.80233904792229105</v>
      </c>
      <c r="AO512">
        <v>2.9081652639436602E-3</v>
      </c>
      <c r="AP512">
        <v>1.62456450229192</v>
      </c>
      <c r="AQ512">
        <v>1.46089588518619</v>
      </c>
      <c r="AR512">
        <v>1.6063900404303599</v>
      </c>
      <c r="AS512">
        <v>1.5195612391655</v>
      </c>
      <c r="AT512">
        <v>1.75430836890846</v>
      </c>
      <c r="AU512">
        <v>1.54717270614168</v>
      </c>
      <c r="AV512">
        <v>0.13716454729674901</v>
      </c>
      <c r="AW512">
        <v>1.71835055704772</v>
      </c>
      <c r="AX512">
        <v>1.82111074549105</v>
      </c>
      <c r="AY512">
        <v>5.8156671668775799E-2</v>
      </c>
      <c r="AZ512">
        <v>1.67408419259256</v>
      </c>
      <c r="BA512">
        <v>1.7156886888409</v>
      </c>
      <c r="BB512">
        <v>9.5835022805496897E-2</v>
      </c>
      <c r="BC512">
        <v>3.11152607880479E-2</v>
      </c>
      <c r="BD512">
        <v>1.62647169851067</v>
      </c>
      <c r="BE512">
        <v>1.56087577165762</v>
      </c>
      <c r="BU512">
        <v>0</v>
      </c>
      <c r="BV512">
        <v>1.50343937728649</v>
      </c>
      <c r="BW512">
        <v>0</v>
      </c>
      <c r="BX512" s="97" t="s">
        <v>600</v>
      </c>
      <c r="BY512">
        <v>0</v>
      </c>
      <c r="BZ512">
        <v>1.2055955312558999</v>
      </c>
      <c r="CA512">
        <v>1.41738402062958</v>
      </c>
      <c r="CB512">
        <v>1.27049468574685</v>
      </c>
      <c r="CC512">
        <v>1.54487994647343</v>
      </c>
      <c r="CD512">
        <v>1.2668818711435701</v>
      </c>
    </row>
    <row r="513" spans="38:82" ht="15.6">
      <c r="AL513">
        <v>3.73145140958209E-2</v>
      </c>
      <c r="AM513">
        <v>1.63327245901697</v>
      </c>
      <c r="AN513">
        <v>0.78465044851931598</v>
      </c>
      <c r="AO513">
        <v>3.8247249244418601E-3</v>
      </c>
      <c r="AP513">
        <v>1.5843583412079301</v>
      </c>
      <c r="AQ513">
        <v>1.40988456580123</v>
      </c>
      <c r="AR513">
        <v>1.5686102375058599</v>
      </c>
      <c r="AS513">
        <v>1.46990694713385</v>
      </c>
      <c r="AT513">
        <v>1.7275043864227899</v>
      </c>
      <c r="AU513">
        <v>1.49439401401704</v>
      </c>
      <c r="AV513">
        <v>0.125192653099024</v>
      </c>
      <c r="AW513">
        <v>1.6671780920392301</v>
      </c>
      <c r="AX513">
        <v>1.7749108561114</v>
      </c>
      <c r="AY513">
        <v>5.4313552479588703E-2</v>
      </c>
      <c r="AZ513">
        <v>1.62478003073417</v>
      </c>
      <c r="BA513">
        <v>1.6926118073735299</v>
      </c>
      <c r="BB513">
        <v>9.7635755956852102E-2</v>
      </c>
      <c r="BC513">
        <v>2.57998346528341E-2</v>
      </c>
      <c r="BD513">
        <v>1.60174650810557</v>
      </c>
      <c r="BE513">
        <v>1.52031162361369</v>
      </c>
      <c r="BU513">
        <v>0</v>
      </c>
      <c r="BV513">
        <v>1.4977597154978299</v>
      </c>
      <c r="BW513">
        <v>0</v>
      </c>
      <c r="BX513" s="97" t="s">
        <v>601</v>
      </c>
      <c r="BY513">
        <v>0</v>
      </c>
      <c r="BZ513">
        <v>1.20521692904399</v>
      </c>
      <c r="CA513">
        <v>1.4120269289035301</v>
      </c>
      <c r="CB513">
        <v>1.26698266739837</v>
      </c>
      <c r="CC513">
        <v>1.5382266953405801</v>
      </c>
      <c r="CD513">
        <v>1.26326431855925</v>
      </c>
    </row>
    <row r="514" spans="38:82" ht="15.6">
      <c r="AL514">
        <v>3.4705570002605803E-2</v>
      </c>
      <c r="AM514">
        <v>1.57075668166174</v>
      </c>
      <c r="AN514">
        <v>0.75688066078024796</v>
      </c>
      <c r="AO514">
        <v>6.3481244719319598E-3</v>
      </c>
      <c r="AP514">
        <v>1.5195286965405701</v>
      </c>
      <c r="AQ514">
        <v>1.35500088847301</v>
      </c>
      <c r="AR514">
        <v>1.5123957242216399</v>
      </c>
      <c r="AS514">
        <v>1.39394442074583</v>
      </c>
      <c r="AT514">
        <v>1.6442625394959001</v>
      </c>
      <c r="AU514">
        <v>1.4502364061384101</v>
      </c>
      <c r="AV514">
        <v>0.11462336891448401</v>
      </c>
      <c r="AW514">
        <v>1.60650342861915</v>
      </c>
      <c r="AX514">
        <v>1.6972091177809401</v>
      </c>
      <c r="AY514">
        <v>4.8182024087291102E-2</v>
      </c>
      <c r="AZ514">
        <v>1.56154674960415</v>
      </c>
      <c r="BA514">
        <v>1.6080230861568601</v>
      </c>
      <c r="BB514">
        <v>0.103002679593102</v>
      </c>
      <c r="BC514">
        <v>1.46133853146265E-2</v>
      </c>
      <c r="BD514">
        <v>1.5410363408427199</v>
      </c>
      <c r="BE514">
        <v>1.45295378135608</v>
      </c>
      <c r="BU514">
        <v>0</v>
      </c>
      <c r="BV514">
        <v>1.45954891800123</v>
      </c>
      <c r="BW514">
        <v>0</v>
      </c>
      <c r="BX514" s="97" t="s">
        <v>602</v>
      </c>
      <c r="BY514">
        <v>0</v>
      </c>
      <c r="BZ514">
        <v>1.1805690604399399</v>
      </c>
      <c r="CA514">
        <v>1.3802869772903501</v>
      </c>
      <c r="CB514">
        <v>1.2326389492465799</v>
      </c>
      <c r="CC514">
        <v>1.49685557899835</v>
      </c>
      <c r="CD514">
        <v>1.2386246632193001</v>
      </c>
    </row>
    <row r="515" spans="38:82" ht="15.6">
      <c r="AL515">
        <v>5.1129683760917401E-2</v>
      </c>
      <c r="AM515">
        <v>1.5146116465298201</v>
      </c>
      <c r="AN515">
        <v>0.80954879019491899</v>
      </c>
      <c r="AO515">
        <v>9.4607166972934809E-3</v>
      </c>
      <c r="AP515">
        <v>1.4475168047868501</v>
      </c>
      <c r="AQ515">
        <v>1.3039796447577801</v>
      </c>
      <c r="AR515">
        <v>1.44190992062265</v>
      </c>
      <c r="AS515">
        <v>1.32994312757807</v>
      </c>
      <c r="AT515">
        <v>1.5745201540245499</v>
      </c>
      <c r="AU515">
        <v>1.3864535203197801</v>
      </c>
      <c r="AV515">
        <v>0.106607296106331</v>
      </c>
      <c r="AW515">
        <v>1.5155414287939299</v>
      </c>
      <c r="AX515">
        <v>1.6257199049295701</v>
      </c>
      <c r="AY515">
        <v>6.1639127971530198E-2</v>
      </c>
      <c r="AZ515">
        <v>1.50219777674769</v>
      </c>
      <c r="BA515">
        <v>1.52278182733691</v>
      </c>
      <c r="BB515">
        <v>0.12883336072183399</v>
      </c>
      <c r="BC515">
        <v>2.69688577416764E-2</v>
      </c>
      <c r="BD515">
        <v>1.4726711652876401</v>
      </c>
      <c r="BE515">
        <v>1.39729216639805</v>
      </c>
      <c r="BU515">
        <v>0</v>
      </c>
      <c r="BV515">
        <v>1.39438852294302</v>
      </c>
      <c r="BW515">
        <v>0</v>
      </c>
      <c r="BX515" s="97" t="s">
        <v>603</v>
      </c>
      <c r="BY515">
        <v>0</v>
      </c>
      <c r="BZ515">
        <v>1.1286705050197301</v>
      </c>
      <c r="CA515">
        <v>1.32131858638158</v>
      </c>
      <c r="CB515">
        <v>1.19286244807977</v>
      </c>
      <c r="CC515">
        <v>1.42434417901442</v>
      </c>
      <c r="CD515">
        <v>1.1856644966176999</v>
      </c>
    </row>
    <row r="516" spans="38:82" ht="15.6">
      <c r="AL516">
        <v>5.2391506746658302E-2</v>
      </c>
      <c r="AM516">
        <v>1.52111395295277</v>
      </c>
      <c r="AN516">
        <v>0.81508203159218895</v>
      </c>
      <c r="AO516">
        <v>1.22077897289684E-2</v>
      </c>
      <c r="AP516">
        <v>1.4414623271656799</v>
      </c>
      <c r="AQ516">
        <v>1.3084935712326899</v>
      </c>
      <c r="AR516">
        <v>1.4494115257900599</v>
      </c>
      <c r="AS516">
        <v>1.3416921284426</v>
      </c>
      <c r="AT516">
        <v>1.58471065766738</v>
      </c>
      <c r="AU516">
        <v>1.3859181857604601</v>
      </c>
      <c r="AV516">
        <v>0.13415119360316999</v>
      </c>
      <c r="AW516">
        <v>1.5045353648741</v>
      </c>
      <c r="AX516">
        <v>1.62100943493709</v>
      </c>
      <c r="AY516">
        <v>6.4941490678820907E-2</v>
      </c>
      <c r="AZ516">
        <v>1.4979491735283701</v>
      </c>
      <c r="BA516">
        <v>1.52284097175857</v>
      </c>
      <c r="BB516">
        <v>0.13272514969900001</v>
      </c>
      <c r="BC516">
        <v>3.1102389444667599E-2</v>
      </c>
      <c r="BD516">
        <v>1.4669571941405499</v>
      </c>
      <c r="BE516">
        <v>1.40893181275049</v>
      </c>
      <c r="BU516">
        <v>0</v>
      </c>
      <c r="BV516">
        <v>1.38959063513811</v>
      </c>
      <c r="BW516">
        <v>0</v>
      </c>
      <c r="BX516" s="97" t="s">
        <v>604</v>
      </c>
      <c r="BY516">
        <v>0</v>
      </c>
      <c r="BZ516">
        <v>1.06412115593076</v>
      </c>
      <c r="CA516">
        <v>1.2746431863729299</v>
      </c>
      <c r="CB516">
        <v>1.1559812817233499</v>
      </c>
      <c r="CC516">
        <v>1.37156994451418</v>
      </c>
      <c r="CD516">
        <v>1.1134121276253</v>
      </c>
    </row>
    <row r="517" spans="38:82" ht="15.6">
      <c r="AL517">
        <v>6.2222347799927497E-2</v>
      </c>
      <c r="AM517">
        <v>1.51332669947259</v>
      </c>
      <c r="AN517">
        <v>0.83623294475979404</v>
      </c>
      <c r="AO517">
        <v>1.6371624599703701E-2</v>
      </c>
      <c r="AP517">
        <v>1.4498181932837899</v>
      </c>
      <c r="AQ517">
        <v>1.2795535858805001</v>
      </c>
      <c r="AR517">
        <v>1.44136210781285</v>
      </c>
      <c r="AS517">
        <v>1.3527291059561499</v>
      </c>
      <c r="AT517">
        <v>1.5612075780430901</v>
      </c>
      <c r="AU517">
        <v>1.39584333179116</v>
      </c>
      <c r="AV517">
        <v>0.13590080579640901</v>
      </c>
      <c r="AW517">
        <v>1.50417366417595</v>
      </c>
      <c r="AX517">
        <v>1.60564133153132</v>
      </c>
      <c r="AY517">
        <v>6.3516398303267899E-2</v>
      </c>
      <c r="AZ517">
        <v>1.47629129506386</v>
      </c>
      <c r="BA517">
        <v>1.51315521437697</v>
      </c>
      <c r="BB517">
        <v>0.13196641531075001</v>
      </c>
      <c r="BC517">
        <v>3.9749370832617398E-2</v>
      </c>
      <c r="BD517">
        <v>1.46730268033773</v>
      </c>
      <c r="BE517">
        <v>1.40480765007603</v>
      </c>
      <c r="BU517">
        <v>0</v>
      </c>
      <c r="BV517">
        <v>1.3831809030650399</v>
      </c>
      <c r="BW517">
        <v>0</v>
      </c>
      <c r="BX517" s="97" t="s">
        <v>605</v>
      </c>
      <c r="BY517">
        <v>0</v>
      </c>
      <c r="BZ517">
        <v>1.0742417477416899</v>
      </c>
      <c r="CA517">
        <v>1.2722123091048301</v>
      </c>
      <c r="CB517">
        <v>1.15318634516686</v>
      </c>
      <c r="CC517">
        <v>1.37890757242247</v>
      </c>
      <c r="CD517">
        <v>1.1179628678628899</v>
      </c>
    </row>
    <row r="518" spans="38:82" ht="15.6">
      <c r="AL518">
        <v>5.62765261448228E-2</v>
      </c>
      <c r="AM518">
        <v>1.4929537999663001</v>
      </c>
      <c r="AN518">
        <v>0.83699952501812702</v>
      </c>
      <c r="AO518">
        <v>1.72325114424406E-2</v>
      </c>
      <c r="AP518">
        <v>1.4198745181022701</v>
      </c>
      <c r="AQ518">
        <v>1.28723437317302</v>
      </c>
      <c r="AR518">
        <v>1.4160479376745001</v>
      </c>
      <c r="AS518">
        <v>1.3125971767442699</v>
      </c>
      <c r="AT518">
        <v>1.52040724382781</v>
      </c>
      <c r="AU518">
        <v>1.3517022965400201</v>
      </c>
      <c r="AV518">
        <v>0.12275950065390701</v>
      </c>
      <c r="AW518">
        <v>1.46335060695555</v>
      </c>
      <c r="AX518">
        <v>1.54307017749772</v>
      </c>
      <c r="AY518">
        <v>6.3251060626799901E-2</v>
      </c>
      <c r="AZ518">
        <v>1.4383962428553301</v>
      </c>
      <c r="BA518">
        <v>1.4722945269762999</v>
      </c>
      <c r="BB518">
        <v>0.136469136752318</v>
      </c>
      <c r="BC518">
        <v>3.5990274143301297E-2</v>
      </c>
      <c r="BD518">
        <v>1.4276337454697801</v>
      </c>
      <c r="BE518">
        <v>1.3679354037887399</v>
      </c>
      <c r="BU518">
        <v>0</v>
      </c>
      <c r="BV518">
        <v>1.3758845576237599</v>
      </c>
      <c r="BW518">
        <v>0</v>
      </c>
      <c r="BX518" s="97" t="s">
        <v>606</v>
      </c>
      <c r="BY518">
        <v>0</v>
      </c>
      <c r="BZ518">
        <v>1.07817573060768</v>
      </c>
      <c r="CA518">
        <v>1.27092706593194</v>
      </c>
      <c r="CB518">
        <v>1.15308334502108</v>
      </c>
      <c r="CC518">
        <v>1.37856684141587</v>
      </c>
      <c r="CD518">
        <v>1.1225930813382701</v>
      </c>
    </row>
    <row r="519" spans="38:82" ht="15.6">
      <c r="AL519">
        <v>4.3344848839628601E-2</v>
      </c>
      <c r="AM519">
        <v>1.4414092969390799</v>
      </c>
      <c r="AN519">
        <v>0.80800044672589699</v>
      </c>
      <c r="AO519">
        <v>1.39231197375543E-2</v>
      </c>
      <c r="AP519">
        <v>1.3573759719156999</v>
      </c>
      <c r="AQ519">
        <v>1.2285869242260701</v>
      </c>
      <c r="AR519">
        <v>1.3589648361575399</v>
      </c>
      <c r="AS519">
        <v>1.25066987690189</v>
      </c>
      <c r="AT519">
        <v>1.46765854661975</v>
      </c>
      <c r="AU519">
        <v>1.2774683424492801</v>
      </c>
      <c r="AV519">
        <v>0.107130532071758</v>
      </c>
      <c r="AW519">
        <v>1.3926217658603599</v>
      </c>
      <c r="AX519">
        <v>1.4905365591430599</v>
      </c>
      <c r="AY519">
        <v>6.3378556057453295E-2</v>
      </c>
      <c r="AZ519">
        <v>1.3665681617382499</v>
      </c>
      <c r="BA519">
        <v>1.4148402087945899</v>
      </c>
      <c r="BB519">
        <v>0.138678919004109</v>
      </c>
      <c r="BC519">
        <v>3.5978600355443903E-2</v>
      </c>
      <c r="BD519">
        <v>1.3688002309354901</v>
      </c>
      <c r="BE519">
        <v>1.30049771052855</v>
      </c>
      <c r="BU519">
        <v>0</v>
      </c>
      <c r="BV519">
        <v>1.3451178560210399</v>
      </c>
      <c r="BW519">
        <v>0</v>
      </c>
      <c r="BX519" s="97" t="s">
        <v>607</v>
      </c>
      <c r="BY519">
        <v>0</v>
      </c>
      <c r="BZ519">
        <v>1.0598823001500901</v>
      </c>
      <c r="CA519">
        <v>1.2448619489786199</v>
      </c>
      <c r="CB519">
        <v>1.1301045839558601</v>
      </c>
      <c r="CC519">
        <v>1.3498761488770199</v>
      </c>
      <c r="CD519">
        <v>1.1032914125342801</v>
      </c>
    </row>
    <row r="520" spans="38:82" ht="15.6">
      <c r="AL520">
        <v>3.9367307492535301E-3</v>
      </c>
      <c r="AM520">
        <v>1.36650465953454</v>
      </c>
      <c r="AN520">
        <v>0.98187479695322499</v>
      </c>
      <c r="AO520">
        <v>5.1640216638801098E-2</v>
      </c>
      <c r="AP520">
        <v>1.28235365859994</v>
      </c>
      <c r="AQ520">
        <v>1.14410466932684</v>
      </c>
      <c r="AR520">
        <v>1.2795952375480899</v>
      </c>
      <c r="AS520">
        <v>1.18898642437319</v>
      </c>
      <c r="AT520">
        <v>1.3940743249518801</v>
      </c>
      <c r="AU520">
        <v>1.20827513371432</v>
      </c>
      <c r="AV520">
        <v>6.2043309045187803E-2</v>
      </c>
      <c r="AW520">
        <v>1.32117686326031</v>
      </c>
      <c r="AX520">
        <v>1.4240094684854301</v>
      </c>
      <c r="AY520">
        <v>8.3392048818551695E-2</v>
      </c>
      <c r="AZ520">
        <v>1.28014889841924</v>
      </c>
      <c r="BA520">
        <v>1.34332157223425</v>
      </c>
      <c r="BB520">
        <v>0.213296272667829</v>
      </c>
      <c r="BC520">
        <v>3.3786070724757603E-2</v>
      </c>
      <c r="BD520">
        <v>1.30283190426782</v>
      </c>
      <c r="BE520">
        <v>1.23000760237828</v>
      </c>
      <c r="BU520">
        <v>0</v>
      </c>
      <c r="BV520">
        <v>1.26372891807939</v>
      </c>
      <c r="BW520">
        <v>0</v>
      </c>
      <c r="BX520" s="97" t="s">
        <v>608</v>
      </c>
      <c r="BY520">
        <v>0</v>
      </c>
      <c r="BZ520">
        <v>0.99659992660074104</v>
      </c>
      <c r="CA520">
        <v>1.1720296937958601</v>
      </c>
      <c r="CB520">
        <v>1.0630249529787801</v>
      </c>
      <c r="CC520">
        <v>1.2706568592506799</v>
      </c>
      <c r="CD520">
        <v>1.0366748499816201</v>
      </c>
    </row>
    <row r="521" spans="38:82" ht="15.6">
      <c r="AL521">
        <v>2.1330509814632099E-2</v>
      </c>
      <c r="AM521">
        <v>1.3776132414011899</v>
      </c>
      <c r="AN521">
        <v>0.99921348485169004</v>
      </c>
      <c r="AO521">
        <v>4.6500508550068903E-2</v>
      </c>
      <c r="AP521">
        <v>1.2762623599130201</v>
      </c>
      <c r="AQ521">
        <v>1.1592663989555201</v>
      </c>
      <c r="AR521">
        <v>1.2836221462200299</v>
      </c>
      <c r="AS521">
        <v>1.19855446470183</v>
      </c>
      <c r="AT521">
        <v>1.3947757475245799</v>
      </c>
      <c r="AU521">
        <v>1.2244079611549801</v>
      </c>
      <c r="AV521">
        <v>9.4628530052905002E-2</v>
      </c>
      <c r="AW521">
        <v>1.3246957328162099</v>
      </c>
      <c r="AX521">
        <v>1.41685243299204</v>
      </c>
      <c r="AY521">
        <v>8.0846932332595906E-2</v>
      </c>
      <c r="AZ521">
        <v>1.2902939755303799</v>
      </c>
      <c r="BA521">
        <v>1.3413926913009599</v>
      </c>
      <c r="BB521">
        <v>0.21711216128779701</v>
      </c>
      <c r="BC521">
        <v>4.02065594792596E-2</v>
      </c>
      <c r="BD521">
        <v>1.3075887157346799</v>
      </c>
      <c r="BE521">
        <v>1.24126929180465</v>
      </c>
      <c r="BU521">
        <v>0</v>
      </c>
      <c r="BV521">
        <v>1.2026833984677501</v>
      </c>
      <c r="BW521">
        <v>0</v>
      </c>
      <c r="BX521" s="97" t="s">
        <v>609</v>
      </c>
      <c r="BY521">
        <v>0</v>
      </c>
      <c r="BZ521">
        <v>0.958507089293401</v>
      </c>
      <c r="CA521">
        <v>1.0884134993043399</v>
      </c>
      <c r="CB521">
        <v>0.98117281230229403</v>
      </c>
      <c r="CC521">
        <v>1.1785842418226</v>
      </c>
      <c r="CD521">
        <v>0.97353684590397604</v>
      </c>
    </row>
    <row r="522" spans="38:82" ht="15.6">
      <c r="AL522">
        <v>2.8467834723348202E-2</v>
      </c>
      <c r="AM522">
        <v>1.37366305948266</v>
      </c>
      <c r="AN522">
        <v>1.00657458997371</v>
      </c>
      <c r="AO522">
        <v>4.7494849880579802E-2</v>
      </c>
      <c r="AP522">
        <v>1.28058724705767</v>
      </c>
      <c r="AQ522">
        <v>1.1741793661628801</v>
      </c>
      <c r="AR522">
        <v>1.2778127787148801</v>
      </c>
      <c r="AS522">
        <v>1.1954377357874699</v>
      </c>
      <c r="AT522">
        <v>1.3853225385549699</v>
      </c>
      <c r="AU522">
        <v>1.2203223901815099</v>
      </c>
      <c r="AV522">
        <v>0.10597727546605</v>
      </c>
      <c r="AW522">
        <v>1.32020813920669</v>
      </c>
      <c r="AX522">
        <v>1.4058049164924</v>
      </c>
      <c r="AY522">
        <v>7.4213311849815999E-2</v>
      </c>
      <c r="AZ522">
        <v>1.29076353659764</v>
      </c>
      <c r="BA522">
        <v>1.3269762913940799</v>
      </c>
      <c r="BB522">
        <v>0.215869059966975</v>
      </c>
      <c r="BC522">
        <v>4.6469201832926403E-2</v>
      </c>
      <c r="BD522">
        <v>1.31050615492572</v>
      </c>
      <c r="BE522">
        <v>1.24944782154556</v>
      </c>
      <c r="BU522">
        <v>0</v>
      </c>
      <c r="BV522">
        <v>1.2084793211998901</v>
      </c>
      <c r="BW522">
        <v>0</v>
      </c>
      <c r="BX522" s="97" t="s">
        <v>610</v>
      </c>
      <c r="BY522">
        <v>0</v>
      </c>
      <c r="BZ522">
        <v>0.96698735477155096</v>
      </c>
      <c r="CA522">
        <v>1.09342749217063</v>
      </c>
      <c r="CB522">
        <v>0.98671048422385998</v>
      </c>
      <c r="CC522">
        <v>1.18904285109221</v>
      </c>
      <c r="CD522">
        <v>0.98444572465364399</v>
      </c>
    </row>
    <row r="523" spans="38:82" ht="15.6">
      <c r="AL523">
        <v>2.6777268074139798E-2</v>
      </c>
      <c r="AM523">
        <v>1.3447751665915899</v>
      </c>
      <c r="AN523">
        <v>1.02180390635581</v>
      </c>
      <c r="AO523">
        <v>4.5944339563845998E-2</v>
      </c>
      <c r="AP523">
        <v>1.2632085719047099</v>
      </c>
      <c r="AQ523">
        <v>1.1507522213193899</v>
      </c>
      <c r="AR523">
        <v>1.25182174313871</v>
      </c>
      <c r="AS523">
        <v>1.17039710980297</v>
      </c>
      <c r="AT523">
        <v>1.3554980849304199</v>
      </c>
      <c r="AU523">
        <v>1.1919780068586501</v>
      </c>
      <c r="AV523">
        <v>9.3625247965920103E-2</v>
      </c>
      <c r="AW523">
        <v>1.28061718348305</v>
      </c>
      <c r="AX523">
        <v>1.3708002635474299</v>
      </c>
      <c r="AY523">
        <v>6.6899831619415803E-2</v>
      </c>
      <c r="AZ523">
        <v>1.2793190338654099</v>
      </c>
      <c r="BA523">
        <v>1.2990537436287199</v>
      </c>
      <c r="BB523">
        <v>0.218570466810251</v>
      </c>
      <c r="BC523">
        <v>4.4059703397997599E-2</v>
      </c>
      <c r="BD523">
        <v>1.29275588499623</v>
      </c>
      <c r="BE523">
        <v>1.22655511186559</v>
      </c>
      <c r="BU523">
        <v>0</v>
      </c>
      <c r="BV523">
        <v>1.2166789920494301</v>
      </c>
      <c r="BW523">
        <v>0</v>
      </c>
      <c r="BX523" s="97" t="s">
        <v>611</v>
      </c>
      <c r="BY523">
        <v>0</v>
      </c>
      <c r="BZ523">
        <v>0.97912160933330294</v>
      </c>
      <c r="CA523">
        <v>1.1009047778452301</v>
      </c>
      <c r="CB523">
        <v>0.99893568180980996</v>
      </c>
      <c r="CC523">
        <v>1.19494851852609</v>
      </c>
      <c r="CD523">
        <v>0.99594464857918596</v>
      </c>
    </row>
    <row r="524" spans="38:82" ht="15.6">
      <c r="AL524">
        <v>2.0173443327136099E-2</v>
      </c>
      <c r="AM524">
        <v>1.2624590299068099</v>
      </c>
      <c r="AN524">
        <v>1.0433661697219301</v>
      </c>
      <c r="AO524">
        <v>4.35933808855112E-2</v>
      </c>
      <c r="AP524">
        <v>1.18366620758185</v>
      </c>
      <c r="AQ524">
        <v>1.08014332886276</v>
      </c>
      <c r="AR524">
        <v>1.17966435207256</v>
      </c>
      <c r="AS524">
        <v>1.0912227096296001</v>
      </c>
      <c r="AT524">
        <v>1.27642024407323</v>
      </c>
      <c r="AU524">
        <v>1.1159759680041601</v>
      </c>
      <c r="AV524">
        <v>8.1021384762750295E-2</v>
      </c>
      <c r="AW524">
        <v>1.2089322896333801</v>
      </c>
      <c r="AX524">
        <v>1.2871220968969801</v>
      </c>
      <c r="AY524">
        <v>5.9134286999585603E-2</v>
      </c>
      <c r="AZ524">
        <v>1.2048898334304201</v>
      </c>
      <c r="BA524">
        <v>1.22321798422043</v>
      </c>
      <c r="BB524">
        <v>0.22636162201906701</v>
      </c>
      <c r="BC524">
        <v>4.5251866466498897E-2</v>
      </c>
      <c r="BD524">
        <v>1.2212438970997099</v>
      </c>
      <c r="BE524">
        <v>1.1488277613998601</v>
      </c>
      <c r="BU524">
        <v>0</v>
      </c>
      <c r="BV524">
        <v>1.1685595984025801</v>
      </c>
      <c r="BW524">
        <v>0</v>
      </c>
      <c r="BX524" s="97" t="s">
        <v>612</v>
      </c>
      <c r="BY524">
        <v>0</v>
      </c>
      <c r="BZ524">
        <v>0.93971864988720799</v>
      </c>
      <c r="CA524">
        <v>1.0597159239145999</v>
      </c>
      <c r="CB524">
        <v>0.96086917595765897</v>
      </c>
      <c r="CC524">
        <v>1.14398650606427</v>
      </c>
      <c r="CD524">
        <v>0.96091806466366902</v>
      </c>
    </row>
    <row r="525" spans="38:82" ht="15.6">
      <c r="AL525">
        <v>3.0202940488500099E-2</v>
      </c>
      <c r="AM525">
        <v>1.1807950396857601</v>
      </c>
      <c r="AN525">
        <v>1.3813955115121801</v>
      </c>
      <c r="AO525">
        <v>1.1475521774525099E-2</v>
      </c>
      <c r="AP525">
        <v>1.1054152699512301</v>
      </c>
      <c r="AQ525">
        <v>1.0041662907731901</v>
      </c>
      <c r="AR525">
        <v>1.09636672989964</v>
      </c>
      <c r="AS525">
        <v>1.0186175684543499</v>
      </c>
      <c r="AT525">
        <v>1.1806861346137101</v>
      </c>
      <c r="AU525">
        <v>1.03264138257166</v>
      </c>
      <c r="AV525">
        <v>0.111403475727566</v>
      </c>
      <c r="AW525">
        <v>1.13176984095292</v>
      </c>
      <c r="AX525">
        <v>1.1940903222532699</v>
      </c>
      <c r="AY525">
        <v>4.0519587715220198E-2</v>
      </c>
      <c r="AZ525">
        <v>1.13430409490976</v>
      </c>
      <c r="BA525">
        <v>1.1375723564142199</v>
      </c>
      <c r="BB525">
        <v>0.345345258866252</v>
      </c>
      <c r="BC525">
        <v>3.9815834627977102E-2</v>
      </c>
      <c r="BD525">
        <v>1.1375540199140599</v>
      </c>
      <c r="BE525">
        <v>1.0721047196906299</v>
      </c>
      <c r="BU525">
        <v>0</v>
      </c>
      <c r="BV525">
        <v>1.09101495116111</v>
      </c>
      <c r="BW525">
        <v>0</v>
      </c>
      <c r="BX525" s="97" t="s">
        <v>613</v>
      </c>
      <c r="BY525">
        <v>0</v>
      </c>
      <c r="BZ525">
        <v>0.87490670848847696</v>
      </c>
      <c r="CA525">
        <v>0.98995100482802101</v>
      </c>
      <c r="CB525">
        <v>0.89794021251803702</v>
      </c>
      <c r="CC525">
        <v>1.0679014028482099</v>
      </c>
      <c r="CD525">
        <v>0.89556992031843496</v>
      </c>
    </row>
    <row r="526" spans="38:82" ht="15.6">
      <c r="AL526">
        <v>4.5553661185074402E-2</v>
      </c>
      <c r="AM526">
        <v>1.17769835616652</v>
      </c>
      <c r="AN526">
        <v>1.4011292458864499</v>
      </c>
      <c r="AO526">
        <v>1.3609643179926899E-2</v>
      </c>
      <c r="AP526">
        <v>1.11169295225177</v>
      </c>
      <c r="AQ526">
        <v>1.02431390937974</v>
      </c>
      <c r="AR526">
        <v>1.09334490503403</v>
      </c>
      <c r="AS526">
        <v>1.0278704029536501</v>
      </c>
      <c r="AT526">
        <v>1.1832273328244101</v>
      </c>
      <c r="AU526">
        <v>1.04558806036038</v>
      </c>
      <c r="AV526">
        <v>0.14403628530388099</v>
      </c>
      <c r="AW526">
        <v>1.13716073537858</v>
      </c>
      <c r="AX526">
        <v>1.19034967558816</v>
      </c>
      <c r="AY526">
        <v>3.5375100821215602E-2</v>
      </c>
      <c r="AZ526">
        <v>1.1441989616652899</v>
      </c>
      <c r="BA526">
        <v>1.1459312202074099</v>
      </c>
      <c r="BB526">
        <v>0.354242295061998</v>
      </c>
      <c r="BC526">
        <v>5.7881528200658602E-2</v>
      </c>
      <c r="BD526">
        <v>1.15000662373323</v>
      </c>
      <c r="BE526">
        <v>1.0811327073428201</v>
      </c>
      <c r="BU526">
        <v>0</v>
      </c>
      <c r="BV526">
        <v>0.99082185335652295</v>
      </c>
      <c r="BW526">
        <v>0</v>
      </c>
      <c r="BX526" s="97" t="s">
        <v>614</v>
      </c>
      <c r="BY526">
        <v>0</v>
      </c>
      <c r="BZ526">
        <v>0.81704500750099496</v>
      </c>
      <c r="CA526">
        <v>0.89824933348107605</v>
      </c>
      <c r="CB526">
        <v>0.81917003873985605</v>
      </c>
      <c r="CC526">
        <v>0.99026074415980303</v>
      </c>
      <c r="CD526">
        <v>0.82855646610829303</v>
      </c>
    </row>
    <row r="527" spans="38:82" ht="15.6">
      <c r="AL527">
        <v>4.9971611299469303E-2</v>
      </c>
      <c r="AM527">
        <v>1.1779794862031101</v>
      </c>
      <c r="AN527">
        <v>1.4422031597390701</v>
      </c>
      <c r="AO527">
        <v>1.03047460296479E-2</v>
      </c>
      <c r="AP527">
        <v>1.1160322711897901</v>
      </c>
      <c r="AQ527">
        <v>1.0386251375280899</v>
      </c>
      <c r="AR527">
        <v>1.10747351757463</v>
      </c>
      <c r="AS527">
        <v>1.0380328370485701</v>
      </c>
      <c r="AT527">
        <v>1.19443753241037</v>
      </c>
      <c r="AU527">
        <v>1.0612853884190701</v>
      </c>
      <c r="AV527">
        <v>0.15031081310199901</v>
      </c>
      <c r="AW527">
        <v>1.1483922374520801</v>
      </c>
      <c r="AX527">
        <v>1.1917278248585099</v>
      </c>
      <c r="AY527">
        <v>2.7068587512622099E-2</v>
      </c>
      <c r="AZ527">
        <v>1.1566056061548899</v>
      </c>
      <c r="BA527">
        <v>1.1465069508513299</v>
      </c>
      <c r="BB527">
        <v>0.36337807069746098</v>
      </c>
      <c r="BC527">
        <v>5.6093574433764101E-2</v>
      </c>
      <c r="BD527">
        <v>1.1624647410240101</v>
      </c>
      <c r="BE527">
        <v>1.0919346389393201</v>
      </c>
      <c r="BU527">
        <v>0</v>
      </c>
      <c r="BV527">
        <v>0.99226905121022502</v>
      </c>
      <c r="BW527">
        <v>0</v>
      </c>
      <c r="BX527" s="97" t="s">
        <v>615</v>
      </c>
      <c r="BY527">
        <v>0</v>
      </c>
      <c r="BZ527">
        <v>0.82961553227143603</v>
      </c>
      <c r="CA527">
        <v>0.89958740516994395</v>
      </c>
      <c r="CB527">
        <v>0.82763511999789896</v>
      </c>
      <c r="CC527">
        <v>0.99176280995440602</v>
      </c>
      <c r="CD527">
        <v>0.83976175551684795</v>
      </c>
    </row>
    <row r="528" spans="38:82" ht="15.6">
      <c r="AL528">
        <v>4.8260976009672801E-2</v>
      </c>
      <c r="AM528">
        <v>1.12230619064892</v>
      </c>
      <c r="AN528">
        <v>1.4087156358349999</v>
      </c>
      <c r="AO528">
        <v>5.7799715013869902E-3</v>
      </c>
      <c r="AP528">
        <v>1.0622194691686599</v>
      </c>
      <c r="AQ528">
        <v>0.99761340328264303</v>
      </c>
      <c r="AR528">
        <v>1.0549889638035801</v>
      </c>
      <c r="AS528">
        <v>0.99579374936209397</v>
      </c>
      <c r="AT528">
        <v>1.1494790358006299</v>
      </c>
      <c r="AU528">
        <v>1.0111833208477701</v>
      </c>
      <c r="AV528">
        <v>0.13964347968878801</v>
      </c>
      <c r="AW528">
        <v>1.1024990792362399</v>
      </c>
      <c r="AX528">
        <v>1.14351251665882</v>
      </c>
      <c r="AY528">
        <v>1.6831881209617001E-2</v>
      </c>
      <c r="AZ528">
        <v>1.11834586010059</v>
      </c>
      <c r="BA528">
        <v>1.0993276483236201</v>
      </c>
      <c r="BB528">
        <v>0.35978735425136299</v>
      </c>
      <c r="BC528">
        <v>5.5371743885162902E-2</v>
      </c>
      <c r="BD528">
        <v>1.1077455659195099</v>
      </c>
      <c r="BE528">
        <v>1.0504860761763599</v>
      </c>
      <c r="BU528">
        <v>0</v>
      </c>
      <c r="BV528">
        <v>0.99064624635670395</v>
      </c>
      <c r="BW528">
        <v>0</v>
      </c>
      <c r="BX528" s="97" t="s">
        <v>616</v>
      </c>
      <c r="BY528">
        <v>0</v>
      </c>
      <c r="BZ528">
        <v>0.83749720857522703</v>
      </c>
      <c r="CA528">
        <v>0.90081473038585302</v>
      </c>
      <c r="CB528">
        <v>0.83517959163348099</v>
      </c>
      <c r="CC528">
        <v>0.99254837445050403</v>
      </c>
      <c r="CD528">
        <v>0.84870635689360896</v>
      </c>
    </row>
    <row r="529" spans="2:82" ht="15.6">
      <c r="AL529">
        <v>4.3348817003468799E-2</v>
      </c>
      <c r="AM529">
        <v>1.0453090101443701</v>
      </c>
      <c r="AN529">
        <v>1.3513621484842699</v>
      </c>
      <c r="AO529">
        <v>2.4065148869379799E-3</v>
      </c>
      <c r="AP529">
        <v>0.98318245356664602</v>
      </c>
      <c r="AQ529">
        <v>0.92560179516818197</v>
      </c>
      <c r="AR529">
        <v>0.97821826939652901</v>
      </c>
      <c r="AS529">
        <v>0.91797038665137698</v>
      </c>
      <c r="AT529">
        <v>1.06763562446447</v>
      </c>
      <c r="AU529">
        <v>0.95054604834334</v>
      </c>
      <c r="AV529">
        <v>0.122280257079955</v>
      </c>
      <c r="AW529">
        <v>1.0279768804764999</v>
      </c>
      <c r="AX529">
        <v>1.05552643978466</v>
      </c>
      <c r="AY529">
        <v>3.3892781970576102E-3</v>
      </c>
      <c r="AZ529">
        <v>1.04035855087967</v>
      </c>
      <c r="BA529">
        <v>1.0205621382230201</v>
      </c>
      <c r="BB529">
        <v>0.355589117757099</v>
      </c>
      <c r="BC529">
        <v>5.2138819306194198E-2</v>
      </c>
      <c r="BD529">
        <v>1.02397098019235</v>
      </c>
      <c r="BE529">
        <v>0.97245164671549</v>
      </c>
      <c r="BU529">
        <v>0</v>
      </c>
      <c r="BV529">
        <v>0.97908640138946401</v>
      </c>
      <c r="BW529">
        <v>0</v>
      </c>
      <c r="BX529" s="97" t="s">
        <v>617</v>
      </c>
      <c r="BY529">
        <v>0</v>
      </c>
      <c r="BZ529">
        <v>0.83729956590011301</v>
      </c>
      <c r="CA529">
        <v>0.89258374656418704</v>
      </c>
      <c r="CB529">
        <v>0.83393501316604302</v>
      </c>
      <c r="CC529">
        <v>0.98110148224906302</v>
      </c>
      <c r="CD529">
        <v>0.84864708747459905</v>
      </c>
    </row>
    <row r="530" spans="2:82" ht="15.6">
      <c r="AL530">
        <v>0</v>
      </c>
      <c r="AM530">
        <v>0.96216037416434896</v>
      </c>
      <c r="AN530">
        <v>0.90417400083671196</v>
      </c>
      <c r="AO530">
        <v>0</v>
      </c>
      <c r="AP530">
        <v>0.90716750996422801</v>
      </c>
      <c r="AQ530">
        <v>0.85570507966574305</v>
      </c>
      <c r="AR530">
        <v>0.89594211222459397</v>
      </c>
      <c r="AS530">
        <v>0.84533061319456804</v>
      </c>
      <c r="AT530">
        <v>0.97934756661378997</v>
      </c>
      <c r="AU530">
        <v>0.87338100025208498</v>
      </c>
      <c r="AV530">
        <v>0</v>
      </c>
      <c r="AW530">
        <v>0.94965961421433998</v>
      </c>
      <c r="AX530">
        <v>0.96992061722805401</v>
      </c>
      <c r="AY530">
        <v>0</v>
      </c>
      <c r="AZ530">
        <v>0.95086270453412602</v>
      </c>
      <c r="BA530">
        <v>0.937224613042274</v>
      </c>
      <c r="BB530">
        <v>0.93473053053050104</v>
      </c>
      <c r="BC530">
        <v>0</v>
      </c>
      <c r="BD530">
        <v>0.94675449408988899</v>
      </c>
      <c r="BE530">
        <v>0.89933189593926599</v>
      </c>
      <c r="BU530">
        <v>0</v>
      </c>
      <c r="BV530">
        <v>0.87880245117503497</v>
      </c>
      <c r="BW530">
        <v>0</v>
      </c>
      <c r="BX530" s="97" t="s">
        <v>618</v>
      </c>
      <c r="BY530">
        <v>0</v>
      </c>
      <c r="BZ530">
        <v>0.75143322258320799</v>
      </c>
      <c r="CA530">
        <v>0.79775852543830095</v>
      </c>
      <c r="CB530">
        <v>0.74975561434272997</v>
      </c>
      <c r="CC530">
        <v>0.87715155801077604</v>
      </c>
      <c r="CD530">
        <v>0.76284536318377805</v>
      </c>
    </row>
    <row r="531" spans="2:82" ht="15.6">
      <c r="AL531">
        <v>0</v>
      </c>
      <c r="AM531">
        <v>0.96256847406708201</v>
      </c>
      <c r="AN531">
        <v>0.910846659717088</v>
      </c>
      <c r="AO531">
        <v>0</v>
      </c>
      <c r="AP531">
        <v>0.91727104555406602</v>
      </c>
      <c r="AQ531">
        <v>0.866610484404711</v>
      </c>
      <c r="AR531">
        <v>0.90361409334521903</v>
      </c>
      <c r="AS531">
        <v>0.85966541243805805</v>
      </c>
      <c r="AT531">
        <v>0.99007012675772199</v>
      </c>
      <c r="AU531">
        <v>0.87787473414164496</v>
      </c>
      <c r="AV531">
        <v>0</v>
      </c>
      <c r="AW531">
        <v>0.96211106792900403</v>
      </c>
      <c r="AX531">
        <v>0.96994496661979102</v>
      </c>
      <c r="AY531">
        <v>0</v>
      </c>
      <c r="AZ531">
        <v>0.95796161187446804</v>
      </c>
      <c r="BA531">
        <v>0.94263168996160995</v>
      </c>
      <c r="BB531">
        <v>0.94456015411694005</v>
      </c>
      <c r="BC531">
        <v>0</v>
      </c>
      <c r="BD531">
        <v>0.954594856113265</v>
      </c>
      <c r="BE531">
        <v>0.91237099631449903</v>
      </c>
      <c r="BU531">
        <v>0</v>
      </c>
      <c r="BV531">
        <v>0.78723169425679596</v>
      </c>
      <c r="BW531">
        <v>0</v>
      </c>
      <c r="BX531" s="97" t="s">
        <v>619</v>
      </c>
      <c r="BY531">
        <v>0</v>
      </c>
      <c r="BZ531">
        <v>0.68297883513026503</v>
      </c>
      <c r="CA531">
        <v>0.71214167702862796</v>
      </c>
      <c r="CB531">
        <v>0.68020463021352096</v>
      </c>
      <c r="CC531">
        <v>0.79222643616343402</v>
      </c>
      <c r="CD531">
        <v>0.67320614403336698</v>
      </c>
    </row>
    <row r="532" spans="2:82" ht="15.6">
      <c r="AL532">
        <v>0</v>
      </c>
      <c r="AM532">
        <v>0.96359761586528803</v>
      </c>
      <c r="AN532">
        <v>0.91616567686707795</v>
      </c>
      <c r="AO532">
        <v>0</v>
      </c>
      <c r="AP532">
        <v>0.92398235895709502</v>
      </c>
      <c r="AQ532">
        <v>0.88029275110078598</v>
      </c>
      <c r="AR532">
        <v>0.90791817680640896</v>
      </c>
      <c r="AS532">
        <v>0.87074643705978505</v>
      </c>
      <c r="AT532">
        <v>0.98936340584492999</v>
      </c>
      <c r="AU532">
        <v>0.87393695159164797</v>
      </c>
      <c r="AV532">
        <v>0</v>
      </c>
      <c r="AW532">
        <v>0.96399322672558596</v>
      </c>
      <c r="AX532">
        <v>0.97252127581371905</v>
      </c>
      <c r="AY532">
        <v>0</v>
      </c>
      <c r="AZ532">
        <v>0.95922632902599703</v>
      </c>
      <c r="BA532">
        <v>0.94613785274073803</v>
      </c>
      <c r="BB532">
        <v>0.95266675061928896</v>
      </c>
      <c r="BC532">
        <v>0</v>
      </c>
      <c r="BD532">
        <v>0.95741506469947601</v>
      </c>
      <c r="BE532">
        <v>0.91785373981797502</v>
      </c>
      <c r="BU532">
        <v>0</v>
      </c>
      <c r="BV532">
        <v>0.80264681217025802</v>
      </c>
      <c r="BW532">
        <v>0</v>
      </c>
      <c r="BX532" s="97" t="s">
        <v>620</v>
      </c>
      <c r="BY532">
        <v>0</v>
      </c>
      <c r="BZ532">
        <v>0.71072021587309697</v>
      </c>
      <c r="CA532">
        <v>0.73461534963050301</v>
      </c>
      <c r="CB532">
        <v>0.70349861147277704</v>
      </c>
      <c r="CC532">
        <v>0.81421714979594695</v>
      </c>
      <c r="CD532">
        <v>0.69800668098353202</v>
      </c>
    </row>
    <row r="533" spans="2:82" ht="15.6">
      <c r="AL533">
        <v>0</v>
      </c>
      <c r="AM533">
        <v>0.956581645247362</v>
      </c>
      <c r="AN533">
        <v>0.90857504226082098</v>
      </c>
      <c r="AO533">
        <v>0</v>
      </c>
      <c r="AP533">
        <v>0.92276688325437695</v>
      </c>
      <c r="AQ533">
        <v>0.87605083780425297</v>
      </c>
      <c r="AR533">
        <v>0.90416753339813605</v>
      </c>
      <c r="AS533">
        <v>0.87038906673736205</v>
      </c>
      <c r="AT533">
        <v>0.97994846163673899</v>
      </c>
      <c r="AU533">
        <v>0.879586542017749</v>
      </c>
      <c r="AV533">
        <v>0</v>
      </c>
      <c r="AW533">
        <v>0.95514356826213098</v>
      </c>
      <c r="AX533">
        <v>0.96015225999726395</v>
      </c>
      <c r="AY533">
        <v>0</v>
      </c>
      <c r="AZ533">
        <v>0.94896584564931297</v>
      </c>
      <c r="BA533">
        <v>0.93893841638297604</v>
      </c>
      <c r="BB533">
        <v>0.94607916633318501</v>
      </c>
      <c r="BC533">
        <v>0</v>
      </c>
      <c r="BD533">
        <v>0.94675969623256795</v>
      </c>
      <c r="BE533">
        <v>0.91192963604395605</v>
      </c>
      <c r="BU533">
        <v>0</v>
      </c>
      <c r="BV533">
        <v>0.84218727162335605</v>
      </c>
      <c r="BW533">
        <v>0</v>
      </c>
      <c r="BX533" s="97" t="s">
        <v>621</v>
      </c>
      <c r="BY533">
        <v>0</v>
      </c>
      <c r="BZ533">
        <v>0.75878129229257896</v>
      </c>
      <c r="CA533">
        <v>0.77644942034450903</v>
      </c>
      <c r="CB533">
        <v>0.74905589691164998</v>
      </c>
      <c r="CC533">
        <v>0.85863146269599799</v>
      </c>
      <c r="CD533">
        <v>0.74740946566301802</v>
      </c>
    </row>
    <row r="534" spans="2:82" ht="15.6">
      <c r="AL534">
        <v>0</v>
      </c>
      <c r="AM534">
        <v>0.85445725258526395</v>
      </c>
      <c r="AN534">
        <v>0.80711403143585203</v>
      </c>
      <c r="AO534">
        <v>0</v>
      </c>
      <c r="AP534">
        <v>0.82413345243642899</v>
      </c>
      <c r="AQ534">
        <v>0.78318066235582995</v>
      </c>
      <c r="AR534">
        <v>0.80534144307495903</v>
      </c>
      <c r="AS534">
        <v>0.77394000335024604</v>
      </c>
      <c r="AT534">
        <v>0.88325444039495304</v>
      </c>
      <c r="AU534">
        <v>0.77854849769717605</v>
      </c>
      <c r="AV534">
        <v>0</v>
      </c>
      <c r="AW534">
        <v>0.85844338034349199</v>
      </c>
      <c r="AX534">
        <v>0.85960774121119299</v>
      </c>
      <c r="AY534">
        <v>0</v>
      </c>
      <c r="AZ534">
        <v>0.84959007521048702</v>
      </c>
      <c r="BA534">
        <v>0.84048171971476304</v>
      </c>
      <c r="BB534">
        <v>0.85004742455780302</v>
      </c>
      <c r="BC534">
        <v>0</v>
      </c>
      <c r="BD534">
        <v>0.85006469754097502</v>
      </c>
      <c r="BE534">
        <v>0.81367574631875805</v>
      </c>
      <c r="BU534">
        <v>0</v>
      </c>
      <c r="BV534">
        <v>0.77809260842186301</v>
      </c>
      <c r="BW534">
        <v>0</v>
      </c>
      <c r="BX534" s="97" t="s">
        <v>622</v>
      </c>
      <c r="BY534">
        <v>0</v>
      </c>
      <c r="BZ534">
        <v>0.70161428404102599</v>
      </c>
      <c r="CA534">
        <v>0.71703621689365904</v>
      </c>
      <c r="CB534">
        <v>0.69435502902887103</v>
      </c>
      <c r="CC534">
        <v>0.79425287664201805</v>
      </c>
      <c r="CD534">
        <v>0.69276662118876897</v>
      </c>
    </row>
    <row r="535" spans="2:82" ht="15.6">
      <c r="AL535">
        <v>0</v>
      </c>
      <c r="AM535">
        <v>0.76874233664859704</v>
      </c>
      <c r="AN535">
        <v>0.72570268427553997</v>
      </c>
      <c r="AO535">
        <v>0</v>
      </c>
      <c r="AP535">
        <v>0.74279069482842597</v>
      </c>
      <c r="AQ535">
        <v>0.70916734352157995</v>
      </c>
      <c r="AR535">
        <v>0.72165996900804097</v>
      </c>
      <c r="AS535">
        <v>0.69774175096347302</v>
      </c>
      <c r="AT535">
        <v>0.79102097625294199</v>
      </c>
      <c r="AU535">
        <v>0.70147824506040601</v>
      </c>
      <c r="AV535">
        <v>0</v>
      </c>
      <c r="AW535">
        <v>0.77283886364068299</v>
      </c>
      <c r="AX535">
        <v>0.76893583668753596</v>
      </c>
      <c r="AY535">
        <v>0</v>
      </c>
      <c r="AZ535">
        <v>0.76644733737152204</v>
      </c>
      <c r="BA535">
        <v>0.75484839291663897</v>
      </c>
      <c r="BB535">
        <v>0.76347207641235104</v>
      </c>
      <c r="BC535">
        <v>0</v>
      </c>
      <c r="BD535">
        <v>0.76252277651437705</v>
      </c>
      <c r="BE535">
        <v>0.73457176172348704</v>
      </c>
      <c r="BU535">
        <v>0</v>
      </c>
      <c r="BV535">
        <v>0.68374797719450997</v>
      </c>
      <c r="BW535">
        <v>0</v>
      </c>
      <c r="BX535" s="97" t="s">
        <v>623</v>
      </c>
      <c r="BY535">
        <v>0</v>
      </c>
      <c r="BZ535">
        <v>0.62166493190537297</v>
      </c>
      <c r="CA535">
        <v>0.63451412913669702</v>
      </c>
      <c r="CB535">
        <v>0.61376927672231596</v>
      </c>
      <c r="CC535">
        <v>0.70269876344313997</v>
      </c>
      <c r="CD535">
        <v>0.61280115305979599</v>
      </c>
    </row>
    <row r="536" spans="2:82" ht="15.6">
      <c r="AL536">
        <v>0</v>
      </c>
      <c r="AM536">
        <v>0.78775445093789498</v>
      </c>
      <c r="AN536">
        <v>0.74876362322943801</v>
      </c>
      <c r="AO536">
        <v>0</v>
      </c>
      <c r="AP536">
        <v>0.76400493540387004</v>
      </c>
      <c r="AQ536">
        <v>0.73338702629014896</v>
      </c>
      <c r="AR536">
        <v>0.74335469129942999</v>
      </c>
      <c r="AS536">
        <v>0.71997918697737695</v>
      </c>
      <c r="AT536">
        <v>0.812229800320318</v>
      </c>
      <c r="AU536">
        <v>0.72723762870407205</v>
      </c>
      <c r="AV536">
        <v>0</v>
      </c>
      <c r="AW536">
        <v>0.79177728235591505</v>
      </c>
      <c r="AX536">
        <v>0.79062798033739301</v>
      </c>
      <c r="AY536">
        <v>0</v>
      </c>
      <c r="AZ536">
        <v>0.78781356638938405</v>
      </c>
      <c r="BA536">
        <v>0.773235668160272</v>
      </c>
      <c r="BB536">
        <v>0.78587299120217902</v>
      </c>
      <c r="BC536">
        <v>0</v>
      </c>
      <c r="BD536">
        <v>0.78156253792110597</v>
      </c>
      <c r="BE536">
        <v>0.75812152071317696</v>
      </c>
      <c r="BU536">
        <v>0</v>
      </c>
      <c r="BV536">
        <v>0.56507538221945397</v>
      </c>
      <c r="BW536">
        <v>0</v>
      </c>
      <c r="BX536" s="97" t="s">
        <v>624</v>
      </c>
      <c r="BY536">
        <v>0</v>
      </c>
      <c r="BZ536">
        <v>0.51951888443067595</v>
      </c>
      <c r="CA536">
        <v>0.53609945211812704</v>
      </c>
      <c r="CB536">
        <v>0.51417643251907497</v>
      </c>
      <c r="CC536">
        <v>0.58759517657667004</v>
      </c>
      <c r="CD536">
        <v>0.51418024189790701</v>
      </c>
    </row>
    <row r="537" spans="2:82" ht="15.6">
      <c r="AL537">
        <v>0</v>
      </c>
      <c r="AM537">
        <v>0.830797367457628</v>
      </c>
      <c r="AN537">
        <v>0.79635911958834105</v>
      </c>
      <c r="AO537">
        <v>0</v>
      </c>
      <c r="AP537">
        <v>0.80942168991631802</v>
      </c>
      <c r="AQ537">
        <v>0.78138410303114902</v>
      </c>
      <c r="AR537">
        <v>0.79468458263309105</v>
      </c>
      <c r="AS537">
        <v>0.77085990011161298</v>
      </c>
      <c r="AT537">
        <v>0.85362625217743604</v>
      </c>
      <c r="AU537">
        <v>0.77638827909859598</v>
      </c>
      <c r="AV537">
        <v>0</v>
      </c>
      <c r="AW537">
        <v>0.836867547005547</v>
      </c>
      <c r="AX537">
        <v>0.83308374101541904</v>
      </c>
      <c r="AY537">
        <v>0</v>
      </c>
      <c r="AZ537">
        <v>0.83281470693480497</v>
      </c>
      <c r="BA537">
        <v>0.81971215758377103</v>
      </c>
      <c r="BB537">
        <v>0.83115498837006696</v>
      </c>
      <c r="BC537">
        <v>0</v>
      </c>
      <c r="BD537">
        <v>0.82479072063029002</v>
      </c>
      <c r="BE537">
        <v>0.80493289089417597</v>
      </c>
      <c r="BU537">
        <v>0</v>
      </c>
      <c r="BV537">
        <v>0.57672306375667204</v>
      </c>
      <c r="BW537">
        <v>0</v>
      </c>
      <c r="BX537" s="97" t="s">
        <v>625</v>
      </c>
      <c r="BY537">
        <v>0</v>
      </c>
      <c r="BZ537">
        <v>0.53339587097653796</v>
      </c>
      <c r="CA537">
        <v>0.54906377525202199</v>
      </c>
      <c r="CB537">
        <v>0.527017523154381</v>
      </c>
      <c r="CC537">
        <v>0.60100621635166895</v>
      </c>
      <c r="CD537">
        <v>0.528464307042527</v>
      </c>
    </row>
    <row r="538" spans="2:82" ht="15.6">
      <c r="AL538">
        <v>0</v>
      </c>
      <c r="AM538">
        <v>0.76678656982264004</v>
      </c>
      <c r="AN538">
        <v>0.73609865774721694</v>
      </c>
      <c r="AO538">
        <v>0</v>
      </c>
      <c r="AP538">
        <v>0.74814818544629702</v>
      </c>
      <c r="AQ538">
        <v>0.72161997656978005</v>
      </c>
      <c r="AR538">
        <v>0.73448987395156795</v>
      </c>
      <c r="AS538">
        <v>0.71162513015880302</v>
      </c>
      <c r="AT538">
        <v>0.79209586504029905</v>
      </c>
      <c r="AU538">
        <v>0.71743703587663199</v>
      </c>
      <c r="AV538">
        <v>0</v>
      </c>
      <c r="AW538">
        <v>0.77481671696800603</v>
      </c>
      <c r="AX538">
        <v>0.77089786467689603</v>
      </c>
      <c r="AY538">
        <v>0</v>
      </c>
      <c r="AZ538">
        <v>0.76968531967745302</v>
      </c>
      <c r="BA538">
        <v>0.75729429846045704</v>
      </c>
      <c r="BB538">
        <v>0.77046668235854898</v>
      </c>
      <c r="BC538">
        <v>0</v>
      </c>
      <c r="BD538">
        <v>0.76100081855991797</v>
      </c>
      <c r="BE538">
        <v>0.74290753681440203</v>
      </c>
      <c r="BU538">
        <v>0</v>
      </c>
      <c r="BV538">
        <v>0.58075085098034596</v>
      </c>
      <c r="BW538">
        <v>0</v>
      </c>
      <c r="BX538" s="97" t="s">
        <v>626</v>
      </c>
      <c r="BY538">
        <v>0</v>
      </c>
      <c r="BZ538">
        <v>0.54241712724661795</v>
      </c>
      <c r="CA538">
        <v>0.55574724333472203</v>
      </c>
      <c r="CB538">
        <v>0.53627639746364397</v>
      </c>
      <c r="CC538">
        <v>0.60545750259486997</v>
      </c>
      <c r="CD538">
        <v>0.53656483000046695</v>
      </c>
    </row>
    <row r="539" spans="2:82" ht="15.6">
      <c r="AL539">
        <v>0</v>
      </c>
      <c r="AM539">
        <v>0.67579192792704501</v>
      </c>
      <c r="AN539">
        <v>0.64816781285543101</v>
      </c>
      <c r="AO539">
        <v>0</v>
      </c>
      <c r="AP539">
        <v>0.66084174467603396</v>
      </c>
      <c r="AQ539">
        <v>0.63443312775248095</v>
      </c>
      <c r="AR539">
        <v>0.64662197849038605</v>
      </c>
      <c r="AS539">
        <v>0.62502471176596797</v>
      </c>
      <c r="AT539">
        <v>0.69885324472390198</v>
      </c>
      <c r="AU539">
        <v>0.62871986587234596</v>
      </c>
      <c r="AV539">
        <v>0</v>
      </c>
      <c r="AW539">
        <v>0.68755577676774804</v>
      </c>
      <c r="AX539">
        <v>0.67955387954756596</v>
      </c>
      <c r="AY539">
        <v>0</v>
      </c>
      <c r="AZ539">
        <v>0.67958793994628297</v>
      </c>
      <c r="BA539">
        <v>0.66631163162646201</v>
      </c>
      <c r="BB539">
        <v>0.68096990723175699</v>
      </c>
      <c r="BC539">
        <v>0</v>
      </c>
      <c r="BD539">
        <v>0.67036098660210997</v>
      </c>
      <c r="BE539">
        <v>0.65628308689538695</v>
      </c>
      <c r="BU539">
        <v>0</v>
      </c>
      <c r="BV539">
        <v>0.61983379556805196</v>
      </c>
      <c r="BW539">
        <v>0</v>
      </c>
      <c r="BX539" s="97" t="s">
        <v>627</v>
      </c>
      <c r="BY539">
        <v>0</v>
      </c>
      <c r="BZ539">
        <v>0.58559565452137696</v>
      </c>
      <c r="CA539">
        <v>0.59701895921624504</v>
      </c>
      <c r="CB539">
        <v>0.578602685864679</v>
      </c>
      <c r="CC539">
        <v>0.642818167337325</v>
      </c>
      <c r="CD539">
        <v>0.58081223846010699</v>
      </c>
    </row>
    <row r="540" spans="2:82" ht="15.6">
      <c r="AL540">
        <v>0</v>
      </c>
      <c r="AM540">
        <v>0.56365620930389804</v>
      </c>
      <c r="AN540">
        <v>0.54406356557476898</v>
      </c>
      <c r="AO540">
        <v>0</v>
      </c>
      <c r="AP540">
        <v>0.55155885261714399</v>
      </c>
      <c r="AQ540">
        <v>0.53303139388681398</v>
      </c>
      <c r="AR540">
        <v>0.54315063839673605</v>
      </c>
      <c r="AS540">
        <v>0.52479635602183305</v>
      </c>
      <c r="AT540">
        <v>0.58534047064371197</v>
      </c>
      <c r="AU540">
        <v>0.52788292270175596</v>
      </c>
      <c r="AV540">
        <v>0</v>
      </c>
      <c r="AW540">
        <v>0.57699302630756</v>
      </c>
      <c r="AX540">
        <v>0.56854279399327101</v>
      </c>
      <c r="AY540">
        <v>0</v>
      </c>
      <c r="AZ540">
        <v>0.57128616398431298</v>
      </c>
      <c r="BA540">
        <v>0.55865441861165799</v>
      </c>
      <c r="BB540">
        <v>0.57277606108568901</v>
      </c>
      <c r="BC540">
        <v>0</v>
      </c>
      <c r="BD540">
        <v>0.560789021854317</v>
      </c>
      <c r="BE540">
        <v>0.55138623859414304</v>
      </c>
      <c r="BU540">
        <v>0</v>
      </c>
      <c r="BV540">
        <v>0.45422654390704897</v>
      </c>
      <c r="BW540">
        <v>0</v>
      </c>
      <c r="BX540" s="97" t="s">
        <v>628</v>
      </c>
      <c r="BY540">
        <v>0</v>
      </c>
      <c r="BZ540">
        <v>0.42780118103692799</v>
      </c>
      <c r="CA540">
        <v>0.43746615650142701</v>
      </c>
      <c r="CB540">
        <v>0.42416063294672501</v>
      </c>
      <c r="CC540">
        <v>0.473851530085585</v>
      </c>
      <c r="CD540">
        <v>0.42398739820097903</v>
      </c>
    </row>
    <row r="541" spans="2:82" ht="15.6">
      <c r="AL541">
        <v>0</v>
      </c>
      <c r="AM541">
        <v>0.57646454398790703</v>
      </c>
      <c r="AN541">
        <v>0.55878387406691199</v>
      </c>
      <c r="AO541">
        <v>0</v>
      </c>
      <c r="AP541">
        <v>0.56701344054118896</v>
      </c>
      <c r="AQ541">
        <v>0.54890773621442901</v>
      </c>
      <c r="AR541">
        <v>0.55860267914795203</v>
      </c>
      <c r="AS541">
        <v>0.54089043188633801</v>
      </c>
      <c r="AT541">
        <v>0.59631460540193604</v>
      </c>
      <c r="AU541">
        <v>0.54437911591199395</v>
      </c>
      <c r="AV541">
        <v>0</v>
      </c>
      <c r="AW541">
        <v>0.58934468112597005</v>
      </c>
      <c r="AX541">
        <v>0.58106837684190804</v>
      </c>
      <c r="AY541">
        <v>0</v>
      </c>
      <c r="AZ541">
        <v>0.58357320006315905</v>
      </c>
      <c r="BA541">
        <v>0.57285238172313502</v>
      </c>
      <c r="BB541">
        <v>0.58475350895837197</v>
      </c>
      <c r="BC541">
        <v>0</v>
      </c>
      <c r="BD541">
        <v>0.57394271963264998</v>
      </c>
      <c r="BE541">
        <v>0.56643140680981696</v>
      </c>
      <c r="BU541">
        <v>0</v>
      </c>
      <c r="BV541">
        <v>0.31129720023811802</v>
      </c>
      <c r="BW541">
        <v>0</v>
      </c>
      <c r="BX541" s="97" t="s">
        <v>629</v>
      </c>
      <c r="BY541">
        <v>0</v>
      </c>
      <c r="BZ541">
        <v>0.29773447647960199</v>
      </c>
      <c r="CA541">
        <v>0.30192539161256099</v>
      </c>
      <c r="CB541">
        <v>0.29193924558739398</v>
      </c>
      <c r="CC541">
        <v>0.32381946432152803</v>
      </c>
      <c r="CD541">
        <v>0.29156225480522602</v>
      </c>
    </row>
    <row r="542" spans="2:82" ht="15.6">
      <c r="B542" t="s">
        <v>267</v>
      </c>
      <c r="AL542">
        <v>0</v>
      </c>
      <c r="AM542">
        <v>0.58184695067682601</v>
      </c>
      <c r="AN542">
        <v>0.56611382227635698</v>
      </c>
      <c r="AO542">
        <v>0</v>
      </c>
      <c r="AP542">
        <v>0.57381952056035501</v>
      </c>
      <c r="AQ542">
        <v>0.55888220697405799</v>
      </c>
      <c r="AR542">
        <v>0.56666187014054104</v>
      </c>
      <c r="AS542">
        <v>0.55116678323257895</v>
      </c>
      <c r="AT542">
        <v>0.59883905941452398</v>
      </c>
      <c r="AU542">
        <v>0.554422755392878</v>
      </c>
      <c r="AV542">
        <v>0</v>
      </c>
      <c r="AW542">
        <v>0.59222090389513005</v>
      </c>
      <c r="AX542">
        <v>0.58570329940527199</v>
      </c>
      <c r="AY542">
        <v>0</v>
      </c>
      <c r="AZ542">
        <v>0.58713304460313098</v>
      </c>
      <c r="BA542">
        <v>0.57793030668274104</v>
      </c>
      <c r="BB542">
        <v>0.58925527708141601</v>
      </c>
      <c r="BC542">
        <v>0</v>
      </c>
      <c r="BD542">
        <v>0.57951852737388199</v>
      </c>
      <c r="BE542">
        <v>0.57300204323489501</v>
      </c>
      <c r="BU542">
        <v>0</v>
      </c>
      <c r="BV542">
        <v>0.36003628386829101</v>
      </c>
      <c r="BW542">
        <v>0</v>
      </c>
      <c r="BX542" s="97" t="s">
        <v>630</v>
      </c>
      <c r="BY542">
        <v>0</v>
      </c>
      <c r="BZ542">
        <v>0.34773224765746602</v>
      </c>
      <c r="CA542">
        <v>0.35195745528116201</v>
      </c>
      <c r="CB542">
        <v>0.34236273600731998</v>
      </c>
      <c r="CC542">
        <v>0.37129140563806101</v>
      </c>
      <c r="CD542">
        <v>0.342827626643603</v>
      </c>
    </row>
    <row r="543" spans="2:82" ht="15.6">
      <c r="AL543">
        <v>0</v>
      </c>
      <c r="AM543">
        <v>0.62067461720990602</v>
      </c>
      <c r="AN543">
        <v>0.60822209587741705</v>
      </c>
      <c r="AO543">
        <v>0</v>
      </c>
      <c r="AP543">
        <v>0.61441457324062798</v>
      </c>
      <c r="AQ543">
        <v>0.60230813094564895</v>
      </c>
      <c r="AR543">
        <v>0.60769226977909196</v>
      </c>
      <c r="AS543">
        <v>0.59526920205822198</v>
      </c>
      <c r="AT543">
        <v>0.63543008387255095</v>
      </c>
      <c r="AU543">
        <v>0.59816030422351696</v>
      </c>
      <c r="AV543">
        <v>0</v>
      </c>
      <c r="AW543">
        <v>0.63023106829907405</v>
      </c>
      <c r="AX543">
        <v>0.62328925942479296</v>
      </c>
      <c r="AY543">
        <v>0</v>
      </c>
      <c r="AZ543">
        <v>0.625270929305902</v>
      </c>
      <c r="BA543">
        <v>0.61787368812820298</v>
      </c>
      <c r="BB543">
        <v>0.62687139749215204</v>
      </c>
      <c r="BC543">
        <v>0</v>
      </c>
      <c r="BD543">
        <v>0.61919753367180397</v>
      </c>
      <c r="BE543">
        <v>0.61328831919123294</v>
      </c>
      <c r="BU543">
        <v>0</v>
      </c>
      <c r="BV543">
        <v>0.51513923195607103</v>
      </c>
      <c r="BW543">
        <v>0</v>
      </c>
      <c r="BX543" s="97" t="s">
        <v>631</v>
      </c>
      <c r="BY543">
        <v>0</v>
      </c>
      <c r="BZ543">
        <v>0.503948719492325</v>
      </c>
      <c r="CA543">
        <v>0.50815252981376602</v>
      </c>
      <c r="CB543">
        <v>0.49846379717038702</v>
      </c>
      <c r="CC543">
        <v>0.52514085386937104</v>
      </c>
      <c r="CD543">
        <v>0.49890248102882001</v>
      </c>
    </row>
    <row r="544" spans="2:82" ht="15.6">
      <c r="AL544">
        <v>0</v>
      </c>
      <c r="AM544">
        <v>0.45598140036817603</v>
      </c>
      <c r="AN544">
        <v>0.44349610080490598</v>
      </c>
      <c r="AO544">
        <v>0</v>
      </c>
      <c r="AP544">
        <v>0.44913133950641398</v>
      </c>
      <c r="AQ544">
        <v>0.438927245351377</v>
      </c>
      <c r="AR544">
        <v>0.44398411140150001</v>
      </c>
      <c r="AS544">
        <v>0.43141352598854898</v>
      </c>
      <c r="AT544">
        <v>0.46920850205243297</v>
      </c>
      <c r="AU544">
        <v>0.43367303086859998</v>
      </c>
      <c r="AV544">
        <v>0</v>
      </c>
      <c r="AW544">
        <v>0.46429562232092902</v>
      </c>
      <c r="AX544">
        <v>0.45809433530580201</v>
      </c>
      <c r="AY544">
        <v>0</v>
      </c>
      <c r="AZ544">
        <v>0.45969448807270702</v>
      </c>
      <c r="BA544">
        <v>0.452720612454594</v>
      </c>
      <c r="BB544">
        <v>0.46038099070968302</v>
      </c>
      <c r="BC544">
        <v>0</v>
      </c>
      <c r="BD544">
        <v>0.45322614316170701</v>
      </c>
      <c r="BE544">
        <v>0.448536879648473</v>
      </c>
      <c r="BU544">
        <v>0</v>
      </c>
      <c r="BV544">
        <v>0.34453681229891903</v>
      </c>
      <c r="BW544">
        <v>0</v>
      </c>
      <c r="BX544" s="97" t="s">
        <v>632</v>
      </c>
      <c r="BY544">
        <v>0</v>
      </c>
      <c r="BZ544">
        <v>0.33700112072734101</v>
      </c>
      <c r="CA544">
        <v>0.33879926640115798</v>
      </c>
      <c r="CB544">
        <v>0.33287582323440101</v>
      </c>
      <c r="CC544">
        <v>0.353480093201329</v>
      </c>
      <c r="CD544">
        <v>0.33397760217871197</v>
      </c>
    </row>
    <row r="545" spans="38:82" ht="15.6">
      <c r="AL545">
        <v>0</v>
      </c>
      <c r="AM545">
        <v>0.31228494344584001</v>
      </c>
      <c r="AN545">
        <v>0.30456359959167201</v>
      </c>
      <c r="AO545">
        <v>0</v>
      </c>
      <c r="AP545">
        <v>0.30767069644918799</v>
      </c>
      <c r="AQ545">
        <v>0.302866762899756</v>
      </c>
      <c r="AR545">
        <v>0.30549051644120601</v>
      </c>
      <c r="AS545">
        <v>0.29710325298273699</v>
      </c>
      <c r="AT545">
        <v>0.32137316607807698</v>
      </c>
      <c r="AU545">
        <v>0.29853258708630598</v>
      </c>
      <c r="AV545">
        <v>0</v>
      </c>
      <c r="AW545">
        <v>0.31794544773467598</v>
      </c>
      <c r="AX545">
        <v>0.31421500951715697</v>
      </c>
      <c r="AY545">
        <v>0</v>
      </c>
      <c r="AZ545">
        <v>0.31320135606889998</v>
      </c>
      <c r="BA545">
        <v>0.31005875777856201</v>
      </c>
      <c r="BB545">
        <v>0.31518724790653402</v>
      </c>
      <c r="BC545">
        <v>0</v>
      </c>
      <c r="BD545">
        <v>0.31035421131676699</v>
      </c>
      <c r="BE545">
        <v>0.30738628325163803</v>
      </c>
      <c r="BU545">
        <v>0</v>
      </c>
      <c r="BV545">
        <v>9.0347603984210698E-2</v>
      </c>
      <c r="BW545">
        <v>0</v>
      </c>
      <c r="BX545" s="97" t="s">
        <v>633</v>
      </c>
      <c r="BY545">
        <v>0</v>
      </c>
      <c r="BZ545">
        <v>8.5151606784283004E-2</v>
      </c>
      <c r="CA545">
        <v>8.7314835136745997E-2</v>
      </c>
      <c r="CB545">
        <v>8.3603155881878999E-2</v>
      </c>
      <c r="CC545">
        <v>9.4464211843382204E-2</v>
      </c>
      <c r="CD545">
        <v>8.3386782947889801E-2</v>
      </c>
    </row>
    <row r="546" spans="38:82" ht="15.6">
      <c r="AL546">
        <v>0</v>
      </c>
      <c r="AM546">
        <v>0.36123175202498398</v>
      </c>
      <c r="AN546">
        <v>0.35484307654214398</v>
      </c>
      <c r="AO546">
        <v>0</v>
      </c>
      <c r="AP546">
        <v>0.35752513958001902</v>
      </c>
      <c r="AQ546">
        <v>0.353686033352477</v>
      </c>
      <c r="AR546">
        <v>0.355950890279296</v>
      </c>
      <c r="AS546">
        <v>0.34863049545110902</v>
      </c>
      <c r="AT546">
        <v>0.36841355485475502</v>
      </c>
      <c r="AU546">
        <v>0.35015584237504999</v>
      </c>
      <c r="AV546">
        <v>0</v>
      </c>
      <c r="AW546">
        <v>0.36575925641638302</v>
      </c>
      <c r="AX546">
        <v>0.362792307197354</v>
      </c>
      <c r="AY546">
        <v>0</v>
      </c>
      <c r="AZ546">
        <v>0.36195589851246701</v>
      </c>
      <c r="BA546">
        <v>0.35946233855742799</v>
      </c>
      <c r="BB546">
        <v>0.36364265620943897</v>
      </c>
      <c r="BC546">
        <v>0</v>
      </c>
      <c r="BD546">
        <v>0.35966206697610298</v>
      </c>
      <c r="BE546">
        <v>0.35731772799463202</v>
      </c>
      <c r="BU546">
        <v>0</v>
      </c>
      <c r="BV546">
        <v>0</v>
      </c>
      <c r="BW546">
        <v>0</v>
      </c>
      <c r="BX546" s="97" t="s">
        <v>634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38:82">
      <c r="AL547">
        <v>0</v>
      </c>
      <c r="AM547">
        <v>0.51702183218369702</v>
      </c>
      <c r="AN547">
        <v>0.51338700815865002</v>
      </c>
      <c r="AO547">
        <v>0</v>
      </c>
      <c r="AP547">
        <v>0.5150729773446</v>
      </c>
      <c r="AQ547">
        <v>0.51237062617142504</v>
      </c>
      <c r="AR547">
        <v>0.514122360947323</v>
      </c>
      <c r="AS547">
        <v>0.50961582414881501</v>
      </c>
      <c r="AT547">
        <v>0.52129650568783603</v>
      </c>
      <c r="AU547">
        <v>0.51006838365510498</v>
      </c>
      <c r="AV547">
        <v>0</v>
      </c>
      <c r="AW547">
        <v>0.51977642660618795</v>
      </c>
      <c r="AX547">
        <v>0.51799493062252799</v>
      </c>
      <c r="AY547">
        <v>0</v>
      </c>
      <c r="AZ547">
        <v>0.51745871921161002</v>
      </c>
      <c r="BA547">
        <v>0.51594632422057296</v>
      </c>
      <c r="BB547">
        <v>0.51871469575914997</v>
      </c>
      <c r="BC547">
        <v>0</v>
      </c>
      <c r="BD547">
        <v>0.51602615921220096</v>
      </c>
      <c r="BE547">
        <v>0.51480188003264504</v>
      </c>
    </row>
    <row r="548" spans="38:82">
      <c r="AL548">
        <v>0</v>
      </c>
      <c r="AM548">
        <v>0.34578103975688601</v>
      </c>
      <c r="AN548">
        <v>0.34368565312421601</v>
      </c>
      <c r="AO548">
        <v>0</v>
      </c>
      <c r="AP548">
        <v>0.34458718551811801</v>
      </c>
      <c r="AQ548">
        <v>0.34267479254824201</v>
      </c>
      <c r="AR548">
        <v>0.342313909713723</v>
      </c>
      <c r="AS548">
        <v>0.33998008022512699</v>
      </c>
      <c r="AT548">
        <v>0.351191942975073</v>
      </c>
      <c r="AU548">
        <v>0.341285507094715</v>
      </c>
      <c r="AV548">
        <v>0</v>
      </c>
      <c r="AW548">
        <v>0.34801843432566898</v>
      </c>
      <c r="AX548">
        <v>0.34627239531801202</v>
      </c>
      <c r="AY548">
        <v>0</v>
      </c>
      <c r="AZ548">
        <v>0.34679620512668102</v>
      </c>
      <c r="BA548">
        <v>0.34476820238129802</v>
      </c>
      <c r="BB548">
        <v>0.34736554272174303</v>
      </c>
      <c r="BC548">
        <v>0</v>
      </c>
      <c r="BD548">
        <v>0.34541873435814302</v>
      </c>
      <c r="BE548">
        <v>0.34512756852468301</v>
      </c>
    </row>
    <row r="549" spans="38:82">
      <c r="AL549">
        <v>0</v>
      </c>
      <c r="AM549">
        <v>9.06290205758922E-2</v>
      </c>
      <c r="AN549">
        <v>8.7159563226254302E-2</v>
      </c>
      <c r="AO549">
        <v>0</v>
      </c>
      <c r="AP549">
        <v>8.8382485785057294E-2</v>
      </c>
      <c r="AQ549">
        <v>8.6769867469196196E-2</v>
      </c>
      <c r="AR549">
        <v>8.7233308292485004E-2</v>
      </c>
      <c r="AS549">
        <v>8.3955906874929098E-2</v>
      </c>
      <c r="AT549">
        <v>9.4738042437424994E-2</v>
      </c>
      <c r="AU549">
        <v>8.4759438034993501E-2</v>
      </c>
      <c r="AV549">
        <v>0</v>
      </c>
      <c r="AW549">
        <v>9.2869933767151899E-2</v>
      </c>
      <c r="AX549">
        <v>9.1352620631168099E-2</v>
      </c>
      <c r="AY549">
        <v>0</v>
      </c>
      <c r="AZ549">
        <v>9.1105200750256896E-2</v>
      </c>
      <c r="BA549">
        <v>8.9591615400983302E-2</v>
      </c>
      <c r="BB549">
        <v>9.1501830735601003E-2</v>
      </c>
      <c r="BC549">
        <v>0</v>
      </c>
      <c r="BD549">
        <v>8.9887719285982506E-2</v>
      </c>
      <c r="BE549">
        <v>8.8625123826426899E-2</v>
      </c>
    </row>
    <row r="550" spans="38:82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9"/>
  <dimension ref="A1:F13"/>
  <sheetViews>
    <sheetView tabSelected="1" workbookViewId="0">
      <selection activeCell="N13" sqref="N13"/>
    </sheetView>
  </sheetViews>
  <sheetFormatPr baseColWidth="10" defaultRowHeight="14.4"/>
  <sheetData>
    <row r="1" spans="1:6">
      <c r="A1" t="s">
        <v>36</v>
      </c>
      <c r="B1" t="s">
        <v>39</v>
      </c>
      <c r="C1" t="b">
        <f>TRUE</f>
        <v>1</v>
      </c>
      <c r="D1" t="s">
        <v>46</v>
      </c>
      <c r="E1" t="s">
        <v>48</v>
      </c>
      <c r="F1" t="s">
        <v>222</v>
      </c>
    </row>
    <row r="2" spans="1:6">
      <c r="A2" t="s">
        <v>37</v>
      </c>
      <c r="B2" t="s">
        <v>25</v>
      </c>
      <c r="C2" t="b">
        <f>FALSE</f>
        <v>0</v>
      </c>
      <c r="D2" t="s">
        <v>44</v>
      </c>
      <c r="E2" t="s">
        <v>49</v>
      </c>
      <c r="F2" t="s">
        <v>223</v>
      </c>
    </row>
    <row r="3" spans="1:6">
      <c r="A3" t="s">
        <v>38</v>
      </c>
      <c r="B3" t="s">
        <v>26</v>
      </c>
      <c r="D3" t="s">
        <v>47</v>
      </c>
      <c r="E3" t="s">
        <v>50</v>
      </c>
      <c r="F3" t="s">
        <v>224</v>
      </c>
    </row>
    <row r="4" spans="1:6">
      <c r="A4" t="s">
        <v>27</v>
      </c>
      <c r="F4" t="s">
        <v>225</v>
      </c>
    </row>
    <row r="5" spans="1:6">
      <c r="F5" t="s">
        <v>226</v>
      </c>
    </row>
    <row r="6" spans="1:6">
      <c r="F6" t="s">
        <v>227</v>
      </c>
    </row>
    <row r="7" spans="1:6">
      <c r="F7" t="s">
        <v>228</v>
      </c>
    </row>
    <row r="8" spans="1:6">
      <c r="F8" t="s">
        <v>229</v>
      </c>
    </row>
    <row r="9" spans="1:6">
      <c r="F9" t="s">
        <v>230</v>
      </c>
    </row>
    <row r="10" spans="1:6">
      <c r="F10" t="s">
        <v>231</v>
      </c>
    </row>
    <row r="11" spans="1:6">
      <c r="F11" t="s">
        <v>232</v>
      </c>
    </row>
    <row r="12" spans="1:6">
      <c r="F12" t="s">
        <v>233</v>
      </c>
    </row>
    <row r="13" spans="1:6">
      <c r="F13" t="s">
        <v>169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E9EC-05F7-4A2D-9A1F-AAC9C0F205C1}">
  <dimension ref="B3:CA205"/>
  <sheetViews>
    <sheetView topLeftCell="O1" zoomScaleNormal="100" workbookViewId="0">
      <selection activeCell="AA14" sqref="AA14"/>
    </sheetView>
  </sheetViews>
  <sheetFormatPr baseColWidth="10" defaultRowHeight="14.4"/>
  <cols>
    <col min="1" max="16384" width="11.5546875" style="99"/>
  </cols>
  <sheetData>
    <row r="3" spans="10:79">
      <c r="J3" s="99" t="s">
        <v>643</v>
      </c>
      <c r="Z3" s="99" t="s">
        <v>650</v>
      </c>
      <c r="AP3" s="99" t="s">
        <v>644</v>
      </c>
      <c r="BH3" s="99" t="s">
        <v>651</v>
      </c>
    </row>
    <row r="4" spans="10:79">
      <c r="J4" s="99" t="s">
        <v>645</v>
      </c>
      <c r="K4" s="99">
        <v>0.1</v>
      </c>
      <c r="L4" s="99" t="s">
        <v>21</v>
      </c>
      <c r="M4" s="99" t="s">
        <v>37</v>
      </c>
      <c r="N4" s="99" t="s">
        <v>646</v>
      </c>
      <c r="Z4" s="99" t="s">
        <v>645</v>
      </c>
      <c r="AA4" s="99">
        <v>0.1</v>
      </c>
      <c r="AB4" s="99" t="s">
        <v>21</v>
      </c>
      <c r="AC4" s="99" t="s">
        <v>37</v>
      </c>
      <c r="AD4" s="99" t="s">
        <v>646</v>
      </c>
      <c r="AP4" s="99" t="s">
        <v>645</v>
      </c>
      <c r="AQ4" s="99">
        <v>0.1</v>
      </c>
      <c r="AR4" s="99" t="s">
        <v>21</v>
      </c>
      <c r="AS4" s="99" t="s">
        <v>37</v>
      </c>
      <c r="AT4" s="99" t="s">
        <v>646</v>
      </c>
      <c r="AV4" s="99" t="s">
        <v>647</v>
      </c>
      <c r="BH4" s="99" t="s">
        <v>645</v>
      </c>
      <c r="BI4" s="99">
        <v>0.1</v>
      </c>
      <c r="BJ4" s="99" t="s">
        <v>21</v>
      </c>
      <c r="BK4" s="99" t="s">
        <v>37</v>
      </c>
      <c r="BL4" s="99" t="s">
        <v>646</v>
      </c>
      <c r="BN4" s="99" t="s">
        <v>647</v>
      </c>
      <c r="BP4" s="99" t="s">
        <v>645</v>
      </c>
    </row>
    <row r="5" spans="10:79">
      <c r="J5" s="99" t="s">
        <v>648</v>
      </c>
      <c r="K5" s="99">
        <v>20</v>
      </c>
      <c r="L5" s="99">
        <f>IF(AND((ROW(A45)-ROW($A$45))*$K$4&lt;=$K$5,MOD((ROW(A45)-ROW($A$45))*$K$4,5)=0),(ROW(A45)-ROW($A$45))*$K$4,"")</f>
        <v>0</v>
      </c>
      <c r="M5" s="98">
        <v>1.4847918070768</v>
      </c>
      <c r="N5">
        <v>1.4838208293358499</v>
      </c>
      <c r="O5">
        <v>1.4847918070768</v>
      </c>
      <c r="Z5" s="99" t="s">
        <v>648</v>
      </c>
      <c r="AA5" s="99">
        <v>20</v>
      </c>
      <c r="AB5" s="99">
        <f>IF(AND((ROW(Q45)-ROW($A$45))*$AA$4&lt;=$AA$5,MOD((ROW(Q45)-ROW($A$45))*$AA$4,5)=0),(ROW(Q45)-ROW($A$45))*$AA$4,"")</f>
        <v>0</v>
      </c>
      <c r="AC5" s="98">
        <v>1.4293829742647199</v>
      </c>
      <c r="AD5">
        <v>1.42831016270179</v>
      </c>
      <c r="AE5">
        <v>1.4293829742647199</v>
      </c>
      <c r="AP5" s="99" t="s">
        <v>648</v>
      </c>
      <c r="AQ5" s="99">
        <v>20</v>
      </c>
      <c r="AR5" s="99">
        <f>IF(AND((ROW(AG45)-ROW($A$45))*$AQ$4&lt;=$AQ$5,MOD((ROW(AG45)-ROW($A$45))*$AQ$4,3)=0),(ROW(AG45)-ROW($A$45))*$AQ$4,"")</f>
        <v>0</v>
      </c>
      <c r="AS5" s="98">
        <v>1.4847918070768</v>
      </c>
      <c r="AT5">
        <v>1.4838208293358499</v>
      </c>
      <c r="AU5">
        <v>1.4847918070768</v>
      </c>
      <c r="AV5" s="100">
        <v>1.0420467105363</v>
      </c>
      <c r="AW5" s="99">
        <v>1.0420467105363</v>
      </c>
      <c r="BH5" s="99" t="s">
        <v>648</v>
      </c>
      <c r="BI5" s="99">
        <v>10</v>
      </c>
      <c r="BJ5" s="99">
        <f>IF(AND((ROW(AY45)-ROW($A$45))*$BI$4&lt;=$BI$5,MOD((ROW(AY45)-ROW($A$45))*$BI$4,3)=0),(ROW(AY45)-ROW($A$45))*$BI$4,"")</f>
        <v>0</v>
      </c>
      <c r="BK5" s="98">
        <v>1.4847918070768</v>
      </c>
      <c r="BL5">
        <v>1.4838208293358499</v>
      </c>
      <c r="BM5">
        <v>1.4847918070768</v>
      </c>
      <c r="BN5" s="100">
        <v>1.0420467105363</v>
      </c>
      <c r="BO5" s="99">
        <v>1.0420467105363</v>
      </c>
      <c r="BP5" s="99" t="s">
        <v>648</v>
      </c>
      <c r="BS5" s="100"/>
      <c r="BU5" s="100"/>
      <c r="CA5" s="100"/>
    </row>
    <row r="6" spans="10:79">
      <c r="L6" s="99" t="str">
        <f t="shared" ref="L6:L69" si="0">IF(AND((ROW(A46)-ROW($A$45))*$K$4&lt;=$K$5,MOD((ROW(A46)-ROW($A$45))*$K$4,5)=0),(ROW(A46)-ROW($A$45))*$K$4,"")</f>
        <v/>
      </c>
      <c r="M6" s="98">
        <v>1.51899954745335</v>
      </c>
      <c r="N6">
        <v>1.4825980753429</v>
      </c>
      <c r="O6">
        <v>1.48279551212647</v>
      </c>
      <c r="AB6" s="99" t="str">
        <f>IF(AND((ROW(Q46)-ROW($A$45))*$AA$4&lt;=$AA$5,MOD((ROW(Q46)-ROW($A$45))*$AA$4,5)=0),(ROW(Q46)-ROW($A$45))*$AA$4,"")</f>
        <v/>
      </c>
      <c r="AC6" s="98">
        <v>1.4621628068263</v>
      </c>
      <c r="AD6">
        <v>1.4279584163457399</v>
      </c>
      <c r="AE6">
        <v>1.42820176592874</v>
      </c>
      <c r="AR6" s="99" t="str">
        <f t="shared" ref="AR6:AR69" si="1">IF(AND((ROW(AG46)-ROW($A$45))*$AQ$4&lt;=$AQ$5,MOD((ROW(AG46)-ROW($A$45))*$AQ$4,3)=0),(ROW(AG46)-ROW($A$45))*$AQ$4,"")</f>
        <v/>
      </c>
      <c r="AS6" s="98">
        <v>1.51899954745335</v>
      </c>
      <c r="AT6">
        <v>1.4825980753429</v>
      </c>
      <c r="AU6">
        <v>1.48279551212647</v>
      </c>
      <c r="AV6" s="100">
        <v>1.0722523986380501</v>
      </c>
      <c r="AW6" s="99">
        <v>1.0396602062443401</v>
      </c>
      <c r="BJ6" s="99" t="str">
        <f t="shared" ref="BJ6:BJ69" si="2">IF(AND((ROW(AY46)-ROW($A$45))*$BI$4&lt;=$BI$5,MOD((ROW(AY46)-ROW($A$45))*$BI$4,3)=0),(ROW(AY46)-ROW($A$45))*$BI$4,"")</f>
        <v/>
      </c>
      <c r="BK6" s="98">
        <v>1.51899954745335</v>
      </c>
      <c r="BL6">
        <v>1.4825980753429</v>
      </c>
      <c r="BM6">
        <v>1.48279551212647</v>
      </c>
      <c r="BN6" s="100">
        <v>1.0722523986380501</v>
      </c>
      <c r="BO6" s="99">
        <v>1.0396602062443401</v>
      </c>
      <c r="BS6" s="100"/>
      <c r="BU6" s="100"/>
      <c r="CA6" s="100"/>
    </row>
    <row r="7" spans="10:79">
      <c r="L7" s="99" t="str">
        <f t="shared" si="0"/>
        <v/>
      </c>
      <c r="M7" s="98">
        <v>1.5002810805659299</v>
      </c>
      <c r="N7">
        <v>1.4807368403904499</v>
      </c>
      <c r="O7">
        <v>1.4810506069062801</v>
      </c>
      <c r="AB7" s="99" t="str">
        <f t="shared" ref="AB7:AB69" si="3">IF(AND((ROW(Q47)-ROW($A$45))*$AA$4&lt;=$AA$5,MOD((ROW(Q47)-ROW($A$45))*$AA$4,5)=0),(ROW(Q47)-ROW($A$45))*$AA$4,"")</f>
        <v/>
      </c>
      <c r="AC7" s="98">
        <v>1.4437329461750299</v>
      </c>
      <c r="AD7">
        <v>1.42690039423307</v>
      </c>
      <c r="AE7">
        <v>1.42741418057175</v>
      </c>
      <c r="AR7" s="99" t="str">
        <f t="shared" si="1"/>
        <v/>
      </c>
      <c r="AS7" s="98">
        <v>1.5002810805659299</v>
      </c>
      <c r="AT7">
        <v>1.4807368403904499</v>
      </c>
      <c r="AU7">
        <v>1.4810506069062801</v>
      </c>
      <c r="AV7" s="100">
        <v>1.05817709659461</v>
      </c>
      <c r="AW7" s="99">
        <v>1.03771877256537</v>
      </c>
      <c r="BJ7" s="99" t="str">
        <f t="shared" si="2"/>
        <v/>
      </c>
      <c r="BK7" s="98">
        <v>1.5002810805659299</v>
      </c>
      <c r="BL7">
        <v>1.4807368403904499</v>
      </c>
      <c r="BM7">
        <v>1.4810506069062801</v>
      </c>
      <c r="BN7" s="100">
        <v>1.05817709659461</v>
      </c>
      <c r="BO7" s="99">
        <v>1.03771877256537</v>
      </c>
      <c r="BS7" s="100"/>
      <c r="BU7" s="100"/>
      <c r="CA7" s="100"/>
    </row>
    <row r="8" spans="10:79">
      <c r="L8" s="99" t="str">
        <f t="shared" si="0"/>
        <v/>
      </c>
      <c r="M8" s="98">
        <v>1.49298950895505</v>
      </c>
      <c r="N8">
        <v>1.4790948890628099</v>
      </c>
      <c r="O8">
        <v>1.4795586748732299</v>
      </c>
      <c r="AB8" s="99" t="str">
        <f t="shared" si="3"/>
        <v/>
      </c>
      <c r="AC8" s="98">
        <v>1.4404087945569899</v>
      </c>
      <c r="AD8">
        <v>1.4261358687471699</v>
      </c>
      <c r="AE8">
        <v>1.42702118207567</v>
      </c>
      <c r="AR8" s="99" t="str">
        <f t="shared" si="1"/>
        <v/>
      </c>
      <c r="AS8" s="98">
        <v>1.49298950895505</v>
      </c>
      <c r="AT8">
        <v>1.4790948890628099</v>
      </c>
      <c r="AU8">
        <v>1.4795586748732299</v>
      </c>
      <c r="AV8" s="100">
        <v>1.0465959823147299</v>
      </c>
      <c r="AW8" s="99">
        <v>1.0360857541766599</v>
      </c>
      <c r="BJ8" s="99" t="str">
        <f t="shared" si="2"/>
        <v/>
      </c>
      <c r="BK8" s="98">
        <v>1.49298950895505</v>
      </c>
      <c r="BL8">
        <v>1.4790948890628099</v>
      </c>
      <c r="BM8">
        <v>1.4795586748732299</v>
      </c>
      <c r="BN8" s="100">
        <v>1.0465959823147299</v>
      </c>
      <c r="BO8" s="99">
        <v>1.0360857541766599</v>
      </c>
      <c r="BS8" s="100"/>
      <c r="BU8" s="100"/>
      <c r="CA8" s="100"/>
    </row>
    <row r="9" spans="10:79">
      <c r="L9" s="99" t="str">
        <f t="shared" si="0"/>
        <v/>
      </c>
      <c r="M9" s="98">
        <v>1.4882860175060399</v>
      </c>
      <c r="N9">
        <v>1.47774876280659</v>
      </c>
      <c r="O9">
        <v>1.4783214991134399</v>
      </c>
      <c r="AB9" s="99" t="str">
        <f t="shared" si="3"/>
        <v/>
      </c>
      <c r="AC9" s="98">
        <v>1.43784420936574</v>
      </c>
      <c r="AD9">
        <v>1.4256896709448701</v>
      </c>
      <c r="AE9">
        <v>1.42702381447808</v>
      </c>
      <c r="AR9" s="99" t="str">
        <f t="shared" si="1"/>
        <v/>
      </c>
      <c r="AS9" s="98">
        <v>1.4882860175060399</v>
      </c>
      <c r="AT9">
        <v>1.47774876280659</v>
      </c>
      <c r="AU9">
        <v>1.4783214991134399</v>
      </c>
      <c r="AV9" s="100">
        <v>1.04396031549401</v>
      </c>
      <c r="AW9" s="99">
        <v>1.0348222787396999</v>
      </c>
      <c r="BJ9" s="99" t="str">
        <f t="shared" si="2"/>
        <v/>
      </c>
      <c r="BK9" s="98">
        <v>1.4882860175060399</v>
      </c>
      <c r="BL9">
        <v>1.47774876280659</v>
      </c>
      <c r="BM9">
        <v>1.4783214991134399</v>
      </c>
      <c r="BN9" s="100">
        <v>1.04396031549401</v>
      </c>
      <c r="BO9" s="99">
        <v>1.0348222787396999</v>
      </c>
      <c r="BS9" s="100"/>
      <c r="BU9" s="100"/>
      <c r="CA9" s="100"/>
    </row>
    <row r="10" spans="10:79">
      <c r="L10" s="99" t="str">
        <f t="shared" si="0"/>
        <v/>
      </c>
      <c r="M10" s="98">
        <v>1.4870235255428601</v>
      </c>
      <c r="N10">
        <v>1.47661142115012</v>
      </c>
      <c r="O10">
        <v>1.4773410681058901</v>
      </c>
      <c r="AB10" s="99" t="str">
        <f t="shared" si="3"/>
        <v/>
      </c>
      <c r="AC10" s="98">
        <v>1.4368864313427401</v>
      </c>
      <c r="AD10">
        <v>1.42552038136766</v>
      </c>
      <c r="AE10">
        <v>1.42742322977063</v>
      </c>
      <c r="AR10" s="99" t="str">
        <f t="shared" si="1"/>
        <v/>
      </c>
      <c r="AS10" s="98">
        <v>1.4870235255428601</v>
      </c>
      <c r="AT10">
        <v>1.47661142115012</v>
      </c>
      <c r="AU10">
        <v>1.4773410681058901</v>
      </c>
      <c r="AV10" s="100">
        <v>1.0419287894674101</v>
      </c>
      <c r="AW10" s="99">
        <v>1.03383072211059</v>
      </c>
      <c r="BJ10" s="99" t="str">
        <f t="shared" si="2"/>
        <v/>
      </c>
      <c r="BK10" s="98">
        <v>1.4870235255428601</v>
      </c>
      <c r="BL10">
        <v>1.47661142115012</v>
      </c>
      <c r="BM10">
        <v>1.4773410681058901</v>
      </c>
      <c r="BN10" s="100">
        <v>1.0419287894674101</v>
      </c>
      <c r="BO10" s="99">
        <v>1.03383072211059</v>
      </c>
      <c r="BS10" s="100"/>
      <c r="BU10" s="100"/>
      <c r="CA10" s="100"/>
    </row>
    <row r="11" spans="10:79">
      <c r="L11" s="99" t="str">
        <f t="shared" si="0"/>
        <v/>
      </c>
      <c r="M11" s="98">
        <v>1.48488877521212</v>
      </c>
      <c r="N11">
        <v>1.4757286528196101</v>
      </c>
      <c r="O11">
        <v>1.47661957858807</v>
      </c>
      <c r="AB11" s="99" t="str">
        <f t="shared" si="3"/>
        <v/>
      </c>
      <c r="AC11" s="98">
        <v>1.4365916807563099</v>
      </c>
      <c r="AD11">
        <v>1.42561728697016</v>
      </c>
      <c r="AE11">
        <v>1.42822072077684</v>
      </c>
      <c r="AR11" s="99" t="str">
        <f t="shared" si="1"/>
        <v/>
      </c>
      <c r="AS11" s="98">
        <v>1.48488877521212</v>
      </c>
      <c r="AT11">
        <v>1.4757286528196101</v>
      </c>
      <c r="AU11">
        <v>1.47661957858807</v>
      </c>
      <c r="AV11" s="100">
        <v>1.0401885972074101</v>
      </c>
      <c r="AW11" s="99">
        <v>1.03313893583148</v>
      </c>
      <c r="BJ11" s="99" t="str">
        <f t="shared" si="2"/>
        <v/>
      </c>
      <c r="BK11" s="98">
        <v>1.48488877521212</v>
      </c>
      <c r="BL11">
        <v>1.4757286528196101</v>
      </c>
      <c r="BM11">
        <v>1.47661957858807</v>
      </c>
      <c r="BN11" s="100">
        <v>1.0401885972074101</v>
      </c>
      <c r="BO11" s="99">
        <v>1.03313893583148</v>
      </c>
      <c r="BS11" s="100"/>
      <c r="BU11" s="100"/>
      <c r="CA11" s="100"/>
    </row>
    <row r="12" spans="10:79">
      <c r="L12" s="99" t="str">
        <f t="shared" si="0"/>
        <v/>
      </c>
      <c r="M12" s="98">
        <v>1.4816991449280701</v>
      </c>
      <c r="N12">
        <v>1.47504869196373</v>
      </c>
      <c r="O12">
        <v>1.47615943450746</v>
      </c>
      <c r="AB12" s="99" t="str">
        <f t="shared" si="3"/>
        <v/>
      </c>
      <c r="AC12" s="98">
        <v>1.4388063690317501</v>
      </c>
      <c r="AD12">
        <v>1.42597893357188</v>
      </c>
      <c r="AE12">
        <v>1.4294177609893299</v>
      </c>
      <c r="AR12" s="99" t="str">
        <f t="shared" si="1"/>
        <v/>
      </c>
      <c r="AS12" s="98">
        <v>1.4816991449280701</v>
      </c>
      <c r="AT12">
        <v>1.47504869196373</v>
      </c>
      <c r="AU12">
        <v>1.47615943450746</v>
      </c>
      <c r="AV12" s="100">
        <v>1.0383007449115</v>
      </c>
      <c r="AW12" s="99">
        <v>1.0326828638749299</v>
      </c>
      <c r="BJ12" s="99" t="str">
        <f t="shared" si="2"/>
        <v/>
      </c>
      <c r="BK12" s="98">
        <v>1.4816991449280701</v>
      </c>
      <c r="BL12">
        <v>1.47504869196373</v>
      </c>
      <c r="BM12">
        <v>1.47615943450746</v>
      </c>
      <c r="BN12" s="100">
        <v>1.0383007449115</v>
      </c>
      <c r="BO12" s="99">
        <v>1.0326828638749299</v>
      </c>
      <c r="BS12" s="100"/>
      <c r="BU12" s="100"/>
      <c r="CA12" s="100"/>
    </row>
    <row r="13" spans="10:79">
      <c r="L13" s="99" t="str">
        <f t="shared" si="0"/>
        <v/>
      </c>
      <c r="M13" s="98">
        <v>1.4807114174518099</v>
      </c>
      <c r="N13">
        <v>1.47460045084372</v>
      </c>
      <c r="O13">
        <v>1.47596324095144</v>
      </c>
      <c r="AB13" s="99" t="str">
        <f t="shared" si="3"/>
        <v/>
      </c>
      <c r="AC13" s="98">
        <v>1.4369698556444299</v>
      </c>
      <c r="AD13">
        <v>1.4265738662262999</v>
      </c>
      <c r="AE13">
        <v>1.43101605418149</v>
      </c>
      <c r="AR13" s="99" t="str">
        <f t="shared" si="1"/>
        <v/>
      </c>
      <c r="AS13" s="98">
        <v>1.4807114174518099</v>
      </c>
      <c r="AT13">
        <v>1.47460045084372</v>
      </c>
      <c r="AU13">
        <v>1.47596324095144</v>
      </c>
      <c r="AV13" s="100">
        <v>1.0393158560857401</v>
      </c>
      <c r="AW13" s="99">
        <v>1.0324633258820199</v>
      </c>
      <c r="BJ13" s="99" t="str">
        <f t="shared" si="2"/>
        <v/>
      </c>
      <c r="BK13" s="98">
        <v>1.4807114174518099</v>
      </c>
      <c r="BL13">
        <v>1.47460045084372</v>
      </c>
      <c r="BM13">
        <v>1.47596324095144</v>
      </c>
      <c r="BN13" s="100">
        <v>1.0393158560857401</v>
      </c>
      <c r="BO13" s="99">
        <v>1.0324633258820199</v>
      </c>
      <c r="BS13" s="100"/>
      <c r="BU13" s="100"/>
      <c r="CA13" s="100"/>
    </row>
    <row r="14" spans="10:79">
      <c r="L14" s="99" t="str">
        <f t="shared" si="0"/>
        <v/>
      </c>
      <c r="M14" s="98">
        <v>1.4781339874613999</v>
      </c>
      <c r="N14">
        <v>1.4743457892142</v>
      </c>
      <c r="O14">
        <v>1.4760337920012601</v>
      </c>
      <c r="AB14" s="99" t="str">
        <f t="shared" si="3"/>
        <v/>
      </c>
      <c r="AC14" s="98">
        <v>1.4348453102299299</v>
      </c>
      <c r="AD14">
        <v>1.4274178212841799</v>
      </c>
      <c r="AE14">
        <v>1.43301759817524</v>
      </c>
      <c r="AR14" s="99" t="str">
        <f t="shared" si="1"/>
        <v/>
      </c>
      <c r="AS14" s="98">
        <v>1.4781339874613999</v>
      </c>
      <c r="AT14">
        <v>1.4743457892142</v>
      </c>
      <c r="AU14">
        <v>1.4760337920012601</v>
      </c>
      <c r="AV14" s="100">
        <v>1.0379769029586701</v>
      </c>
      <c r="AW14" s="99">
        <v>1.03244432977874</v>
      </c>
      <c r="BJ14" s="99" t="str">
        <f t="shared" si="2"/>
        <v/>
      </c>
      <c r="BK14" s="98">
        <v>1.4781339874613999</v>
      </c>
      <c r="BL14">
        <v>1.4743457892142</v>
      </c>
      <c r="BM14">
        <v>1.4760337920012601</v>
      </c>
      <c r="BN14" s="100">
        <v>1.0379769029586701</v>
      </c>
      <c r="BO14" s="99">
        <v>1.03244432977874</v>
      </c>
      <c r="BS14" s="100"/>
      <c r="BU14" s="100"/>
      <c r="CA14" s="100"/>
    </row>
    <row r="15" spans="10:79">
      <c r="L15" s="99" t="str">
        <f t="shared" si="0"/>
        <v/>
      </c>
      <c r="M15" s="98">
        <v>1.47697099621988</v>
      </c>
      <c r="N15">
        <v>1.4742854447097899</v>
      </c>
      <c r="O15">
        <v>1.4763740517431501</v>
      </c>
      <c r="AB15" s="99" t="str">
        <f t="shared" si="3"/>
        <v/>
      </c>
      <c r="AC15" s="98">
        <v>1.43592308145381</v>
      </c>
      <c r="AD15">
        <v>1.4284483657127101</v>
      </c>
      <c r="AE15">
        <v>1.4354247698681499</v>
      </c>
      <c r="AR15" s="99" t="str">
        <f t="shared" si="1"/>
        <v/>
      </c>
      <c r="AS15" s="98">
        <v>1.47697099621988</v>
      </c>
      <c r="AT15">
        <v>1.4742854447097899</v>
      </c>
      <c r="AU15">
        <v>1.4763740517431501</v>
      </c>
      <c r="AV15" s="100">
        <v>1.03714231756654</v>
      </c>
      <c r="AW15" s="99">
        <v>1.0326049825708301</v>
      </c>
      <c r="BJ15" s="99" t="str">
        <f t="shared" si="2"/>
        <v/>
      </c>
      <c r="BK15" s="98">
        <v>1.47697099621988</v>
      </c>
      <c r="BL15">
        <v>1.4742854447097899</v>
      </c>
      <c r="BM15">
        <v>1.4763740517431501</v>
      </c>
      <c r="BN15" s="100">
        <v>1.03714231756654</v>
      </c>
      <c r="BO15" s="99">
        <v>1.0326049825708301</v>
      </c>
      <c r="BS15" s="100"/>
      <c r="BU15" s="100"/>
      <c r="CA15" s="100"/>
    </row>
    <row r="16" spans="10:79">
      <c r="L16" s="99" t="str">
        <f t="shared" si="0"/>
        <v/>
      </c>
      <c r="M16" s="98">
        <v>1.4746983806729499</v>
      </c>
      <c r="N16">
        <v>1.47439509161607</v>
      </c>
      <c r="O16">
        <v>1.4745804993181899</v>
      </c>
      <c r="AB16" s="99" t="str">
        <f t="shared" si="3"/>
        <v/>
      </c>
      <c r="AC16" s="98">
        <v>1.43766680696231</v>
      </c>
      <c r="AD16">
        <v>1.4296986390812401</v>
      </c>
      <c r="AE16">
        <v>1.4354959526266899</v>
      </c>
      <c r="AR16" s="99" t="str">
        <f t="shared" si="1"/>
        <v/>
      </c>
      <c r="AS16" s="98">
        <v>1.4746983806729499</v>
      </c>
      <c r="AT16">
        <v>1.47439509161607</v>
      </c>
      <c r="AU16">
        <v>1.4745804993181899</v>
      </c>
      <c r="AV16" s="100">
        <v>1.03719798190122</v>
      </c>
      <c r="AW16" s="99">
        <v>1.0329330732603801</v>
      </c>
      <c r="BJ16" s="99" t="str">
        <f t="shared" si="2"/>
        <v/>
      </c>
      <c r="BK16" s="98">
        <v>1.4746983806729499</v>
      </c>
      <c r="BL16">
        <v>1.47439509161607</v>
      </c>
      <c r="BM16">
        <v>1.4745804993181899</v>
      </c>
      <c r="BN16" s="100">
        <v>1.03719798190122</v>
      </c>
      <c r="BO16" s="99">
        <v>1.0329330732603801</v>
      </c>
      <c r="BS16" s="100"/>
      <c r="BU16" s="100"/>
      <c r="CA16" s="100"/>
    </row>
    <row r="17" spans="2:79">
      <c r="L17" s="99" t="str">
        <f t="shared" si="0"/>
        <v/>
      </c>
      <c r="M17" s="98">
        <v>1.4770031840729601</v>
      </c>
      <c r="N17">
        <v>1.47467195067316</v>
      </c>
      <c r="O17">
        <v>1.4730599362291701</v>
      </c>
      <c r="AB17" s="99" t="str">
        <f t="shared" si="3"/>
        <v/>
      </c>
      <c r="AC17" s="98">
        <v>1.4377396528680899</v>
      </c>
      <c r="AD17">
        <v>1.4310999784406599</v>
      </c>
      <c r="AE17">
        <v>1.4358777030943899</v>
      </c>
      <c r="AR17" s="99" t="str">
        <f t="shared" si="1"/>
        <v/>
      </c>
      <c r="AS17" s="98">
        <v>1.4770031840729601</v>
      </c>
      <c r="AT17">
        <v>1.47467195067316</v>
      </c>
      <c r="AU17">
        <v>1.4730599362291701</v>
      </c>
      <c r="AV17" s="100">
        <v>1.03731253831402</v>
      </c>
      <c r="AW17" s="99">
        <v>1.0333908325335801</v>
      </c>
      <c r="BJ17" s="99" t="str">
        <f t="shared" si="2"/>
        <v/>
      </c>
      <c r="BK17" s="98">
        <v>1.4770031840729601</v>
      </c>
      <c r="BL17">
        <v>1.47467195067316</v>
      </c>
      <c r="BM17">
        <v>1.4730599362291701</v>
      </c>
      <c r="BN17" s="100">
        <v>1.03731253831402</v>
      </c>
      <c r="BO17" s="99">
        <v>1.0333908325335801</v>
      </c>
      <c r="BS17" s="100"/>
      <c r="BU17" s="100"/>
      <c r="CA17" s="100"/>
    </row>
    <row r="18" spans="2:79">
      <c r="L18" s="99" t="str">
        <f t="shared" si="0"/>
        <v/>
      </c>
      <c r="M18" s="98">
        <v>1.47624320784282</v>
      </c>
      <c r="N18">
        <v>1.4751217518937001</v>
      </c>
      <c r="O18">
        <v>1.4718216294256501</v>
      </c>
      <c r="AB18" s="99" t="str">
        <f>IF(AND((ROW(Q58)-ROW($A$45))*$AA$4&lt;=$AA$5,MOD((ROW(Q58)-ROW($A$45))*$AA$4,5)=0),(ROW(Q58)-ROW($A$45))*$AA$4,"")</f>
        <v/>
      </c>
      <c r="AC18" s="98">
        <v>1.4399184233721101</v>
      </c>
      <c r="AD18">
        <v>1.4327169503516499</v>
      </c>
      <c r="AE18">
        <v>1.4365726357375299</v>
      </c>
      <c r="AR18" s="99" t="str">
        <f t="shared" si="1"/>
        <v/>
      </c>
      <c r="AS18" s="98">
        <v>1.47624320784282</v>
      </c>
      <c r="AT18">
        <v>1.4751217518937001</v>
      </c>
      <c r="AU18">
        <v>1.4718216294256501</v>
      </c>
      <c r="AV18" s="100">
        <v>1.03803188522325</v>
      </c>
      <c r="AW18" s="99">
        <v>1.0339844702921801</v>
      </c>
      <c r="BJ18" s="99" t="str">
        <f t="shared" si="2"/>
        <v/>
      </c>
      <c r="BK18" s="98">
        <v>1.47624320784282</v>
      </c>
      <c r="BL18">
        <v>1.4751217518937001</v>
      </c>
      <c r="BM18">
        <v>1.4718216294256501</v>
      </c>
      <c r="BN18" s="100">
        <v>1.03803188522325</v>
      </c>
      <c r="BO18" s="99">
        <v>1.0339844702921801</v>
      </c>
      <c r="BS18" s="100"/>
      <c r="BU18" s="100"/>
      <c r="CA18" s="100"/>
    </row>
    <row r="19" spans="2:79">
      <c r="L19" s="99" t="str">
        <f t="shared" si="0"/>
        <v/>
      </c>
      <c r="M19" s="98">
        <v>1.4715607585011501</v>
      </c>
      <c r="N19">
        <v>1.4757110721903299</v>
      </c>
      <c r="O19">
        <v>1.47087663636674</v>
      </c>
      <c r="AB19" s="99" t="str">
        <f t="shared" si="3"/>
        <v/>
      </c>
      <c r="AC19" s="98">
        <v>1.4392987807870099</v>
      </c>
      <c r="AD19">
        <v>1.43444965482483</v>
      </c>
      <c r="AE19">
        <v>1.4375839416118901</v>
      </c>
      <c r="AR19" s="99" t="str">
        <f t="shared" si="1"/>
        <v/>
      </c>
      <c r="AS19" s="98">
        <v>1.4715607585011501</v>
      </c>
      <c r="AT19">
        <v>1.4757110721903299</v>
      </c>
      <c r="AU19">
        <v>1.47087663636674</v>
      </c>
      <c r="AV19" s="100">
        <v>1.0368624848816199</v>
      </c>
      <c r="AW19" s="99">
        <v>1.03466452365086</v>
      </c>
      <c r="BJ19" s="99" t="str">
        <f t="shared" si="2"/>
        <v/>
      </c>
      <c r="BK19" s="98">
        <v>1.4715607585011501</v>
      </c>
      <c r="BL19">
        <v>1.4757110721903299</v>
      </c>
      <c r="BM19">
        <v>1.47087663636674</v>
      </c>
      <c r="BN19" s="100">
        <v>1.0368624848816199</v>
      </c>
      <c r="BO19" s="99">
        <v>1.03466452365086</v>
      </c>
      <c r="BS19" s="100"/>
      <c r="BU19" s="100"/>
      <c r="CA19" s="100"/>
    </row>
    <row r="20" spans="2:79">
      <c r="L20" s="99" t="str">
        <f t="shared" si="0"/>
        <v/>
      </c>
      <c r="M20" s="98">
        <v>1.4703650195103399</v>
      </c>
      <c r="N20">
        <v>1.47646341560175</v>
      </c>
      <c r="O20">
        <v>1.4702366839687899</v>
      </c>
      <c r="AB20" s="99" t="str">
        <f t="shared" si="3"/>
        <v/>
      </c>
      <c r="AC20" s="98">
        <v>1.44110100768019</v>
      </c>
      <c r="AD20">
        <v>1.43638173016459</v>
      </c>
      <c r="AE20">
        <v>1.4389153222614399</v>
      </c>
      <c r="AR20" s="99" t="str">
        <f t="shared" si="1"/>
        <v/>
      </c>
      <c r="AS20" s="98">
        <v>1.4703650195103399</v>
      </c>
      <c r="AT20">
        <v>1.47646341560175</v>
      </c>
      <c r="AU20">
        <v>1.4702366839687899</v>
      </c>
      <c r="AV20" s="100">
        <v>1.0367901038413501</v>
      </c>
      <c r="AW20" s="99">
        <v>1.0354519692778601</v>
      </c>
      <c r="BJ20" s="99" t="str">
        <f t="shared" si="2"/>
        <v/>
      </c>
      <c r="BK20" s="98">
        <v>1.4703650195103399</v>
      </c>
      <c r="BL20">
        <v>1.47646341560175</v>
      </c>
      <c r="BM20">
        <v>1.4702366839687899</v>
      </c>
      <c r="BN20" s="100">
        <v>1.0367901038413501</v>
      </c>
      <c r="BO20" s="99">
        <v>1.0354519692778601</v>
      </c>
      <c r="BS20" s="100"/>
      <c r="BU20" s="100"/>
      <c r="CA20" s="100"/>
    </row>
    <row r="21" spans="2:79">
      <c r="L21" s="99" t="str">
        <f t="shared" si="0"/>
        <v/>
      </c>
      <c r="M21" s="98">
        <v>1.47070065762963</v>
      </c>
      <c r="N21">
        <v>1.47732327185785</v>
      </c>
      <c r="O21">
        <v>1.4699124838408899</v>
      </c>
      <c r="AB21" s="99" t="str">
        <f t="shared" si="3"/>
        <v/>
      </c>
      <c r="AC21" s="98">
        <v>1.44393784123297</v>
      </c>
      <c r="AD21">
        <v>1.43839109443949</v>
      </c>
      <c r="AE21">
        <v>1.4405708211346699</v>
      </c>
      <c r="AR21" s="99" t="str">
        <f t="shared" si="1"/>
        <v/>
      </c>
      <c r="AS21" s="98">
        <v>1.47070065762963</v>
      </c>
      <c r="AT21">
        <v>1.47732327185785</v>
      </c>
      <c r="AU21">
        <v>1.4699124838408899</v>
      </c>
      <c r="AV21" s="100">
        <v>1.0374390480803799</v>
      </c>
      <c r="AW21" s="99">
        <v>1.03628895756867</v>
      </c>
      <c r="BJ21" s="99" t="str">
        <f t="shared" si="2"/>
        <v/>
      </c>
      <c r="BK21" s="98">
        <v>1.47070065762963</v>
      </c>
      <c r="BL21">
        <v>1.47732327185785</v>
      </c>
      <c r="BM21">
        <v>1.4699124838408899</v>
      </c>
      <c r="BN21" s="100">
        <v>1.0374390480803799</v>
      </c>
      <c r="BO21" s="99">
        <v>1.03628895756867</v>
      </c>
      <c r="BS21" s="100"/>
      <c r="BU21" s="100"/>
      <c r="CA21" s="100"/>
    </row>
    <row r="22" spans="2:79">
      <c r="L22" s="99" t="str">
        <f t="shared" si="0"/>
        <v/>
      </c>
      <c r="M22" s="98">
        <v>1.47277618689193</v>
      </c>
      <c r="N22">
        <v>1.47833889268066</v>
      </c>
      <c r="O22">
        <v>1.46991245021346</v>
      </c>
      <c r="AB22" s="99" t="str">
        <f t="shared" si="3"/>
        <v/>
      </c>
      <c r="AC22" s="98">
        <v>1.4498505898784699</v>
      </c>
      <c r="AD22">
        <v>1.4405862719431299</v>
      </c>
      <c r="AE22">
        <v>1.44255454458341</v>
      </c>
      <c r="AR22" s="99" t="str">
        <f t="shared" si="1"/>
        <v/>
      </c>
      <c r="AS22" s="98">
        <v>1.47277618689193</v>
      </c>
      <c r="AT22">
        <v>1.47833889268066</v>
      </c>
      <c r="AU22">
        <v>1.46991245021346</v>
      </c>
      <c r="AV22" s="100">
        <v>1.0403724185436101</v>
      </c>
      <c r="AW22" s="99">
        <v>1.0372080383803499</v>
      </c>
      <c r="BJ22" s="99" t="str">
        <f t="shared" si="2"/>
        <v/>
      </c>
      <c r="BK22" s="98">
        <v>1.47277618689193</v>
      </c>
      <c r="BL22">
        <v>1.47833889268066</v>
      </c>
      <c r="BM22">
        <v>1.46991245021346</v>
      </c>
      <c r="BN22" s="100">
        <v>1.0403724185436101</v>
      </c>
      <c r="BO22" s="99">
        <v>1.0372080383803499</v>
      </c>
      <c r="BS22" s="100"/>
      <c r="BU22" s="100"/>
      <c r="CA22" s="100"/>
    </row>
    <row r="23" spans="2:79">
      <c r="L23" s="99" t="str">
        <f t="shared" si="0"/>
        <v/>
      </c>
      <c r="M23" s="98">
        <v>1.47052807875679</v>
      </c>
      <c r="N23">
        <v>1.4794500681493801</v>
      </c>
      <c r="O23">
        <v>1.4702424634467199</v>
      </c>
      <c r="AB23" s="99" t="str">
        <f t="shared" si="3"/>
        <v/>
      </c>
      <c r="AC23" s="98">
        <v>1.4470782093562</v>
      </c>
      <c r="AD23">
        <v>1.4428402074176001</v>
      </c>
      <c r="AE23">
        <v>1.4448703242516401</v>
      </c>
      <c r="AR23" s="99" t="str">
        <f t="shared" si="1"/>
        <v/>
      </c>
      <c r="AS23" s="98">
        <v>1.47052807875679</v>
      </c>
      <c r="AT23">
        <v>1.4794500681493801</v>
      </c>
      <c r="AU23">
        <v>1.4702424634467199</v>
      </c>
      <c r="AV23" s="100">
        <v>1.04018812308426</v>
      </c>
      <c r="AW23" s="99">
        <v>1.03814708858099</v>
      </c>
      <c r="BJ23" s="99" t="str">
        <f t="shared" si="2"/>
        <v/>
      </c>
      <c r="BK23" s="98">
        <v>1.47052807875679</v>
      </c>
      <c r="BL23">
        <v>1.4794500681493801</v>
      </c>
      <c r="BM23">
        <v>1.4702424634467199</v>
      </c>
      <c r="BN23" s="100">
        <v>1.04018812308426</v>
      </c>
      <c r="BO23" s="99">
        <v>1.03814708858099</v>
      </c>
      <c r="BS23" s="100"/>
      <c r="BU23" s="100"/>
      <c r="CA23" s="100"/>
    </row>
    <row r="24" spans="2:79">
      <c r="L24" s="99" t="str">
        <f t="shared" si="0"/>
        <v/>
      </c>
      <c r="M24" s="98">
        <v>1.46909214994583</v>
      </c>
      <c r="N24">
        <v>1.4807063698181799</v>
      </c>
      <c r="O24">
        <v>1.47090606671191</v>
      </c>
      <c r="AB24" s="99" t="str">
        <f t="shared" si="3"/>
        <v/>
      </c>
      <c r="AC24" s="98">
        <v>1.4494904855205499</v>
      </c>
      <c r="AD24">
        <v>1.44526321580562</v>
      </c>
      <c r="AE24">
        <v>1.44752144539675</v>
      </c>
      <c r="AR24" s="99" t="str">
        <f t="shared" si="1"/>
        <v/>
      </c>
      <c r="AS24" s="98">
        <v>1.46909214994583</v>
      </c>
      <c r="AT24">
        <v>1.4807063698181799</v>
      </c>
      <c r="AU24">
        <v>1.47090606671191</v>
      </c>
      <c r="AV24" s="100">
        <v>1.03973843141523</v>
      </c>
      <c r="AW24" s="99">
        <v>1.0391461966764699</v>
      </c>
      <c r="BJ24" s="99" t="str">
        <f t="shared" si="2"/>
        <v/>
      </c>
      <c r="BK24" s="98">
        <v>1.46909214994583</v>
      </c>
      <c r="BL24">
        <v>1.4807063698181799</v>
      </c>
      <c r="BM24">
        <v>1.47090606671191</v>
      </c>
      <c r="BN24" s="100">
        <v>1.03973843141523</v>
      </c>
      <c r="BO24" s="99">
        <v>1.0391461966764699</v>
      </c>
      <c r="BS24" s="100"/>
      <c r="BU24" s="100"/>
      <c r="CA24" s="100"/>
    </row>
    <row r="25" spans="2:79">
      <c r="L25" s="99" t="str">
        <f t="shared" si="0"/>
        <v/>
      </c>
      <c r="M25" s="98">
        <v>1.47173940042412</v>
      </c>
      <c r="N25">
        <v>1.4820278628479</v>
      </c>
      <c r="O25">
        <v>1.4719042847352499</v>
      </c>
      <c r="AB25" s="99" t="str">
        <f t="shared" si="3"/>
        <v/>
      </c>
      <c r="AC25" s="98">
        <v>1.4522873775560801</v>
      </c>
      <c r="AD25">
        <v>1.4477098613136501</v>
      </c>
      <c r="AE25">
        <v>1.45051059825549</v>
      </c>
      <c r="AR25" s="99" t="str">
        <f t="shared" si="1"/>
        <v/>
      </c>
      <c r="AS25" s="98">
        <v>1.47173940042412</v>
      </c>
      <c r="AT25">
        <v>1.4820278628479</v>
      </c>
      <c r="AU25">
        <v>1.4719042847352499</v>
      </c>
      <c r="AV25" s="100">
        <v>1.04025975421538</v>
      </c>
      <c r="AW25" s="99">
        <v>1.0401408563733201</v>
      </c>
      <c r="BJ25" s="99" t="str">
        <f t="shared" si="2"/>
        <v/>
      </c>
      <c r="BK25" s="98">
        <v>1.47173940042412</v>
      </c>
      <c r="BL25">
        <v>1.4820278628479</v>
      </c>
      <c r="BM25">
        <v>1.4719042847352499</v>
      </c>
      <c r="BN25" s="100">
        <v>1.04025975421538</v>
      </c>
      <c r="BO25" s="99">
        <v>1.0401408563733201</v>
      </c>
      <c r="BS25" s="100"/>
      <c r="BU25" s="100"/>
      <c r="CA25" s="100"/>
    </row>
    <row r="26" spans="2:79">
      <c r="L26" s="99" t="str">
        <f t="shared" si="0"/>
        <v/>
      </c>
      <c r="M26" s="98">
        <v>1.47110812454771</v>
      </c>
      <c r="N26">
        <v>1.48346290854494</v>
      </c>
      <c r="O26">
        <v>1.4712416539050399</v>
      </c>
      <c r="AB26" s="99" t="str">
        <f t="shared" si="3"/>
        <v/>
      </c>
      <c r="AC26" s="98">
        <v>1.45362176522145</v>
      </c>
      <c r="AD26">
        <v>1.4502886815997</v>
      </c>
      <c r="AE26">
        <v>1.4517752507714199</v>
      </c>
      <c r="AR26" s="99" t="str">
        <f t="shared" si="1"/>
        <v/>
      </c>
      <c r="AS26" s="98">
        <v>1.47110812454771</v>
      </c>
      <c r="AT26">
        <v>1.48346290854494</v>
      </c>
      <c r="AU26">
        <v>1.4712416539050399</v>
      </c>
      <c r="AV26" s="100">
        <v>1.04174595884499</v>
      </c>
      <c r="AW26" s="99">
        <v>1.04147900907908</v>
      </c>
      <c r="BJ26" s="99" t="str">
        <f t="shared" si="2"/>
        <v/>
      </c>
      <c r="BK26" s="98">
        <v>1.47110812454771</v>
      </c>
      <c r="BL26">
        <v>1.48346290854494</v>
      </c>
      <c r="BM26">
        <v>1.4712416539050399</v>
      </c>
      <c r="BN26" s="100">
        <v>1.04174595884499</v>
      </c>
      <c r="BO26" s="99">
        <v>1.04147900907908</v>
      </c>
      <c r="BS26" s="100"/>
      <c r="BU26" s="100"/>
      <c r="CA26" s="100"/>
    </row>
    <row r="27" spans="2:79">
      <c r="L27" s="99" t="str">
        <f t="shared" si="0"/>
        <v/>
      </c>
      <c r="M27" s="98">
        <v>1.471210927629</v>
      </c>
      <c r="N27">
        <v>1.48494666737833</v>
      </c>
      <c r="O27">
        <v>1.4708697342825801</v>
      </c>
      <c r="AB27" s="99" t="str">
        <f t="shared" si="3"/>
        <v/>
      </c>
      <c r="AC27" s="98">
        <v>1.4571287109603801</v>
      </c>
      <c r="AD27">
        <v>1.4528704746163399</v>
      </c>
      <c r="AE27">
        <v>1.4532815342152201</v>
      </c>
      <c r="AR27" s="99" t="str">
        <f t="shared" si="1"/>
        <v/>
      </c>
      <c r="AS27" s="98">
        <v>1.471210927629</v>
      </c>
      <c r="AT27">
        <v>1.48494666737833</v>
      </c>
      <c r="AU27">
        <v>1.4708697342825801</v>
      </c>
      <c r="AV27" s="100">
        <v>1.0417668349926701</v>
      </c>
      <c r="AW27" s="99">
        <v>1.04290384464876</v>
      </c>
      <c r="BJ27" s="99" t="str">
        <f t="shared" si="2"/>
        <v/>
      </c>
      <c r="BK27" s="98">
        <v>1.471210927629</v>
      </c>
      <c r="BL27">
        <v>1.48494666737833</v>
      </c>
      <c r="BM27">
        <v>1.4708697342825801</v>
      </c>
      <c r="BN27" s="100">
        <v>1.0417668349926701</v>
      </c>
      <c r="BO27" s="99">
        <v>1.04290384464876</v>
      </c>
      <c r="BS27" s="100"/>
      <c r="BU27" s="100"/>
      <c r="CA27" s="100"/>
    </row>
    <row r="28" spans="2:79">
      <c r="L28" s="99" t="str">
        <f t="shared" si="0"/>
        <v/>
      </c>
      <c r="M28" s="98">
        <v>1.47479484396538</v>
      </c>
      <c r="N28">
        <v>1.4865543222751101</v>
      </c>
      <c r="O28">
        <v>1.4707854991928599</v>
      </c>
      <c r="AB28" s="99" t="str">
        <f t="shared" si="3"/>
        <v/>
      </c>
      <c r="AC28" s="98">
        <v>1.4575265578488901</v>
      </c>
      <c r="AD28">
        <v>1.4555890893041401</v>
      </c>
      <c r="AE28">
        <v>1.4550286783996</v>
      </c>
      <c r="AR28" s="99" t="str">
        <f t="shared" si="1"/>
        <v/>
      </c>
      <c r="AS28" s="98">
        <v>1.47479484396538</v>
      </c>
      <c r="AT28">
        <v>1.4865543222751101</v>
      </c>
      <c r="AU28">
        <v>1.4707854991928599</v>
      </c>
      <c r="AV28" s="100">
        <v>1.04372441608018</v>
      </c>
      <c r="AW28" s="99">
        <v>1.04445716950919</v>
      </c>
      <c r="BJ28" s="99" t="str">
        <f t="shared" si="2"/>
        <v/>
      </c>
      <c r="BK28" s="98">
        <v>1.47479484396538</v>
      </c>
      <c r="BL28">
        <v>1.4865543222751101</v>
      </c>
      <c r="BM28">
        <v>1.4707854991928599</v>
      </c>
      <c r="BN28" s="100">
        <v>1.04372441608018</v>
      </c>
      <c r="BO28" s="99">
        <v>1.04445716950919</v>
      </c>
      <c r="BS28" s="100"/>
      <c r="BU28" s="100"/>
      <c r="CA28" s="100"/>
    </row>
    <row r="29" spans="2:79">
      <c r="B29" s="99" t="s">
        <v>649</v>
      </c>
      <c r="L29" s="99" t="str">
        <f t="shared" si="0"/>
        <v/>
      </c>
      <c r="M29" s="98">
        <v>1.47175854363757</v>
      </c>
      <c r="N29">
        <v>1.4881922400749901</v>
      </c>
      <c r="O29">
        <v>1.47098573409463</v>
      </c>
      <c r="AB29" s="99" t="str">
        <f t="shared" si="3"/>
        <v/>
      </c>
      <c r="AC29" s="98">
        <v>1.45968651312978</v>
      </c>
      <c r="AD29">
        <v>1.4582887100559401</v>
      </c>
      <c r="AE29">
        <v>1.4570162221118601</v>
      </c>
      <c r="AR29" s="99" t="str">
        <f t="shared" si="1"/>
        <v/>
      </c>
      <c r="AS29" s="98">
        <v>1.47175854363757</v>
      </c>
      <c r="AT29">
        <v>1.4881922400749901</v>
      </c>
      <c r="AU29">
        <v>1.47098573409463</v>
      </c>
      <c r="AV29" s="100">
        <v>1.04484793773355</v>
      </c>
      <c r="AW29" s="99">
        <v>1.0460224425464899</v>
      </c>
      <c r="BJ29" s="99" t="str">
        <f t="shared" si="2"/>
        <v/>
      </c>
      <c r="BK29" s="98">
        <v>1.47175854363757</v>
      </c>
      <c r="BL29">
        <v>1.4881922400749901</v>
      </c>
      <c r="BM29">
        <v>1.47098573409463</v>
      </c>
      <c r="BN29" s="100">
        <v>1.04484793773355</v>
      </c>
      <c r="BO29" s="99">
        <v>1.0460224425464899</v>
      </c>
      <c r="BS29" s="100"/>
      <c r="BU29" s="100"/>
      <c r="CA29" s="100"/>
    </row>
    <row r="30" spans="2:79">
      <c r="L30" s="99" t="str">
        <f t="shared" si="0"/>
        <v/>
      </c>
      <c r="M30" s="98">
        <v>1.47210234495967</v>
      </c>
      <c r="N30">
        <v>1.4899446997850201</v>
      </c>
      <c r="O30">
        <v>1.4714673036138199</v>
      </c>
      <c r="AB30" s="99" t="str">
        <f t="shared" si="3"/>
        <v/>
      </c>
      <c r="AC30" s="98">
        <v>1.4623460984502299</v>
      </c>
      <c r="AD30">
        <v>1.4611105135037601</v>
      </c>
      <c r="AE30">
        <v>1.4592440319638</v>
      </c>
      <c r="AR30" s="99" t="str">
        <f t="shared" si="1"/>
        <v/>
      </c>
      <c r="AS30" s="98">
        <v>1.47210234495967</v>
      </c>
      <c r="AT30">
        <v>1.4899446997850201</v>
      </c>
      <c r="AU30">
        <v>1.4714673036138199</v>
      </c>
      <c r="AV30" s="100">
        <v>1.05198901278589</v>
      </c>
      <c r="AW30" s="99">
        <v>1.04765639251385</v>
      </c>
      <c r="BJ30" s="99" t="str">
        <f t="shared" si="2"/>
        <v/>
      </c>
      <c r="BK30" s="98">
        <v>1.47210234495967</v>
      </c>
      <c r="BL30">
        <v>1.4899446997850201</v>
      </c>
      <c r="BM30">
        <v>1.4714673036138199</v>
      </c>
      <c r="BN30" s="100">
        <v>1.05198901278589</v>
      </c>
      <c r="BO30" s="99">
        <v>1.04765639251385</v>
      </c>
      <c r="BS30" s="100"/>
      <c r="BU30" s="100"/>
      <c r="CA30" s="100"/>
    </row>
    <row r="31" spans="2:79">
      <c r="L31" s="99" t="str">
        <f t="shared" si="0"/>
        <v/>
      </c>
      <c r="M31" s="98">
        <v>1.4737221895505499</v>
      </c>
      <c r="N31">
        <v>1.49169828313812</v>
      </c>
      <c r="O31">
        <v>1.47222719412396</v>
      </c>
      <c r="AB31" s="99" t="str">
        <f t="shared" si="3"/>
        <v/>
      </c>
      <c r="AC31" s="98">
        <v>1.46570924975515</v>
      </c>
      <c r="AD31">
        <v>1.46388268710078</v>
      </c>
      <c r="AE31">
        <v>1.4617123180865501</v>
      </c>
      <c r="AR31" s="99" t="str">
        <f t="shared" si="1"/>
        <v/>
      </c>
      <c r="AS31" s="98">
        <v>1.4737221895505499</v>
      </c>
      <c r="AT31">
        <v>1.49169828313812</v>
      </c>
      <c r="AU31">
        <v>1.47222719412396</v>
      </c>
      <c r="AV31" s="100">
        <v>1.05455462266057</v>
      </c>
      <c r="AW31" s="99">
        <v>1.04924381672115</v>
      </c>
      <c r="BJ31" s="99" t="str">
        <f t="shared" si="2"/>
        <v/>
      </c>
      <c r="BK31" s="98">
        <v>1.4737221895505499</v>
      </c>
      <c r="BL31">
        <v>1.49169828313812</v>
      </c>
      <c r="BM31">
        <v>1.47222719412396</v>
      </c>
      <c r="BN31" s="100">
        <v>1.05455462266057</v>
      </c>
      <c r="BO31" s="99">
        <v>1.04924381672115</v>
      </c>
      <c r="BS31" s="100"/>
      <c r="BU31" s="100"/>
      <c r="CA31" s="100"/>
    </row>
    <row r="32" spans="2:79">
      <c r="L32" s="99" t="str">
        <f t="shared" si="0"/>
        <v/>
      </c>
      <c r="M32" s="98">
        <v>1.47740461608783</v>
      </c>
      <c r="N32">
        <v>1.4935630097213699</v>
      </c>
      <c r="O32">
        <v>1.47326233223506</v>
      </c>
      <c r="AB32" s="99" t="str">
        <f t="shared" si="3"/>
        <v/>
      </c>
      <c r="AC32" s="98">
        <v>1.4683573348129899</v>
      </c>
      <c r="AD32">
        <v>1.4667681254998699</v>
      </c>
      <c r="AE32">
        <v>1.4644216528179399</v>
      </c>
      <c r="AR32" s="99" t="str">
        <f t="shared" si="1"/>
        <v/>
      </c>
      <c r="AS32" s="98">
        <v>1.47740461608783</v>
      </c>
      <c r="AT32">
        <v>1.4935630097213699</v>
      </c>
      <c r="AU32">
        <v>1.47326233223506</v>
      </c>
      <c r="AV32" s="100">
        <v>1.0590852182316399</v>
      </c>
      <c r="AW32" s="99">
        <v>1.0508514388018799</v>
      </c>
      <c r="BJ32" s="99" t="str">
        <f t="shared" si="2"/>
        <v/>
      </c>
      <c r="BK32" s="98">
        <v>1.47740461608783</v>
      </c>
      <c r="BL32">
        <v>1.4935630097213699</v>
      </c>
      <c r="BM32">
        <v>1.47326233223506</v>
      </c>
      <c r="BN32" s="100">
        <v>1.0590852182316399</v>
      </c>
      <c r="BO32" s="99">
        <v>1.0508514388018799</v>
      </c>
      <c r="BS32" s="100"/>
      <c r="BU32" s="100"/>
      <c r="CA32" s="100"/>
    </row>
    <row r="33" spans="12:79">
      <c r="L33" s="99" t="str">
        <f t="shared" si="0"/>
        <v/>
      </c>
      <c r="M33" s="98">
        <v>1.47390871350799</v>
      </c>
      <c r="N33">
        <v>1.49543849331912</v>
      </c>
      <c r="O33">
        <v>1.4745693166855101</v>
      </c>
      <c r="AB33" s="99" t="str">
        <f t="shared" si="3"/>
        <v/>
      </c>
      <c r="AC33" s="98">
        <v>1.4694076283470201</v>
      </c>
      <c r="AD33">
        <v>1.46960900987619</v>
      </c>
      <c r="AE33">
        <v>1.4673730167766901</v>
      </c>
      <c r="AR33" s="99" t="str">
        <f t="shared" si="1"/>
        <v/>
      </c>
      <c r="AS33" s="98">
        <v>1.47390871350799</v>
      </c>
      <c r="AT33">
        <v>1.49543849331912</v>
      </c>
      <c r="AU33">
        <v>1.4745693166855101</v>
      </c>
      <c r="AV33" s="100">
        <v>1.06022578716121</v>
      </c>
      <c r="AW33" s="99">
        <v>1.0523741318919599</v>
      </c>
      <c r="BJ33" s="99" t="str">
        <f t="shared" si="2"/>
        <v/>
      </c>
      <c r="BK33" s="98">
        <v>1.47390871350799</v>
      </c>
      <c r="BL33">
        <v>1.49543849331912</v>
      </c>
      <c r="BM33">
        <v>1.4745693166855101</v>
      </c>
      <c r="BN33" s="100">
        <v>1.06022578716121</v>
      </c>
      <c r="BO33" s="99">
        <v>1.0523741318919599</v>
      </c>
      <c r="BS33" s="100"/>
      <c r="BU33" s="100"/>
      <c r="CA33" s="100"/>
    </row>
    <row r="34" spans="12:79">
      <c r="L34" s="99" t="str">
        <f t="shared" si="0"/>
        <v/>
      </c>
      <c r="M34" s="98">
        <v>1.47533116111885</v>
      </c>
      <c r="N34">
        <v>1.4974152766754201</v>
      </c>
      <c r="O34">
        <v>1.47614424738241</v>
      </c>
      <c r="AB34" s="99" t="str">
        <f t="shared" si="3"/>
        <v/>
      </c>
      <c r="AC34" s="98">
        <v>1.47017653266204</v>
      </c>
      <c r="AD34">
        <v>1.4725484216892599</v>
      </c>
      <c r="AE34">
        <v>1.47056797532784</v>
      </c>
      <c r="AR34" s="99" t="str">
        <f t="shared" si="1"/>
        <v/>
      </c>
      <c r="AS34" s="98">
        <v>1.47533116111885</v>
      </c>
      <c r="AT34">
        <v>1.4974152766754201</v>
      </c>
      <c r="AU34">
        <v>1.47614424738241</v>
      </c>
      <c r="AV34" s="100">
        <v>1.0597497245723999</v>
      </c>
      <c r="AW34" s="99">
        <v>1.0538793586177999</v>
      </c>
      <c r="BJ34" s="99" t="str">
        <f t="shared" si="2"/>
        <v/>
      </c>
      <c r="BK34" s="98">
        <v>1.47533116111885</v>
      </c>
      <c r="BL34">
        <v>1.4974152766754201</v>
      </c>
      <c r="BM34">
        <v>1.47614424738241</v>
      </c>
      <c r="BN34" s="100">
        <v>1.0597497245723999</v>
      </c>
      <c r="BO34" s="99">
        <v>1.0538793586177999</v>
      </c>
      <c r="BS34" s="100"/>
      <c r="BU34" s="100"/>
      <c r="CA34" s="100"/>
    </row>
    <row r="35" spans="12:79">
      <c r="L35" s="99" t="str">
        <f t="shared" si="0"/>
        <v/>
      </c>
      <c r="M35" s="98">
        <v>1.4782362643846401</v>
      </c>
      <c r="N35">
        <v>1.49937245581159</v>
      </c>
      <c r="O35">
        <v>1.4779827726894299</v>
      </c>
      <c r="AB35" s="99" t="str">
        <f t="shared" si="3"/>
        <v/>
      </c>
      <c r="AC35" s="98">
        <v>1.47424259366593</v>
      </c>
      <c r="AD35">
        <v>1.47541266188477</v>
      </c>
      <c r="AE35">
        <v>1.4740095604758201</v>
      </c>
      <c r="AR35" s="99">
        <f t="shared" si="1"/>
        <v>3</v>
      </c>
      <c r="AS35" s="98">
        <v>1.4782362643846401</v>
      </c>
      <c r="AT35">
        <v>1.49937245581159</v>
      </c>
      <c r="AU35">
        <v>1.4779827726894299</v>
      </c>
      <c r="AV35" s="100">
        <v>1.07232932301746</v>
      </c>
      <c r="AW35" s="99">
        <v>1.0552723621779501</v>
      </c>
      <c r="BJ35" s="99">
        <f t="shared" si="2"/>
        <v>3</v>
      </c>
      <c r="BK35" s="98">
        <v>1.4782362643846401</v>
      </c>
      <c r="BL35">
        <v>1.49937245581159</v>
      </c>
      <c r="BM35">
        <v>1.4779827726894299</v>
      </c>
      <c r="BN35" s="100">
        <v>1.07232932301746</v>
      </c>
      <c r="BO35" s="99">
        <v>1.0552723621779501</v>
      </c>
      <c r="BS35" s="100"/>
      <c r="BU35" s="100"/>
      <c r="CA35" s="100"/>
    </row>
    <row r="36" spans="12:79">
      <c r="L36" s="99" t="str">
        <f t="shared" si="0"/>
        <v/>
      </c>
      <c r="M36" s="98">
        <v>1.47820256656814</v>
      </c>
      <c r="N36">
        <v>1.5014103144794499</v>
      </c>
      <c r="O36">
        <v>1.47871399896306</v>
      </c>
      <c r="AB36" s="99" t="str">
        <f t="shared" si="3"/>
        <v/>
      </c>
      <c r="AC36" s="98">
        <v>1.47651473253457</v>
      </c>
      <c r="AD36">
        <v>1.4783577671155901</v>
      </c>
      <c r="AE36">
        <v>1.4757318102944099</v>
      </c>
      <c r="AR36" s="99" t="str">
        <f t="shared" si="1"/>
        <v/>
      </c>
      <c r="AS36" s="98">
        <v>1.47820256656814</v>
      </c>
      <c r="AT36">
        <v>1.5014103144794499</v>
      </c>
      <c r="AU36">
        <v>1.47871399896306</v>
      </c>
      <c r="AV36" s="100">
        <v>1.07230315398398</v>
      </c>
      <c r="AW36" s="99">
        <v>1.0552428582114</v>
      </c>
      <c r="BJ36" s="99" t="str">
        <f t="shared" si="2"/>
        <v/>
      </c>
      <c r="BK36" s="98">
        <v>1.47820256656814</v>
      </c>
      <c r="BL36">
        <v>1.5014103144794499</v>
      </c>
      <c r="BM36">
        <v>1.47871399896306</v>
      </c>
      <c r="BN36" s="100">
        <v>1.07230315398398</v>
      </c>
      <c r="BO36" s="99">
        <v>1.0552428582114</v>
      </c>
      <c r="BS36" s="100"/>
      <c r="BU36" s="100"/>
      <c r="CA36" s="100"/>
    </row>
    <row r="37" spans="12:79">
      <c r="L37" s="99" t="str">
        <f t="shared" si="0"/>
        <v/>
      </c>
      <c r="M37" s="98">
        <v>1.48075517852848</v>
      </c>
      <c r="N37">
        <v>1.5034182211029199</v>
      </c>
      <c r="O37">
        <v>1.47967055468221</v>
      </c>
      <c r="AB37" s="99" t="str">
        <f t="shared" si="3"/>
        <v/>
      </c>
      <c r="AC37" s="98">
        <v>1.4795944837280599</v>
      </c>
      <c r="AD37">
        <v>1.4812160979801201</v>
      </c>
      <c r="AE37">
        <v>1.4776701534297501</v>
      </c>
      <c r="AR37" s="99" t="str">
        <f t="shared" si="1"/>
        <v/>
      </c>
      <c r="AS37" s="98">
        <v>1.48075517852848</v>
      </c>
      <c r="AT37">
        <v>1.5034182211029199</v>
      </c>
      <c r="AU37">
        <v>1.47967055468221</v>
      </c>
      <c r="AV37" s="100">
        <v>1.0702314614684201</v>
      </c>
      <c r="AW37" s="99">
        <v>1.0556526019722099</v>
      </c>
      <c r="BJ37" s="99" t="str">
        <f t="shared" si="2"/>
        <v/>
      </c>
      <c r="BK37" s="98">
        <v>1.48075517852848</v>
      </c>
      <c r="BL37">
        <v>1.5034182211029199</v>
      </c>
      <c r="BM37">
        <v>1.47967055468221</v>
      </c>
      <c r="BN37" s="100">
        <v>1.0702314614684201</v>
      </c>
      <c r="BO37" s="99">
        <v>1.0556526019722099</v>
      </c>
      <c r="BS37" s="100"/>
      <c r="BU37" s="100"/>
      <c r="CA37" s="100"/>
    </row>
    <row r="38" spans="12:79">
      <c r="L38" s="99" t="str">
        <f t="shared" si="0"/>
        <v/>
      </c>
      <c r="M38" s="98">
        <v>1.48635568733715</v>
      </c>
      <c r="N38">
        <v>1.5055030238642699</v>
      </c>
      <c r="O38">
        <v>1.48084939493823</v>
      </c>
      <c r="AB38" s="99" t="str">
        <f t="shared" si="3"/>
        <v/>
      </c>
      <c r="AC38" s="98">
        <v>1.4846941084513099</v>
      </c>
      <c r="AD38">
        <v>1.48414053019875</v>
      </c>
      <c r="AE38">
        <v>1.4798230749514001</v>
      </c>
      <c r="AR38" s="99" t="str">
        <f t="shared" si="1"/>
        <v/>
      </c>
      <c r="AS38" s="98">
        <v>1.48635568733715</v>
      </c>
      <c r="AT38">
        <v>1.5055030238642699</v>
      </c>
      <c r="AU38">
        <v>1.48084939493823</v>
      </c>
      <c r="AV38" s="100">
        <v>1.07262537568015</v>
      </c>
      <c r="AW38" s="99">
        <v>1.05639540906374</v>
      </c>
      <c r="BJ38" s="99" t="str">
        <f t="shared" si="2"/>
        <v/>
      </c>
      <c r="BK38" s="98">
        <v>1.48635568733715</v>
      </c>
      <c r="BL38">
        <v>1.5055030238642699</v>
      </c>
      <c r="BM38">
        <v>1.48084939493823</v>
      </c>
      <c r="BN38" s="100">
        <v>1.07262537568015</v>
      </c>
      <c r="BO38" s="99">
        <v>1.05639540906374</v>
      </c>
      <c r="BS38" s="100"/>
      <c r="BU38" s="100"/>
      <c r="CA38" s="100"/>
    </row>
    <row r="39" spans="12:79">
      <c r="L39" s="99" t="str">
        <f t="shared" si="0"/>
        <v/>
      </c>
      <c r="M39" s="98">
        <v>1.48204472964317</v>
      </c>
      <c r="N39">
        <v>1.5075477598234199</v>
      </c>
      <c r="O39">
        <v>1.4822476257386199</v>
      </c>
      <c r="AB39" s="99" t="str">
        <f t="shared" si="3"/>
        <v/>
      </c>
      <c r="AC39" s="98">
        <v>1.4817602061617099</v>
      </c>
      <c r="AD39">
        <v>1.4869676384927999</v>
      </c>
      <c r="AE39">
        <v>1.48218736501515</v>
      </c>
      <c r="AR39" s="99" t="str">
        <f t="shared" si="1"/>
        <v/>
      </c>
      <c r="AS39" s="98">
        <v>1.48204472964317</v>
      </c>
      <c r="AT39">
        <v>1.5075477598234199</v>
      </c>
      <c r="AU39">
        <v>1.4822476257386199</v>
      </c>
      <c r="AV39" s="100">
        <v>1.07203255358931</v>
      </c>
      <c r="AW39" s="99">
        <v>1.05732356820247</v>
      </c>
      <c r="BJ39" s="99" t="str">
        <f t="shared" si="2"/>
        <v/>
      </c>
      <c r="BK39" s="98">
        <v>1.48204472964317</v>
      </c>
      <c r="BL39">
        <v>1.5075477598234199</v>
      </c>
      <c r="BM39">
        <v>1.4822476257386199</v>
      </c>
      <c r="BN39" s="100">
        <v>1.07203255358931</v>
      </c>
      <c r="BO39" s="99">
        <v>1.05732356820247</v>
      </c>
      <c r="BS39" s="100"/>
      <c r="BU39" s="100"/>
      <c r="CA39" s="100"/>
    </row>
    <row r="40" spans="12:79">
      <c r="L40" s="99" t="str">
        <f t="shared" si="0"/>
        <v/>
      </c>
      <c r="M40" s="98">
        <v>1.48540865037074</v>
      </c>
      <c r="N40">
        <v>1.5096618666892201</v>
      </c>
      <c r="O40">
        <v>1.4838626002333399</v>
      </c>
      <c r="AB40" s="99" t="str">
        <f t="shared" si="3"/>
        <v/>
      </c>
      <c r="AC40" s="98">
        <v>1.4852815124404299</v>
      </c>
      <c r="AD40">
        <v>1.4898493069838801</v>
      </c>
      <c r="AE40">
        <v>1.48475894242724</v>
      </c>
      <c r="AR40" s="99" t="str">
        <f t="shared" si="1"/>
        <v/>
      </c>
      <c r="AS40" s="98">
        <v>1.48540865037074</v>
      </c>
      <c r="AT40">
        <v>1.5096618666892201</v>
      </c>
      <c r="AU40">
        <v>1.4838626002333399</v>
      </c>
      <c r="AV40" s="100">
        <v>1.0863965401021001</v>
      </c>
      <c r="AW40" s="99">
        <v>1.05839469519229</v>
      </c>
      <c r="BJ40" s="99" t="str">
        <f t="shared" si="2"/>
        <v/>
      </c>
      <c r="BK40" s="98">
        <v>1.48540865037074</v>
      </c>
      <c r="BL40">
        <v>1.5096618666892201</v>
      </c>
      <c r="BM40">
        <v>1.4838626002333399</v>
      </c>
      <c r="BN40" s="100">
        <v>1.0863965401021001</v>
      </c>
      <c r="BO40" s="99">
        <v>1.05839469519229</v>
      </c>
      <c r="BS40" s="100"/>
      <c r="BU40" s="100"/>
      <c r="CA40" s="100"/>
    </row>
    <row r="41" spans="12:79">
      <c r="L41" s="99" t="str">
        <f t="shared" si="0"/>
        <v/>
      </c>
      <c r="M41" s="98">
        <v>1.48786169203957</v>
      </c>
      <c r="N41">
        <v>1.5117273188119</v>
      </c>
      <c r="O41">
        <v>1.48569201989017</v>
      </c>
      <c r="AB41" s="99" t="str">
        <f t="shared" si="3"/>
        <v/>
      </c>
      <c r="AC41" s="98">
        <v>1.4889352023186899</v>
      </c>
      <c r="AD41">
        <v>1.4926251301143001</v>
      </c>
      <c r="AE41">
        <v>1.4875339423095899</v>
      </c>
      <c r="AR41" s="99" t="str">
        <f t="shared" si="1"/>
        <v/>
      </c>
      <c r="AS41" s="98">
        <v>1.48786169203957</v>
      </c>
      <c r="AT41">
        <v>1.5117273188119</v>
      </c>
      <c r="AU41">
        <v>1.48569201989017</v>
      </c>
      <c r="AV41" s="100">
        <v>1.08594651834759</v>
      </c>
      <c r="AW41" s="99">
        <v>1.05947736413412</v>
      </c>
      <c r="BJ41" s="99" t="str">
        <f t="shared" si="2"/>
        <v/>
      </c>
      <c r="BK41" s="98">
        <v>1.48786169203957</v>
      </c>
      <c r="BL41">
        <v>1.5117273188119</v>
      </c>
      <c r="BM41">
        <v>1.48569201989017</v>
      </c>
      <c r="BN41" s="100">
        <v>1.08594651834759</v>
      </c>
      <c r="BO41" s="99">
        <v>1.05947736413412</v>
      </c>
      <c r="BS41" s="100"/>
      <c r="BU41" s="100"/>
      <c r="CA41" s="100"/>
    </row>
    <row r="42" spans="12:79">
      <c r="L42" s="99" t="str">
        <f t="shared" si="0"/>
        <v/>
      </c>
      <c r="M42" s="98">
        <v>1.49120815718195</v>
      </c>
      <c r="N42">
        <v>1.51385524244835</v>
      </c>
      <c r="O42">
        <v>1.48773399672567</v>
      </c>
      <c r="AB42" s="99" t="str">
        <f t="shared" si="3"/>
        <v/>
      </c>
      <c r="AC42" s="98">
        <v>1.4934173840098</v>
      </c>
      <c r="AD42">
        <v>1.49544486877329</v>
      </c>
      <c r="AE42">
        <v>1.49050954402553</v>
      </c>
      <c r="AR42" s="99" t="str">
        <f t="shared" si="1"/>
        <v/>
      </c>
      <c r="AS42" s="98">
        <v>1.49120815718195</v>
      </c>
      <c r="AT42">
        <v>1.51385524244835</v>
      </c>
      <c r="AU42">
        <v>1.48773399672567</v>
      </c>
      <c r="AV42" s="100">
        <v>1.08843299365405</v>
      </c>
      <c r="AW42" s="99">
        <v>1.06057312059519</v>
      </c>
      <c r="BJ42" s="99" t="str">
        <f t="shared" si="2"/>
        <v/>
      </c>
      <c r="BK42" s="98">
        <v>1.49120815718195</v>
      </c>
      <c r="BL42">
        <v>1.51385524244835</v>
      </c>
      <c r="BM42">
        <v>1.48773399672567</v>
      </c>
      <c r="BN42" s="100">
        <v>1.08843299365405</v>
      </c>
      <c r="BO42" s="99">
        <v>1.06057312059519</v>
      </c>
      <c r="BS42" s="100"/>
      <c r="BU42" s="100"/>
      <c r="CA42" s="100"/>
    </row>
    <row r="43" spans="12:79">
      <c r="L43" s="99" t="str">
        <f t="shared" si="0"/>
        <v/>
      </c>
      <c r="M43" s="98">
        <v>1.48686859844175</v>
      </c>
      <c r="N43">
        <v>1.5159273803078701</v>
      </c>
      <c r="O43">
        <v>1.4899870440367</v>
      </c>
      <c r="AB43" s="99" t="str">
        <f t="shared" si="3"/>
        <v/>
      </c>
      <c r="AC43" s="98">
        <v>1.490865587362</v>
      </c>
      <c r="AD43">
        <v>1.4981521565793401</v>
      </c>
      <c r="AE43">
        <v>1.49368439432331</v>
      </c>
      <c r="AR43" s="99" t="str">
        <f t="shared" si="1"/>
        <v/>
      </c>
      <c r="AS43" s="98">
        <v>1.48686859844175</v>
      </c>
      <c r="AT43">
        <v>1.5159273803078701</v>
      </c>
      <c r="AU43">
        <v>1.4899870440367</v>
      </c>
      <c r="AV43" s="100">
        <v>1.08626030726043</v>
      </c>
      <c r="AW43" s="99">
        <v>1.0615831838854599</v>
      </c>
      <c r="BJ43" s="99" t="str">
        <f t="shared" si="2"/>
        <v/>
      </c>
      <c r="BK43" s="98">
        <v>1.48686859844175</v>
      </c>
      <c r="BL43">
        <v>1.5159273803078701</v>
      </c>
      <c r="BM43">
        <v>1.4899870440367</v>
      </c>
      <c r="BN43" s="100">
        <v>1.08626030726043</v>
      </c>
      <c r="BO43" s="99">
        <v>1.0615831838854599</v>
      </c>
      <c r="BS43" s="100"/>
      <c r="BU43" s="100"/>
      <c r="CA43" s="100"/>
    </row>
    <row r="44" spans="12:79">
      <c r="L44" s="99" t="str">
        <f t="shared" si="0"/>
        <v/>
      </c>
      <c r="M44" s="98">
        <v>1.4900432195259601</v>
      </c>
      <c r="N44">
        <v>1.5180557610087499</v>
      </c>
      <c r="O44">
        <v>1.4924499910628499</v>
      </c>
      <c r="AB44" s="99" t="str">
        <f t="shared" si="3"/>
        <v/>
      </c>
      <c r="AC44" s="98">
        <v>1.49389551518609</v>
      </c>
      <c r="AD44">
        <v>1.50089365571598</v>
      </c>
      <c r="AE44">
        <v>1.4970587969415801</v>
      </c>
      <c r="AR44" s="99" t="str">
        <f t="shared" si="1"/>
        <v/>
      </c>
      <c r="AS44" s="98">
        <v>1.4900432195259601</v>
      </c>
      <c r="AT44">
        <v>1.5180557610087499</v>
      </c>
      <c r="AU44">
        <v>1.4924499910628499</v>
      </c>
      <c r="AV44" s="100">
        <v>1.0827540185426501</v>
      </c>
      <c r="AW44" s="99">
        <v>1.0625401264407801</v>
      </c>
      <c r="BJ44" s="99" t="str">
        <f t="shared" si="2"/>
        <v/>
      </c>
      <c r="BK44" s="98">
        <v>1.4900432195259601</v>
      </c>
      <c r="BL44">
        <v>1.5180557610087499</v>
      </c>
      <c r="BM44">
        <v>1.4924499910628499</v>
      </c>
      <c r="BN44" s="100">
        <v>1.0827540185426501</v>
      </c>
      <c r="BO44" s="99">
        <v>1.0625401264407801</v>
      </c>
      <c r="BS44" s="100"/>
      <c r="BU44" s="100"/>
      <c r="CA44" s="100"/>
    </row>
    <row r="45" spans="12:79">
      <c r="L45" s="99" t="str">
        <f t="shared" si="0"/>
        <v/>
      </c>
      <c r="M45" s="98">
        <v>1.4960907073399301</v>
      </c>
      <c r="N45">
        <v>1.5201226109838899</v>
      </c>
      <c r="O45">
        <v>1.49512185267988</v>
      </c>
      <c r="AB45" s="99" t="str">
        <f t="shared" si="3"/>
        <v/>
      </c>
      <c r="AC45" s="98">
        <v>1.4997858686291901</v>
      </c>
      <c r="AD45">
        <v>1.5035179042334601</v>
      </c>
      <c r="AE45">
        <v>1.5006351065393799</v>
      </c>
      <c r="AR45" s="99" t="str">
        <f t="shared" si="1"/>
        <v/>
      </c>
      <c r="AS45" s="98">
        <v>1.4960907073399301</v>
      </c>
      <c r="AT45">
        <v>1.5201226109838899</v>
      </c>
      <c r="AU45">
        <v>1.49512185267988</v>
      </c>
      <c r="AV45" s="100">
        <v>1.10593157254533</v>
      </c>
      <c r="AW45" s="99">
        <v>1.0633862832024299</v>
      </c>
      <c r="BJ45" s="99" t="str">
        <f t="shared" si="2"/>
        <v/>
      </c>
      <c r="BK45" s="98">
        <v>1.4960907073399301</v>
      </c>
      <c r="BL45">
        <v>1.5201226109838899</v>
      </c>
      <c r="BM45">
        <v>1.49512185267988</v>
      </c>
      <c r="BN45" s="100">
        <v>1.10593157254533</v>
      </c>
      <c r="BO45" s="99">
        <v>1.0633862832024299</v>
      </c>
      <c r="BS45" s="100"/>
      <c r="BU45" s="100"/>
      <c r="CA45" s="100"/>
    </row>
    <row r="46" spans="12:79">
      <c r="L46" s="99" t="str">
        <f t="shared" si="0"/>
        <v/>
      </c>
      <c r="M46" s="98">
        <v>1.4968389479248501</v>
      </c>
      <c r="N46">
        <v>1.5221738856068101</v>
      </c>
      <c r="O46">
        <v>1.4973243817530899</v>
      </c>
      <c r="AB46" s="99" t="str">
        <f t="shared" si="3"/>
        <v/>
      </c>
      <c r="AC46" s="98">
        <v>1.50194851955694</v>
      </c>
      <c r="AD46">
        <v>1.5061013792776801</v>
      </c>
      <c r="AE46">
        <v>1.5022114512101199</v>
      </c>
      <c r="AR46" s="99" t="str">
        <f t="shared" si="1"/>
        <v/>
      </c>
      <c r="AS46" s="98">
        <v>1.4968389479248501</v>
      </c>
      <c r="AT46">
        <v>1.5221738856068101</v>
      </c>
      <c r="AU46">
        <v>1.4973243817530899</v>
      </c>
      <c r="AV46" s="100">
        <v>1.1063560752224899</v>
      </c>
      <c r="AW46" s="99">
        <v>1.07038873548296</v>
      </c>
      <c r="BJ46" s="99" t="str">
        <f t="shared" si="2"/>
        <v/>
      </c>
      <c r="BK46" s="98">
        <v>1.4968389479248501</v>
      </c>
      <c r="BL46">
        <v>1.5221738856068101</v>
      </c>
      <c r="BM46">
        <v>1.4973243817530899</v>
      </c>
      <c r="BN46" s="100">
        <v>1.1063560752224899</v>
      </c>
      <c r="BO46" s="99">
        <v>1.07038873548296</v>
      </c>
      <c r="BS46" s="100"/>
      <c r="BU46" s="100"/>
      <c r="CA46" s="100"/>
    </row>
    <row r="47" spans="12:79">
      <c r="L47" s="99" t="str">
        <f t="shared" si="0"/>
        <v/>
      </c>
      <c r="M47" s="98">
        <v>1.5005881476504599</v>
      </c>
      <c r="N47">
        <v>1.5241750627858299</v>
      </c>
      <c r="O47">
        <v>1.49974036333581</v>
      </c>
      <c r="AB47" s="99" t="str">
        <f t="shared" si="3"/>
        <v/>
      </c>
      <c r="AC47" s="98">
        <v>1.50412917350084</v>
      </c>
      <c r="AD47">
        <v>1.5085803182814901</v>
      </c>
      <c r="AE47">
        <v>1.50396277173902</v>
      </c>
      <c r="AR47" s="99" t="str">
        <f t="shared" si="1"/>
        <v/>
      </c>
      <c r="AS47" s="98">
        <v>1.5005881476504599</v>
      </c>
      <c r="AT47">
        <v>1.5241750627858299</v>
      </c>
      <c r="AU47">
        <v>1.49974036333581</v>
      </c>
      <c r="AV47" s="100">
        <v>1.10520329964731</v>
      </c>
      <c r="AW47" s="99">
        <v>1.07662113728813</v>
      </c>
      <c r="BJ47" s="99" t="str">
        <f t="shared" si="2"/>
        <v/>
      </c>
      <c r="BK47" s="98">
        <v>1.5005881476504599</v>
      </c>
      <c r="BL47">
        <v>1.5241750627858299</v>
      </c>
      <c r="BM47">
        <v>1.49974036333581</v>
      </c>
      <c r="BN47" s="100">
        <v>1.10520329964731</v>
      </c>
      <c r="BO47" s="99">
        <v>1.07662113728813</v>
      </c>
      <c r="BS47" s="100"/>
      <c r="BU47" s="100"/>
      <c r="CA47" s="100"/>
    </row>
    <row r="48" spans="12:79">
      <c r="L48" s="99" t="str">
        <f t="shared" si="0"/>
        <v/>
      </c>
      <c r="M48" s="98">
        <v>1.50995302966566</v>
      </c>
      <c r="N48">
        <v>1.5262353445902399</v>
      </c>
      <c r="O48">
        <v>1.50236560173605</v>
      </c>
      <c r="AB48" s="99" t="str">
        <f t="shared" si="3"/>
        <v/>
      </c>
      <c r="AC48" s="98">
        <v>1.5135481045956201</v>
      </c>
      <c r="AD48">
        <v>1.51109015749883</v>
      </c>
      <c r="AE48">
        <v>1.5058957772005499</v>
      </c>
      <c r="AR48" s="99" t="str">
        <f t="shared" si="1"/>
        <v/>
      </c>
      <c r="AS48" s="98">
        <v>1.50995302966566</v>
      </c>
      <c r="AT48">
        <v>1.5262353445902399</v>
      </c>
      <c r="AU48">
        <v>1.50236560173605</v>
      </c>
      <c r="AV48" s="100">
        <v>1.1147547308532599</v>
      </c>
      <c r="AW48" s="99">
        <v>1.0819355004278</v>
      </c>
      <c r="BJ48" s="99" t="str">
        <f t="shared" si="2"/>
        <v/>
      </c>
      <c r="BK48" s="98">
        <v>1.50995302966566</v>
      </c>
      <c r="BL48">
        <v>1.5262353445902399</v>
      </c>
      <c r="BM48">
        <v>1.50236560173605</v>
      </c>
      <c r="BN48" s="100">
        <v>1.1147547308532599</v>
      </c>
      <c r="BO48" s="99">
        <v>1.0819355004278</v>
      </c>
      <c r="BS48" s="100"/>
      <c r="BU48" s="100"/>
      <c r="CA48" s="100"/>
    </row>
    <row r="49" spans="12:79">
      <c r="L49" s="99" t="str">
        <f t="shared" si="0"/>
        <v/>
      </c>
      <c r="M49" s="98">
        <v>1.50499217454684</v>
      </c>
      <c r="N49">
        <v>1.52824172622899</v>
      </c>
      <c r="O49">
        <v>1.50519434543868</v>
      </c>
      <c r="AB49" s="99" t="str">
        <f t="shared" si="3"/>
        <v/>
      </c>
      <c r="AC49" s="98">
        <v>1.5087717566104799</v>
      </c>
      <c r="AD49">
        <v>1.51349336862919</v>
      </c>
      <c r="AE49">
        <v>1.50802177215001</v>
      </c>
      <c r="AR49" s="99" t="str">
        <f t="shared" si="1"/>
        <v/>
      </c>
      <c r="AS49" s="98">
        <v>1.50499217454684</v>
      </c>
      <c r="AT49">
        <v>1.52824172622899</v>
      </c>
      <c r="AU49">
        <v>1.50519434543868</v>
      </c>
      <c r="AV49" s="100">
        <v>1.12845933921194</v>
      </c>
      <c r="AW49" s="99">
        <v>1.0857152778838799</v>
      </c>
      <c r="BJ49" s="99" t="str">
        <f t="shared" si="2"/>
        <v/>
      </c>
      <c r="BK49" s="98">
        <v>1.50499217454684</v>
      </c>
      <c r="BL49">
        <v>1.52824172622899</v>
      </c>
      <c r="BM49">
        <v>1.50519434543868</v>
      </c>
      <c r="BN49" s="100">
        <v>1.12845933921194</v>
      </c>
      <c r="BO49" s="99">
        <v>1.0857152778838799</v>
      </c>
      <c r="BS49" s="100"/>
      <c r="BU49" s="100"/>
      <c r="CA49" s="100"/>
    </row>
    <row r="50" spans="12:79">
      <c r="L50" s="99" t="str">
        <f t="shared" si="0"/>
        <v/>
      </c>
      <c r="M50" s="98">
        <v>1.5083374956362801</v>
      </c>
      <c r="N50">
        <v>1.5303042476678199</v>
      </c>
      <c r="O50">
        <v>1.5082200545497999</v>
      </c>
      <c r="AB50" s="99" t="str">
        <f t="shared" si="3"/>
        <v/>
      </c>
      <c r="AC50" s="98">
        <v>1.5125029105705301</v>
      </c>
      <c r="AD50">
        <v>1.51592188147186</v>
      </c>
      <c r="AE50">
        <v>1.5103423886974401</v>
      </c>
      <c r="AR50" s="99" t="str">
        <f t="shared" si="1"/>
        <v/>
      </c>
      <c r="AS50" s="98">
        <v>1.5083374956362801</v>
      </c>
      <c r="AT50">
        <v>1.5303042476678199</v>
      </c>
      <c r="AU50">
        <v>1.5082200545497999</v>
      </c>
      <c r="AV50" s="100">
        <v>1.15657401799936</v>
      </c>
      <c r="AW50" s="99">
        <v>1.08797425271871</v>
      </c>
      <c r="BJ50" s="99" t="str">
        <f t="shared" si="2"/>
        <v/>
      </c>
      <c r="BK50" s="98">
        <v>1.5083374956362801</v>
      </c>
      <c r="BL50">
        <v>1.5303042476678199</v>
      </c>
      <c r="BM50">
        <v>1.5082200545497999</v>
      </c>
      <c r="BN50" s="100">
        <v>1.15657401799936</v>
      </c>
      <c r="BO50" s="99">
        <v>1.08797425271871</v>
      </c>
      <c r="BS50" s="100"/>
      <c r="BU50" s="100"/>
      <c r="CA50" s="100"/>
    </row>
    <row r="51" spans="12:79">
      <c r="L51" s="99" t="str">
        <f t="shared" si="0"/>
        <v/>
      </c>
      <c r="M51" s="98">
        <v>1.51303521385705</v>
      </c>
      <c r="N51">
        <v>1.5322648866793001</v>
      </c>
      <c r="O51">
        <v>1.5114363615670099</v>
      </c>
      <c r="AB51" s="99" t="str">
        <f t="shared" si="3"/>
        <v/>
      </c>
      <c r="AC51" s="98">
        <v>1.5135019946375601</v>
      </c>
      <c r="AD51">
        <v>1.5182058660932001</v>
      </c>
      <c r="AE51">
        <v>1.51285189948305</v>
      </c>
      <c r="AR51" s="99" t="str">
        <f t="shared" si="1"/>
        <v/>
      </c>
      <c r="AS51" s="98">
        <v>1.51303521385705</v>
      </c>
      <c r="AT51">
        <v>1.5322648866793001</v>
      </c>
      <c r="AU51">
        <v>1.5114363615670099</v>
      </c>
      <c r="AV51" s="100">
        <v>1.16205610418681</v>
      </c>
      <c r="AW51" s="99">
        <v>1.0921218109356501</v>
      </c>
      <c r="BJ51" s="99" t="str">
        <f t="shared" si="2"/>
        <v/>
      </c>
      <c r="BK51" s="98">
        <v>1.51303521385705</v>
      </c>
      <c r="BL51">
        <v>1.5322648866793001</v>
      </c>
      <c r="BM51">
        <v>1.5114363615670099</v>
      </c>
      <c r="BN51" s="100">
        <v>1.16205610418681</v>
      </c>
      <c r="BO51" s="99">
        <v>1.0921218109356501</v>
      </c>
      <c r="BS51" s="100"/>
      <c r="BU51" s="100"/>
      <c r="CA51" s="100"/>
    </row>
    <row r="52" spans="12:79">
      <c r="L52" s="99" t="str">
        <f t="shared" si="0"/>
        <v/>
      </c>
      <c r="M52" s="98">
        <v>1.51909811759534</v>
      </c>
      <c r="N52">
        <v>1.53429988334788</v>
      </c>
      <c r="O52">
        <v>1.5148378405613501</v>
      </c>
      <c r="AB52" s="99" t="str">
        <f t="shared" si="3"/>
        <v/>
      </c>
      <c r="AC52" s="98">
        <v>1.51726015296226</v>
      </c>
      <c r="AD52">
        <v>1.52052760264755</v>
      </c>
      <c r="AE52">
        <v>1.5155516441118799</v>
      </c>
      <c r="AR52" s="99" t="str">
        <f t="shared" si="1"/>
        <v/>
      </c>
      <c r="AS52" s="98">
        <v>1.51909811759534</v>
      </c>
      <c r="AT52">
        <v>1.53429988334788</v>
      </c>
      <c r="AU52">
        <v>1.5148378405613501</v>
      </c>
      <c r="AV52" s="100">
        <v>1.17384545651871</v>
      </c>
      <c r="AW52" s="99">
        <v>1.0939459441938599</v>
      </c>
      <c r="BJ52" s="99" t="str">
        <f t="shared" si="2"/>
        <v/>
      </c>
      <c r="BK52" s="98">
        <v>1.51909811759534</v>
      </c>
      <c r="BL52">
        <v>1.53429988334788</v>
      </c>
      <c r="BM52">
        <v>1.5148378405613501</v>
      </c>
      <c r="BN52" s="100">
        <v>1.17384545651871</v>
      </c>
      <c r="BO52" s="99">
        <v>1.0939459441938599</v>
      </c>
      <c r="BS52" s="100"/>
      <c r="BU52" s="100"/>
      <c r="CA52" s="100"/>
    </row>
    <row r="53" spans="12:79">
      <c r="L53" s="99" t="str">
        <f t="shared" si="0"/>
        <v/>
      </c>
      <c r="M53" s="98">
        <v>1.51071710545878</v>
      </c>
      <c r="N53">
        <v>1.5363218621132</v>
      </c>
      <c r="O53">
        <v>1.5184204466551801</v>
      </c>
      <c r="AB53" s="99" t="str">
        <f t="shared" si="3"/>
        <v/>
      </c>
      <c r="AC53" s="98">
        <v>1.50655121627823</v>
      </c>
      <c r="AD53">
        <v>1.5227811200598</v>
      </c>
      <c r="AE53">
        <v>1.51846569715066</v>
      </c>
      <c r="AR53" s="99" t="str">
        <f t="shared" si="1"/>
        <v/>
      </c>
      <c r="AS53" s="98">
        <v>1.51071710545878</v>
      </c>
      <c r="AT53">
        <v>1.5363218621132</v>
      </c>
      <c r="AU53">
        <v>1.5184204466551801</v>
      </c>
      <c r="AV53" s="100">
        <v>1.1738400539937901</v>
      </c>
      <c r="AW53" s="99">
        <v>1.08986688259968</v>
      </c>
      <c r="BJ53" s="99" t="str">
        <f t="shared" si="2"/>
        <v/>
      </c>
      <c r="BK53" s="98">
        <v>1.51071710545878</v>
      </c>
      <c r="BL53">
        <v>1.5363218621132</v>
      </c>
      <c r="BM53">
        <v>1.5184204466551801</v>
      </c>
      <c r="BN53" s="100">
        <v>1.1738400539937901</v>
      </c>
      <c r="BO53" s="99">
        <v>1.08986688259968</v>
      </c>
      <c r="BS53" s="100"/>
      <c r="BU53" s="100"/>
      <c r="CA53" s="100"/>
    </row>
    <row r="54" spans="12:79">
      <c r="L54" s="99" t="str">
        <f t="shared" si="0"/>
        <v/>
      </c>
      <c r="M54" s="98">
        <v>1.51623120633594</v>
      </c>
      <c r="N54">
        <v>1.5384126388691901</v>
      </c>
      <c r="O54">
        <v>1.5221816890875599</v>
      </c>
      <c r="AB54" s="99" t="str">
        <f t="shared" si="3"/>
        <v/>
      </c>
      <c r="AC54" s="98">
        <v>1.51269874913401</v>
      </c>
      <c r="AD54">
        <v>1.5250646598692601</v>
      </c>
      <c r="AE54">
        <v>1.5216033219920699</v>
      </c>
      <c r="AR54" s="99" t="str">
        <f t="shared" si="1"/>
        <v/>
      </c>
      <c r="AS54" s="98">
        <v>1.51623120633594</v>
      </c>
      <c r="AT54">
        <v>1.5384126388691901</v>
      </c>
      <c r="AU54">
        <v>1.5221816890875599</v>
      </c>
      <c r="AV54" s="100">
        <v>1.1564626778781899</v>
      </c>
      <c r="AW54" s="99">
        <v>1.0831451571372701</v>
      </c>
      <c r="BJ54" s="99" t="str">
        <f t="shared" si="2"/>
        <v/>
      </c>
      <c r="BK54" s="98">
        <v>1.51623120633594</v>
      </c>
      <c r="BL54">
        <v>1.5384126388691901</v>
      </c>
      <c r="BM54">
        <v>1.5221816890875599</v>
      </c>
      <c r="BN54" s="100">
        <v>1.1564626778781899</v>
      </c>
      <c r="BO54" s="99">
        <v>1.0831451571372701</v>
      </c>
      <c r="BS54" s="100"/>
      <c r="BU54" s="100"/>
      <c r="CA54" s="100"/>
    </row>
    <row r="55" spans="12:79">
      <c r="L55" s="99">
        <f t="shared" si="0"/>
        <v>5</v>
      </c>
      <c r="M55" s="98">
        <v>1.5266321711887401</v>
      </c>
      <c r="N55">
        <v>1.5404253475565299</v>
      </c>
      <c r="O55">
        <v>1.5261206580345501</v>
      </c>
      <c r="AB55" s="99">
        <f t="shared" si="3"/>
        <v>5</v>
      </c>
      <c r="AC55" s="98">
        <v>1.5251255791879099</v>
      </c>
      <c r="AD55">
        <v>1.5272251653376501</v>
      </c>
      <c r="AE55">
        <v>1.5249899120167301</v>
      </c>
      <c r="AR55" s="99" t="str">
        <f t="shared" si="1"/>
        <v/>
      </c>
      <c r="AS55" s="98">
        <v>1.5266321711887401</v>
      </c>
      <c r="AT55">
        <v>1.5404253475565299</v>
      </c>
      <c r="AU55">
        <v>1.5261206580345501</v>
      </c>
      <c r="AV55" s="100">
        <v>1.0669651766445101</v>
      </c>
      <c r="AW55" s="99">
        <v>1.06726437115094</v>
      </c>
      <c r="BJ55" s="99" t="str">
        <f t="shared" si="2"/>
        <v/>
      </c>
      <c r="BK55" s="98">
        <v>1.5266321711887401</v>
      </c>
      <c r="BL55">
        <v>1.5404253475565299</v>
      </c>
      <c r="BM55">
        <v>1.5261206580345501</v>
      </c>
      <c r="BN55" s="100">
        <v>1.0669651766445101</v>
      </c>
      <c r="BO55" s="99">
        <v>1.06726437115094</v>
      </c>
      <c r="BS55" s="100"/>
      <c r="BU55" s="100"/>
      <c r="CA55" s="100"/>
    </row>
    <row r="56" spans="12:79">
      <c r="L56" s="99" t="str">
        <f t="shared" si="0"/>
        <v/>
      </c>
      <c r="M56" s="98">
        <v>1.52774903111989</v>
      </c>
      <c r="N56">
        <v>1.5493132143253801</v>
      </c>
      <c r="O56">
        <v>1.53139958238768</v>
      </c>
      <c r="AB56" s="99" t="str">
        <f t="shared" si="3"/>
        <v/>
      </c>
      <c r="AC56" s="98">
        <v>1.5262302652737001</v>
      </c>
      <c r="AD56">
        <v>1.5353492276459499</v>
      </c>
      <c r="AE56">
        <v>1.5320965324545699</v>
      </c>
      <c r="AR56" s="99" t="str">
        <f t="shared" si="1"/>
        <v/>
      </c>
      <c r="AS56" s="98">
        <v>1.52774903111989</v>
      </c>
      <c r="AT56">
        <v>1.5493132143253801</v>
      </c>
      <c r="AU56">
        <v>1.53139958238768</v>
      </c>
      <c r="AV56" s="100">
        <v>1.08387334063619</v>
      </c>
      <c r="AW56" s="99">
        <v>1.0441832419936199</v>
      </c>
      <c r="BJ56" s="99" t="str">
        <f t="shared" si="2"/>
        <v/>
      </c>
      <c r="BK56" s="98">
        <v>1.52774903111989</v>
      </c>
      <c r="BL56">
        <v>1.5493132143253801</v>
      </c>
      <c r="BM56">
        <v>1.53139958238768</v>
      </c>
      <c r="BN56" s="100">
        <v>1.08387334063619</v>
      </c>
      <c r="BO56" s="99">
        <v>1.0441832419936199</v>
      </c>
      <c r="BS56" s="100"/>
      <c r="BU56" s="100"/>
      <c r="CA56" s="100"/>
    </row>
    <row r="57" spans="12:79">
      <c r="L57" s="99" t="str">
        <f t="shared" si="0"/>
        <v/>
      </c>
      <c r="M57" s="98">
        <v>1.53242188107674</v>
      </c>
      <c r="N57">
        <v>1.5578925735520901</v>
      </c>
      <c r="O57">
        <v>1.5369805003830601</v>
      </c>
      <c r="AB57" s="99" t="str">
        <f t="shared" si="3"/>
        <v/>
      </c>
      <c r="AC57" s="98">
        <v>1.5276501355557599</v>
      </c>
      <c r="AD57">
        <v>1.54317626698919</v>
      </c>
      <c r="AE57">
        <v>1.5396823890297</v>
      </c>
      <c r="AR57" s="99" t="str">
        <f t="shared" si="1"/>
        <v/>
      </c>
      <c r="AS57" s="98">
        <v>1.53242188107674</v>
      </c>
      <c r="AT57">
        <v>1.5578925735520901</v>
      </c>
      <c r="AU57">
        <v>1.5369805003830601</v>
      </c>
      <c r="AV57" s="100">
        <v>1.0984754608181699</v>
      </c>
      <c r="AW57" s="99">
        <v>1.0220157792917799</v>
      </c>
      <c r="BJ57" s="99" t="str">
        <f t="shared" si="2"/>
        <v/>
      </c>
      <c r="BK57" s="98">
        <v>1.53242188107674</v>
      </c>
      <c r="BL57">
        <v>1.5578925735520901</v>
      </c>
      <c r="BM57">
        <v>1.5369805003830601</v>
      </c>
      <c r="BN57" s="100">
        <v>1.0984754608181699</v>
      </c>
      <c r="BO57" s="99">
        <v>1.0220157792917799</v>
      </c>
      <c r="BS57" s="100"/>
      <c r="BU57" s="100"/>
      <c r="CA57" s="100"/>
    </row>
    <row r="58" spans="12:79">
      <c r="L58" s="99" t="str">
        <f t="shared" si="0"/>
        <v/>
      </c>
      <c r="M58" s="98">
        <v>1.5484897286739601</v>
      </c>
      <c r="N58">
        <v>1.56662132367746</v>
      </c>
      <c r="O58">
        <v>1.5428892832997501</v>
      </c>
      <c r="AB58" s="99" t="str">
        <f t="shared" si="3"/>
        <v/>
      </c>
      <c r="AC58" s="98">
        <v>1.55196075594542</v>
      </c>
      <c r="AD58">
        <v>1.5511213869349201</v>
      </c>
      <c r="AE58">
        <v>1.5476751293723601</v>
      </c>
      <c r="AR58" s="99" t="str">
        <f t="shared" si="1"/>
        <v/>
      </c>
      <c r="AS58" s="98">
        <v>1.5484897286739601</v>
      </c>
      <c r="AT58">
        <v>1.56662132367746</v>
      </c>
      <c r="AU58">
        <v>1.5428892832997501</v>
      </c>
      <c r="AV58" s="100">
        <v>1.04597307406047</v>
      </c>
      <c r="AW58" s="99">
        <v>0.99951591583515198</v>
      </c>
      <c r="BJ58" s="99" t="str">
        <f t="shared" si="2"/>
        <v/>
      </c>
      <c r="BK58" s="98">
        <v>1.5484897286739601</v>
      </c>
      <c r="BL58">
        <v>1.56662132367746</v>
      </c>
      <c r="BM58">
        <v>1.5428892832997501</v>
      </c>
      <c r="BN58" s="100">
        <v>1.04597307406047</v>
      </c>
      <c r="BO58" s="99">
        <v>0.99951591583515198</v>
      </c>
      <c r="BS58" s="100"/>
      <c r="BU58" s="100"/>
      <c r="CA58" s="100"/>
    </row>
    <row r="59" spans="12:79">
      <c r="L59" s="99" t="str">
        <f t="shared" si="0"/>
        <v/>
      </c>
      <c r="M59" s="98">
        <v>1.55250015481883</v>
      </c>
      <c r="N59">
        <v>1.5750108760007699</v>
      </c>
      <c r="O59">
        <v>1.54914062094869</v>
      </c>
      <c r="AB59" s="99" t="str">
        <f t="shared" si="3"/>
        <v/>
      </c>
      <c r="AC59" s="98">
        <v>1.5599461185786601</v>
      </c>
      <c r="AD59">
        <v>1.5587375214796499</v>
      </c>
      <c r="AE59">
        <v>1.5562071067357499</v>
      </c>
      <c r="AR59" s="99" t="str">
        <f t="shared" si="1"/>
        <v/>
      </c>
      <c r="AS59" s="98">
        <v>1.55250015481883</v>
      </c>
      <c r="AT59">
        <v>1.5750108760007699</v>
      </c>
      <c r="AU59">
        <v>1.54914062094869</v>
      </c>
      <c r="AV59" s="100">
        <v>0.983404117927966</v>
      </c>
      <c r="AW59" s="99">
        <v>0.97789152750371899</v>
      </c>
      <c r="BJ59" s="99" t="str">
        <f t="shared" si="2"/>
        <v/>
      </c>
      <c r="BK59" s="98">
        <v>1.55250015481883</v>
      </c>
      <c r="BL59">
        <v>1.5750108760007699</v>
      </c>
      <c r="BM59">
        <v>1.54914062094869</v>
      </c>
      <c r="BN59" s="100">
        <v>0.983404117927966</v>
      </c>
      <c r="BO59" s="99">
        <v>0.97789152750371899</v>
      </c>
      <c r="BS59" s="100"/>
      <c r="BU59" s="100"/>
      <c r="CA59" s="100"/>
    </row>
    <row r="60" spans="12:79">
      <c r="L60" s="99" t="str">
        <f t="shared" si="0"/>
        <v/>
      </c>
      <c r="M60" s="98">
        <v>1.56122208045737</v>
      </c>
      <c r="N60">
        <v>1.5835112259712101</v>
      </c>
      <c r="O60">
        <v>1.5557088834847701</v>
      </c>
      <c r="AB60" s="99" t="str">
        <f t="shared" si="3"/>
        <v/>
      </c>
      <c r="AC60" s="98">
        <v>1.5741775837930101</v>
      </c>
      <c r="AD60">
        <v>1.5664309618885801</v>
      </c>
      <c r="AE60">
        <v>1.56523820387187</v>
      </c>
      <c r="AR60" s="99" t="str">
        <f t="shared" si="1"/>
        <v/>
      </c>
      <c r="AS60" s="98">
        <v>1.56122208045737</v>
      </c>
      <c r="AT60">
        <v>1.5835112259712101</v>
      </c>
      <c r="AU60">
        <v>1.5557088834847701</v>
      </c>
      <c r="AV60" s="100">
        <v>0.93692073078474802</v>
      </c>
      <c r="AW60" s="99">
        <v>0.95593030193403095</v>
      </c>
      <c r="BJ60" s="99" t="str">
        <f t="shared" si="2"/>
        <v/>
      </c>
      <c r="BK60" s="98">
        <v>1.56122208045737</v>
      </c>
      <c r="BL60">
        <v>1.5835112259712101</v>
      </c>
      <c r="BM60">
        <v>1.5557088834847701</v>
      </c>
      <c r="BN60" s="100">
        <v>0.93692073078474802</v>
      </c>
      <c r="BO60" s="99">
        <v>0.95593030193403095</v>
      </c>
      <c r="BS60" s="100"/>
      <c r="BU60" s="100"/>
      <c r="CA60" s="100"/>
    </row>
    <row r="61" spans="12:79">
      <c r="L61" s="99" t="str">
        <f t="shared" si="0"/>
        <v/>
      </c>
      <c r="M61" s="98">
        <v>1.5692209525574301</v>
      </c>
      <c r="N61">
        <v>1.5916485882053699</v>
      </c>
      <c r="O61">
        <v>1.56261016733467</v>
      </c>
      <c r="AB61" s="99" t="str">
        <f t="shared" si="3"/>
        <v/>
      </c>
      <c r="AC61" s="98">
        <v>1.5835450182417401</v>
      </c>
      <c r="AD61">
        <v>1.5737709528396699</v>
      </c>
      <c r="AE61">
        <v>1.5748459997045099</v>
      </c>
      <c r="AR61" s="99" t="str">
        <f t="shared" si="1"/>
        <v/>
      </c>
      <c r="AS61" s="98">
        <v>1.5692209525574301</v>
      </c>
      <c r="AT61">
        <v>1.5916485882053699</v>
      </c>
      <c r="AU61">
        <v>1.56261016733467</v>
      </c>
      <c r="AV61" s="100">
        <v>0.93220017539042999</v>
      </c>
      <c r="AW61" s="99">
        <v>0.93483262986800397</v>
      </c>
      <c r="BJ61" s="99" t="str">
        <f t="shared" si="2"/>
        <v/>
      </c>
      <c r="BK61" s="98">
        <v>1.5692209525574301</v>
      </c>
      <c r="BL61">
        <v>1.5916485882053699</v>
      </c>
      <c r="BM61">
        <v>1.56261016733467</v>
      </c>
      <c r="BN61" s="100">
        <v>0.93220017539042999</v>
      </c>
      <c r="BO61" s="99">
        <v>0.93483262986800397</v>
      </c>
      <c r="BS61" s="100"/>
      <c r="BU61" s="100"/>
      <c r="CA61" s="100"/>
    </row>
    <row r="62" spans="12:79">
      <c r="L62" s="99" t="str">
        <f t="shared" si="0"/>
        <v/>
      </c>
      <c r="M62" s="98">
        <v>1.5833563671303099</v>
      </c>
      <c r="N62">
        <v>1.59986140580081</v>
      </c>
      <c r="O62">
        <v>1.5698787054121599</v>
      </c>
      <c r="AB62" s="99" t="str">
        <f t="shared" si="3"/>
        <v/>
      </c>
      <c r="AC62" s="98">
        <v>1.6021094456845799</v>
      </c>
      <c r="AD62">
        <v>1.58115115642974</v>
      </c>
      <c r="AE62">
        <v>1.58498693577354</v>
      </c>
      <c r="AR62" s="99" t="str">
        <f t="shared" si="1"/>
        <v/>
      </c>
      <c r="AS62" s="98">
        <v>1.5833563671303099</v>
      </c>
      <c r="AT62">
        <v>1.59986140580081</v>
      </c>
      <c r="AU62">
        <v>1.5698787054121599</v>
      </c>
      <c r="AV62" s="100">
        <v>0.92113155245941702</v>
      </c>
      <c r="AW62" s="99">
        <v>0.91337032372875504</v>
      </c>
      <c r="BJ62" s="99" t="str">
        <f t="shared" si="2"/>
        <v/>
      </c>
      <c r="BK62" s="98">
        <v>1.5833563671303099</v>
      </c>
      <c r="BL62">
        <v>1.59986140580081</v>
      </c>
      <c r="BM62">
        <v>1.5698787054121599</v>
      </c>
      <c r="BN62" s="100">
        <v>0.92113155245941702</v>
      </c>
      <c r="BO62" s="99">
        <v>0.91337032372875504</v>
      </c>
      <c r="BS62" s="100"/>
      <c r="BU62" s="100"/>
      <c r="CA62" s="100"/>
    </row>
    <row r="63" spans="12:79">
      <c r="L63" s="99" t="str">
        <f t="shared" si="0"/>
        <v/>
      </c>
      <c r="M63" s="98">
        <v>1.5785162407889599</v>
      </c>
      <c r="N63">
        <v>1.60769372128998</v>
      </c>
      <c r="O63">
        <v>1.57759595477147</v>
      </c>
      <c r="AB63" s="99" t="str">
        <f t="shared" si="3"/>
        <v/>
      </c>
      <c r="AC63" s="98">
        <v>1.6011447622925301</v>
      </c>
      <c r="AD63">
        <v>1.58816027557495</v>
      </c>
      <c r="AE63">
        <v>1.59571900226952</v>
      </c>
      <c r="AR63" s="99" t="str">
        <f t="shared" si="1"/>
        <v/>
      </c>
      <c r="AS63" s="98">
        <v>1.5785162407889599</v>
      </c>
      <c r="AT63">
        <v>1.60769372128998</v>
      </c>
      <c r="AU63">
        <v>1.57759595477147</v>
      </c>
      <c r="AV63" s="100">
        <v>0.90590050193879101</v>
      </c>
      <c r="AW63" s="99">
        <v>0.89266983997904503</v>
      </c>
      <c r="BJ63" s="99" t="str">
        <f t="shared" si="2"/>
        <v/>
      </c>
      <c r="BK63" s="98">
        <v>1.5785162407889599</v>
      </c>
      <c r="BL63">
        <v>1.60769372128998</v>
      </c>
      <c r="BM63">
        <v>1.57759595477147</v>
      </c>
      <c r="BN63" s="100">
        <v>0.90590050193879101</v>
      </c>
      <c r="BO63" s="99">
        <v>0.89266983997904503</v>
      </c>
      <c r="BS63" s="100"/>
      <c r="BU63" s="100"/>
      <c r="CA63" s="100"/>
    </row>
    <row r="64" spans="12:79">
      <c r="L64" s="99" t="str">
        <f t="shared" si="0"/>
        <v/>
      </c>
      <c r="M64" s="98">
        <v>1.58613331888058</v>
      </c>
      <c r="N64">
        <v>1.6155693173855501</v>
      </c>
      <c r="O64">
        <v>1.5857606116177201</v>
      </c>
      <c r="AB64" s="99" t="str">
        <f t="shared" si="3"/>
        <v/>
      </c>
      <c r="AC64" s="98">
        <v>1.6076493965887499</v>
      </c>
      <c r="AD64">
        <v>1.5951761234094799</v>
      </c>
      <c r="AE64">
        <v>1.6068686597591799</v>
      </c>
      <c r="AR64" s="99" t="str">
        <f t="shared" si="1"/>
        <v/>
      </c>
      <c r="AS64" s="98">
        <v>1.58613331888058</v>
      </c>
      <c r="AT64">
        <v>1.6155693173855501</v>
      </c>
      <c r="AU64">
        <v>1.5857606116177201</v>
      </c>
      <c r="AV64" s="100">
        <v>0.87358616332174199</v>
      </c>
      <c r="AW64" s="99">
        <v>0.87159374759647901</v>
      </c>
      <c r="BJ64" s="99" t="str">
        <f t="shared" si="2"/>
        <v/>
      </c>
      <c r="BK64" s="98">
        <v>1.58613331888058</v>
      </c>
      <c r="BL64">
        <v>1.6155693173855501</v>
      </c>
      <c r="BM64">
        <v>1.5857606116177201</v>
      </c>
      <c r="BN64" s="100">
        <v>0.87358616332174199</v>
      </c>
      <c r="BO64" s="99">
        <v>0.87159374759647901</v>
      </c>
      <c r="BS64" s="100"/>
      <c r="BU64" s="100"/>
      <c r="CA64" s="100"/>
    </row>
    <row r="65" spans="12:79">
      <c r="L65" s="99" t="str">
        <f t="shared" si="0"/>
        <v/>
      </c>
      <c r="M65" s="98">
        <v>1.59410656697957</v>
      </c>
      <c r="N65">
        <v>1.62305259217708</v>
      </c>
      <c r="O65">
        <v>1.5942808042541301</v>
      </c>
      <c r="AB65" s="99" t="str">
        <f t="shared" si="3"/>
        <v/>
      </c>
      <c r="AC65" s="98">
        <v>1.6190856348406499</v>
      </c>
      <c r="AD65">
        <v>1.6018094592944401</v>
      </c>
      <c r="AE65">
        <v>1.6185217056904</v>
      </c>
      <c r="AR65" s="99">
        <f t="shared" si="1"/>
        <v>6</v>
      </c>
      <c r="AS65" s="98">
        <v>1.59410656697957</v>
      </c>
      <c r="AT65">
        <v>1.62305259217708</v>
      </c>
      <c r="AU65">
        <v>1.5942808042541301</v>
      </c>
      <c r="AV65" s="100">
        <v>0.83663423361142297</v>
      </c>
      <c r="AW65" s="99">
        <v>0.85129770952184802</v>
      </c>
      <c r="BJ65" s="99">
        <f t="shared" si="2"/>
        <v>6</v>
      </c>
      <c r="BK65" s="98">
        <v>1.59410656697957</v>
      </c>
      <c r="BL65">
        <v>1.62305259217708</v>
      </c>
      <c r="BM65">
        <v>1.5942808042541301</v>
      </c>
      <c r="BN65" s="100">
        <v>0.83663423361142297</v>
      </c>
      <c r="BO65" s="99">
        <v>0.85129770952184802</v>
      </c>
      <c r="BS65" s="100"/>
      <c r="BU65" s="100"/>
      <c r="CA65" s="100"/>
    </row>
    <row r="66" spans="12:79">
      <c r="L66" s="99" t="str">
        <f t="shared" si="0"/>
        <v/>
      </c>
      <c r="M66" s="98">
        <v>1.59990431779896</v>
      </c>
      <c r="N66">
        <v>1.6305500677764599</v>
      </c>
      <c r="O66">
        <v>1.59993021468927</v>
      </c>
      <c r="AB66" s="99" t="str">
        <f t="shared" si="3"/>
        <v/>
      </c>
      <c r="AC66" s="98">
        <v>1.6261336065931</v>
      </c>
      <c r="AD66">
        <v>1.60841959019337</v>
      </c>
      <c r="AE66">
        <v>1.62358250991644</v>
      </c>
      <c r="AR66" s="99" t="str">
        <f t="shared" si="1"/>
        <v/>
      </c>
      <c r="AS66" s="98">
        <v>1.59990431779896</v>
      </c>
      <c r="AT66">
        <v>1.6305500677764599</v>
      </c>
      <c r="AU66">
        <v>1.59993021468927</v>
      </c>
      <c r="AV66" s="100">
        <v>0.83531343629477195</v>
      </c>
      <c r="AW66" s="99">
        <v>0.83055878641563397</v>
      </c>
      <c r="BJ66" s="99" t="str">
        <f t="shared" si="2"/>
        <v/>
      </c>
      <c r="BK66" s="98">
        <v>1.59990431779896</v>
      </c>
      <c r="BL66">
        <v>1.6305500677764599</v>
      </c>
      <c r="BM66">
        <v>1.59993021468927</v>
      </c>
      <c r="BN66" s="100">
        <v>0.83531343629477195</v>
      </c>
      <c r="BO66" s="99">
        <v>0.83055878641563397</v>
      </c>
      <c r="BS66" s="100"/>
      <c r="BU66" s="100"/>
      <c r="CA66" s="100"/>
    </row>
    <row r="67" spans="12:79">
      <c r="L67" s="99" t="str">
        <f t="shared" si="0"/>
        <v/>
      </c>
      <c r="M67" s="98">
        <v>1.6024434857218699</v>
      </c>
      <c r="N67">
        <v>1.63764856626748</v>
      </c>
      <c r="O67">
        <v>1.60585849456785</v>
      </c>
      <c r="AB67" s="99" t="str">
        <f t="shared" si="3"/>
        <v/>
      </c>
      <c r="AC67" s="98">
        <v>1.6269746999769199</v>
      </c>
      <c r="AD67">
        <v>1.6146414205505799</v>
      </c>
      <c r="AE67">
        <v>1.6292703966287501</v>
      </c>
      <c r="AR67" s="99" t="str">
        <f t="shared" si="1"/>
        <v/>
      </c>
      <c r="AS67" s="98">
        <v>1.6024434857218699</v>
      </c>
      <c r="AT67">
        <v>1.63764856626748</v>
      </c>
      <c r="AU67">
        <v>1.60585849456785</v>
      </c>
      <c r="AV67" s="100">
        <v>0.83227784827822704</v>
      </c>
      <c r="AW67" s="99">
        <v>0.81054121926275602</v>
      </c>
      <c r="BJ67" s="99" t="str">
        <f t="shared" si="2"/>
        <v/>
      </c>
      <c r="BK67" s="98">
        <v>1.6024434857218699</v>
      </c>
      <c r="BL67">
        <v>1.63764856626748</v>
      </c>
      <c r="BM67">
        <v>1.60585849456785</v>
      </c>
      <c r="BN67" s="100">
        <v>0.83227784827822704</v>
      </c>
      <c r="BO67" s="99">
        <v>0.81054121926275602</v>
      </c>
      <c r="BS67" s="100"/>
      <c r="BU67" s="100"/>
      <c r="CA67" s="100"/>
    </row>
    <row r="68" spans="12:79">
      <c r="L68" s="99" t="str">
        <f t="shared" si="0"/>
        <v/>
      </c>
      <c r="M68" s="98">
        <v>1.6164003222697101</v>
      </c>
      <c r="N68">
        <v>1.6447352250374501</v>
      </c>
      <c r="O68">
        <v>1.6120719217142601</v>
      </c>
      <c r="AB68" s="99" t="str">
        <f t="shared" si="3"/>
        <v/>
      </c>
      <c r="AC68" s="98">
        <v>1.6386444370215101</v>
      </c>
      <c r="AD68">
        <v>1.62081362395994</v>
      </c>
      <c r="AE68">
        <v>1.6353625052473899</v>
      </c>
      <c r="AR68" s="99" t="str">
        <f t="shared" si="1"/>
        <v/>
      </c>
      <c r="AS68" s="98">
        <v>1.6164003222697101</v>
      </c>
      <c r="AT68">
        <v>1.6447352250374501</v>
      </c>
      <c r="AU68">
        <v>1.6120719217142601</v>
      </c>
      <c r="AV68" s="100">
        <v>0.81209467464951302</v>
      </c>
      <c r="AW68" s="99">
        <v>0.79011832846862895</v>
      </c>
      <c r="BJ68" s="99" t="str">
        <f t="shared" si="2"/>
        <v/>
      </c>
      <c r="BK68" s="98">
        <v>1.6164003222697101</v>
      </c>
      <c r="BL68">
        <v>1.6447352250374501</v>
      </c>
      <c r="BM68">
        <v>1.6120719217142601</v>
      </c>
      <c r="BN68" s="100">
        <v>0.81209467464951302</v>
      </c>
      <c r="BO68" s="99">
        <v>0.79011832846862895</v>
      </c>
      <c r="BS68" s="100"/>
      <c r="BU68" s="100"/>
      <c r="CA68" s="100"/>
    </row>
    <row r="69" spans="12:79">
      <c r="L69" s="99" t="str">
        <f t="shared" si="0"/>
        <v/>
      </c>
      <c r="M69" s="98">
        <v>1.620834806995</v>
      </c>
      <c r="N69">
        <v>1.6514209323654001</v>
      </c>
      <c r="O69">
        <v>1.6185879362692099</v>
      </c>
      <c r="AB69" s="99" t="str">
        <f t="shared" si="3"/>
        <v/>
      </c>
      <c r="AC69" s="98">
        <v>1.6456331440018399</v>
      </c>
      <c r="AD69">
        <v>1.6265968633741801</v>
      </c>
      <c r="AE69">
        <v>1.6417692299964199</v>
      </c>
      <c r="AR69" s="99" t="str">
        <f t="shared" si="1"/>
        <v/>
      </c>
      <c r="AS69" s="98">
        <v>1.620834806995</v>
      </c>
      <c r="AT69">
        <v>1.6514209323654001</v>
      </c>
      <c r="AU69">
        <v>1.6185879362692099</v>
      </c>
      <c r="AV69" s="100">
        <v>0.77789784687267904</v>
      </c>
      <c r="AW69" s="99">
        <v>0.77038001651184296</v>
      </c>
      <c r="BJ69" s="99" t="str">
        <f t="shared" si="2"/>
        <v/>
      </c>
      <c r="BK69" s="98">
        <v>1.620834806995</v>
      </c>
      <c r="BL69">
        <v>1.6514209323654001</v>
      </c>
      <c r="BM69">
        <v>1.6185879362692099</v>
      </c>
      <c r="BN69" s="100">
        <v>0.77789784687267904</v>
      </c>
      <c r="BO69" s="99">
        <v>0.77038001651184296</v>
      </c>
      <c r="BS69" s="100"/>
      <c r="BU69" s="100"/>
      <c r="CA69" s="100"/>
    </row>
    <row r="70" spans="12:79">
      <c r="L70" s="99" t="str">
        <f t="shared" ref="L70:L133" si="4">IF(AND((ROW(A110)-ROW($A$45))*$K$4&lt;=$K$5,MOD((ROW(A110)-ROW($A$45))*$K$4,5)=0),(ROW(A110)-ROW($A$45))*$K$4,"")</f>
        <v/>
      </c>
      <c r="M70" s="98">
        <v>1.62818362923641</v>
      </c>
      <c r="N70">
        <v>1.65807176377719</v>
      </c>
      <c r="O70">
        <v>1.6254475703129201</v>
      </c>
      <c r="AB70" s="99" t="str">
        <f t="shared" ref="AB70:AB133" si="5">IF(AND((ROW(Q110)-ROW($A$45))*$AA$4&lt;=$AA$5,MOD((ROW(Q110)-ROW($A$45))*$AA$4,5)=0),(ROW(Q110)-ROW($A$45))*$AA$4,"")</f>
        <v/>
      </c>
      <c r="AC70" s="98">
        <v>1.65547072046594</v>
      </c>
      <c r="AD70">
        <v>1.63230755215348</v>
      </c>
      <c r="AE70">
        <v>1.6487314675289499</v>
      </c>
      <c r="AR70" s="99" t="str">
        <f t="shared" ref="AR70:AR133" si="6">IF(AND((ROW(AG110)-ROW($A$45))*$AQ$4&lt;=$AQ$5,MOD((ROW(AG110)-ROW($A$45))*$AQ$4,3)=0),(ROW(AG110)-ROW($A$45))*$AQ$4,"")</f>
        <v/>
      </c>
      <c r="AS70" s="98">
        <v>1.62818362923641</v>
      </c>
      <c r="AT70">
        <v>1.65807176377719</v>
      </c>
      <c r="AU70">
        <v>1.6254475703129201</v>
      </c>
      <c r="AV70" s="100">
        <v>0.74092830134188603</v>
      </c>
      <c r="AW70" s="99">
        <v>0.75021521414175096</v>
      </c>
      <c r="BJ70" s="99" t="str">
        <f t="shared" ref="BJ70:BJ133" si="7">IF(AND((ROW(AY110)-ROW($A$45))*$BI$4&lt;=$BI$5,MOD((ROW(AY110)-ROW($A$45))*$BI$4,3)=0),(ROW(AY110)-ROW($A$45))*$BI$4,"")</f>
        <v/>
      </c>
      <c r="BK70" s="98">
        <v>1.62818362923641</v>
      </c>
      <c r="BL70">
        <v>1.65807176377719</v>
      </c>
      <c r="BM70">
        <v>1.6254475703129201</v>
      </c>
      <c r="BN70" s="100">
        <v>0.74092830134188603</v>
      </c>
      <c r="BO70" s="99">
        <v>0.75021521414175096</v>
      </c>
      <c r="BS70" s="100"/>
      <c r="BU70" s="100"/>
      <c r="CA70" s="100"/>
    </row>
    <row r="71" spans="12:79">
      <c r="L71" s="99" t="str">
        <f t="shared" si="4"/>
        <v/>
      </c>
      <c r="M71" s="98">
        <v>1.6345585429965099</v>
      </c>
      <c r="N71">
        <v>1.6643239179862499</v>
      </c>
      <c r="O71">
        <v>1.63267050340911</v>
      </c>
      <c r="AB71" s="99" t="str">
        <f t="shared" si="5"/>
        <v/>
      </c>
      <c r="AC71" s="98">
        <v>1.6591884023539101</v>
      </c>
      <c r="AD71">
        <v>1.6376332789728401</v>
      </c>
      <c r="AE71">
        <v>1.65612794487185</v>
      </c>
      <c r="AR71" s="99" t="str">
        <f t="shared" si="6"/>
        <v/>
      </c>
      <c r="AS71" s="98">
        <v>1.6345585429965099</v>
      </c>
      <c r="AT71">
        <v>1.6643239179862499</v>
      </c>
      <c r="AU71">
        <v>1.63267050340911</v>
      </c>
      <c r="AV71" s="100">
        <v>0.74046236147760203</v>
      </c>
      <c r="AW71" s="99">
        <v>0.73077067319827005</v>
      </c>
      <c r="BJ71" s="99" t="str">
        <f t="shared" si="7"/>
        <v/>
      </c>
      <c r="BK71" s="98">
        <v>1.6345585429965099</v>
      </c>
      <c r="BL71">
        <v>1.6643239179862499</v>
      </c>
      <c r="BM71">
        <v>1.63267050340911</v>
      </c>
      <c r="BN71" s="100">
        <v>0.74046236147760203</v>
      </c>
      <c r="BO71" s="99">
        <v>0.73077067319827005</v>
      </c>
      <c r="BS71" s="100"/>
      <c r="BU71" s="100"/>
      <c r="CA71" s="100"/>
    </row>
    <row r="72" spans="12:79">
      <c r="L72" s="99" t="str">
        <f t="shared" si="4"/>
        <v/>
      </c>
      <c r="M72" s="98">
        <v>1.64476893087158</v>
      </c>
      <c r="N72">
        <v>1.6705211525230701</v>
      </c>
      <c r="O72">
        <v>1.64020719413061</v>
      </c>
      <c r="AB72" s="99" t="str">
        <f t="shared" si="5"/>
        <v/>
      </c>
      <c r="AC72" s="98">
        <v>1.66806404259805</v>
      </c>
      <c r="AD72">
        <v>1.64286704426243</v>
      </c>
      <c r="AE72">
        <v>1.6639591411711001</v>
      </c>
      <c r="AR72" s="99" t="str">
        <f t="shared" si="6"/>
        <v/>
      </c>
      <c r="AS72" s="98">
        <v>1.64476893087158</v>
      </c>
      <c r="AT72">
        <v>1.6705211525230701</v>
      </c>
      <c r="AU72">
        <v>1.64020719413061</v>
      </c>
      <c r="AV72" s="100">
        <v>0.73595070116723005</v>
      </c>
      <c r="AW72" s="99">
        <v>0.71084733596257998</v>
      </c>
      <c r="BJ72" s="99" t="str">
        <f t="shared" si="7"/>
        <v/>
      </c>
      <c r="BK72" s="98">
        <v>1.64476893087158</v>
      </c>
      <c r="BL72">
        <v>1.6705211525230701</v>
      </c>
      <c r="BM72">
        <v>1.64020719413061</v>
      </c>
      <c r="BN72" s="100">
        <v>0.73595070116723005</v>
      </c>
      <c r="BO72" s="99">
        <v>0.71084733596257998</v>
      </c>
      <c r="BS72" s="100"/>
      <c r="BU72" s="100"/>
      <c r="CA72" s="100"/>
    </row>
    <row r="73" spans="12:79">
      <c r="L73" s="99" t="str">
        <f t="shared" si="4"/>
        <v/>
      </c>
      <c r="M73" s="98">
        <v>1.64448466677658</v>
      </c>
      <c r="N73">
        <v>1.67632584659138</v>
      </c>
      <c r="O73">
        <v>1.64802202822393</v>
      </c>
      <c r="AB73" s="99" t="str">
        <f t="shared" si="5"/>
        <v/>
      </c>
      <c r="AC73" s="98">
        <v>1.67086832630322</v>
      </c>
      <c r="AD73">
        <v>1.64772410726861</v>
      </c>
      <c r="AE73">
        <v>1.6722885558123</v>
      </c>
      <c r="AR73" s="99" t="str">
        <f t="shared" si="6"/>
        <v/>
      </c>
      <c r="AS73" s="98">
        <v>1.64448466677658</v>
      </c>
      <c r="AT73">
        <v>1.67632584659138</v>
      </c>
      <c r="AU73">
        <v>1.64802202822393</v>
      </c>
      <c r="AV73" s="100">
        <v>0.71740317046493496</v>
      </c>
      <c r="AW73" s="99">
        <v>0.69147199587533104</v>
      </c>
      <c r="BJ73" s="99" t="str">
        <f t="shared" si="7"/>
        <v/>
      </c>
      <c r="BK73" s="98">
        <v>1.64448466677658</v>
      </c>
      <c r="BL73">
        <v>1.67632584659138</v>
      </c>
      <c r="BM73">
        <v>1.64802202822393</v>
      </c>
      <c r="BN73" s="100">
        <v>0.71740317046493496</v>
      </c>
      <c r="BO73" s="99">
        <v>0.69147199587533104</v>
      </c>
      <c r="BS73" s="100"/>
      <c r="BU73" s="100"/>
      <c r="CA73" s="100"/>
    </row>
    <row r="74" spans="12:79">
      <c r="L74" s="99" t="str">
        <f t="shared" si="4"/>
        <v/>
      </c>
      <c r="M74" s="98">
        <v>1.65174460392008</v>
      </c>
      <c r="N74">
        <v>1.6820585819826599</v>
      </c>
      <c r="O74">
        <v>1.6561496530867701</v>
      </c>
      <c r="AB74" s="99" t="str">
        <f t="shared" si="5"/>
        <v/>
      </c>
      <c r="AC74" s="98">
        <v>1.6777917071652</v>
      </c>
      <c r="AD74">
        <v>1.6524733546091199</v>
      </c>
      <c r="AE74">
        <v>1.68129140877821</v>
      </c>
      <c r="AR74" s="99" t="str">
        <f t="shared" si="6"/>
        <v/>
      </c>
      <c r="AS74" s="98">
        <v>1.65174460392008</v>
      </c>
      <c r="AT74">
        <v>1.6820585819826599</v>
      </c>
      <c r="AU74">
        <v>1.6561496530867701</v>
      </c>
      <c r="AV74" s="100">
        <v>0.68410934858791395</v>
      </c>
      <c r="AW74" s="99">
        <v>0.67159817421393098</v>
      </c>
      <c r="BJ74" s="99" t="str">
        <f t="shared" si="7"/>
        <v/>
      </c>
      <c r="BK74" s="98">
        <v>1.65174460392008</v>
      </c>
      <c r="BL74">
        <v>1.6820585819826599</v>
      </c>
      <c r="BM74">
        <v>1.6561496530867701</v>
      </c>
      <c r="BN74" s="100">
        <v>0.68410934858791395</v>
      </c>
      <c r="BO74" s="99">
        <v>0.67159817421393098</v>
      </c>
      <c r="BS74" s="100"/>
      <c r="BU74" s="100"/>
      <c r="CA74" s="100"/>
    </row>
    <row r="75" spans="12:79">
      <c r="L75" s="99" t="str">
        <f t="shared" si="4"/>
        <v/>
      </c>
      <c r="M75" s="98">
        <v>1.66348222500905</v>
      </c>
      <c r="N75">
        <v>1.6874084338030499</v>
      </c>
      <c r="O75">
        <v>1.6646957726860101</v>
      </c>
      <c r="AB75" s="99" t="str">
        <f t="shared" si="5"/>
        <v/>
      </c>
      <c r="AC75" s="98">
        <v>1.6933379298855999</v>
      </c>
      <c r="AD75">
        <v>1.6568580575479801</v>
      </c>
      <c r="AE75">
        <v>1.6906991077100499</v>
      </c>
      <c r="AR75" s="99" t="str">
        <f t="shared" si="6"/>
        <v/>
      </c>
      <c r="AS75" s="98">
        <v>1.66348222500905</v>
      </c>
      <c r="AT75">
        <v>1.6874084338030499</v>
      </c>
      <c r="AU75">
        <v>1.6646957726860101</v>
      </c>
      <c r="AV75" s="100">
        <v>0.64622575611194499</v>
      </c>
      <c r="AW75" s="99">
        <v>0.65233616342477596</v>
      </c>
      <c r="BJ75" s="99" t="str">
        <f t="shared" si="7"/>
        <v/>
      </c>
      <c r="BK75" s="98">
        <v>1.66348222500905</v>
      </c>
      <c r="BL75">
        <v>1.6874084338030499</v>
      </c>
      <c r="BM75">
        <v>1.6646957726860101</v>
      </c>
      <c r="BN75" s="100">
        <v>0.64622575611194499</v>
      </c>
      <c r="BO75" s="99">
        <v>0.65233616342477596</v>
      </c>
      <c r="BS75" s="100"/>
      <c r="BU75" s="100"/>
      <c r="CA75" s="100"/>
    </row>
    <row r="76" spans="12:79">
      <c r="L76" s="99" t="str">
        <f t="shared" si="4"/>
        <v/>
      </c>
      <c r="M76" s="98">
        <v>1.6717001469281001</v>
      </c>
      <c r="N76">
        <v>1.6928531020433899</v>
      </c>
      <c r="O76">
        <v>1.67035133930218</v>
      </c>
      <c r="AB76" s="99" t="str">
        <f t="shared" si="5"/>
        <v/>
      </c>
      <c r="AC76" s="98">
        <v>1.69680316192131</v>
      </c>
      <c r="AD76">
        <v>1.66136781898932</v>
      </c>
      <c r="AE76">
        <v>1.69463888782202</v>
      </c>
      <c r="AR76" s="99" t="str">
        <f t="shared" si="6"/>
        <v/>
      </c>
      <c r="AS76" s="98">
        <v>1.6717001469281001</v>
      </c>
      <c r="AT76">
        <v>1.6928531020433899</v>
      </c>
      <c r="AU76">
        <v>1.67035133930218</v>
      </c>
      <c r="AV76" s="100">
        <v>0.64693896503985504</v>
      </c>
      <c r="AW76" s="99">
        <v>0.63242073532411003</v>
      </c>
      <c r="BJ76" s="99" t="str">
        <f t="shared" si="7"/>
        <v/>
      </c>
      <c r="BK76" s="98">
        <v>1.6717001469281001</v>
      </c>
      <c r="BL76">
        <v>1.6928531020433899</v>
      </c>
      <c r="BM76">
        <v>1.67035133930218</v>
      </c>
      <c r="BN76" s="100">
        <v>0.64693896503985504</v>
      </c>
      <c r="BO76" s="99">
        <v>0.63242073532411003</v>
      </c>
      <c r="BS76" s="100"/>
      <c r="BU76" s="100"/>
      <c r="CA76" s="100"/>
    </row>
    <row r="77" spans="12:79">
      <c r="L77" s="99" t="str">
        <f t="shared" si="4"/>
        <v/>
      </c>
      <c r="M77" s="98">
        <v>1.6715636332624499</v>
      </c>
      <c r="N77">
        <v>1.6979894129634701</v>
      </c>
      <c r="O77">
        <v>1.67640993295971</v>
      </c>
      <c r="AB77" s="99" t="str">
        <f t="shared" si="5"/>
        <v/>
      </c>
      <c r="AC77" s="98">
        <v>1.6961743981394199</v>
      </c>
      <c r="AD77">
        <v>1.6656154360941</v>
      </c>
      <c r="AE77">
        <v>1.69914330578641</v>
      </c>
      <c r="AR77" s="99" t="str">
        <f t="shared" si="6"/>
        <v/>
      </c>
      <c r="AS77" s="98">
        <v>1.6715636332624499</v>
      </c>
      <c r="AT77">
        <v>1.6979894129634701</v>
      </c>
      <c r="AU77">
        <v>1.67640993295971</v>
      </c>
      <c r="AV77" s="100">
        <v>0.64512804251070399</v>
      </c>
      <c r="AW77" s="99">
        <v>0.61323237633126404</v>
      </c>
      <c r="BJ77" s="99" t="str">
        <f t="shared" si="7"/>
        <v/>
      </c>
      <c r="BK77" s="98">
        <v>1.6715636332624499</v>
      </c>
      <c r="BL77">
        <v>1.6979894129634701</v>
      </c>
      <c r="BM77">
        <v>1.67640993295971</v>
      </c>
      <c r="BN77" s="100">
        <v>0.64512804251070399</v>
      </c>
      <c r="BO77" s="99">
        <v>0.61323237633126404</v>
      </c>
      <c r="BS77" s="100"/>
      <c r="BU77" s="100"/>
      <c r="CA77" s="100"/>
    </row>
    <row r="78" spans="12:79">
      <c r="L78" s="99" t="str">
        <f t="shared" si="4"/>
        <v/>
      </c>
      <c r="M78" s="98">
        <v>1.68690657194168</v>
      </c>
      <c r="N78">
        <v>1.7030864011137301</v>
      </c>
      <c r="O78">
        <v>1.68291554603504</v>
      </c>
      <c r="AB78" s="99" t="str">
        <f t="shared" si="5"/>
        <v/>
      </c>
      <c r="AC78" s="98">
        <v>1.70587223662091</v>
      </c>
      <c r="AD78">
        <v>1.66981514880434</v>
      </c>
      <c r="AE78">
        <v>1.70409007076712</v>
      </c>
      <c r="AR78" s="99" t="str">
        <f t="shared" si="6"/>
        <v/>
      </c>
      <c r="AS78" s="98">
        <v>1.68690657194168</v>
      </c>
      <c r="AT78">
        <v>1.7030864011137301</v>
      </c>
      <c r="AU78">
        <v>1.68291554603504</v>
      </c>
      <c r="AV78" s="100">
        <v>0.63074868008465501</v>
      </c>
      <c r="AW78" s="99">
        <v>0.59366723784770803</v>
      </c>
      <c r="BJ78" s="99" t="str">
        <f t="shared" si="7"/>
        <v/>
      </c>
      <c r="BK78" s="98">
        <v>1.68690657194168</v>
      </c>
      <c r="BL78">
        <v>1.7030864011137301</v>
      </c>
      <c r="BM78">
        <v>1.68291554603504</v>
      </c>
      <c r="BN78" s="100">
        <v>0.63074868008465501</v>
      </c>
      <c r="BO78" s="99">
        <v>0.59366723784770803</v>
      </c>
      <c r="BS78" s="100"/>
      <c r="BU78" s="100"/>
      <c r="CA78" s="100"/>
    </row>
    <row r="79" spans="12:79">
      <c r="L79" s="99" t="str">
        <f t="shared" si="4"/>
        <v/>
      </c>
      <c r="M79" s="98">
        <v>1.6929991497228201</v>
      </c>
      <c r="N79">
        <v>1.7078549777234899</v>
      </c>
      <c r="O79">
        <v>1.6897703705656499</v>
      </c>
      <c r="AB79" s="99" t="str">
        <f t="shared" si="5"/>
        <v/>
      </c>
      <c r="AC79" s="98">
        <v>1.7087302606749599</v>
      </c>
      <c r="AD79">
        <v>1.6737217941012601</v>
      </c>
      <c r="AE79">
        <v>1.7094600456882501</v>
      </c>
      <c r="AR79" s="99" t="str">
        <f t="shared" si="6"/>
        <v/>
      </c>
      <c r="AS79" s="98">
        <v>1.6929991497228201</v>
      </c>
      <c r="AT79">
        <v>1.7078549777234899</v>
      </c>
      <c r="AU79">
        <v>1.6897703705656499</v>
      </c>
      <c r="AV79" s="100">
        <v>0.59163927342892497</v>
      </c>
      <c r="AW79" s="99">
        <v>0.57474682914410502</v>
      </c>
      <c r="BJ79" s="99" t="str">
        <f t="shared" si="7"/>
        <v/>
      </c>
      <c r="BK79" s="98">
        <v>1.6929991497228201</v>
      </c>
      <c r="BL79">
        <v>1.7078549777234899</v>
      </c>
      <c r="BM79">
        <v>1.6897703705656499</v>
      </c>
      <c r="BN79" s="100">
        <v>0.59163927342892497</v>
      </c>
      <c r="BO79" s="99">
        <v>0.57474682914410502</v>
      </c>
      <c r="BS79" s="100"/>
      <c r="BU79" s="100"/>
      <c r="CA79" s="100"/>
    </row>
    <row r="80" spans="12:79">
      <c r="L80" s="99" t="str">
        <f t="shared" si="4"/>
        <v/>
      </c>
      <c r="M80" s="98">
        <v>1.70301801372076</v>
      </c>
      <c r="N80">
        <v>1.71254816956144</v>
      </c>
      <c r="O80">
        <v>1.6969760511223999</v>
      </c>
      <c r="AB80" s="99" t="str">
        <f t="shared" si="5"/>
        <v/>
      </c>
      <c r="AC80" s="98">
        <v>1.7224853918665399</v>
      </c>
      <c r="AD80">
        <v>1.6775364375075501</v>
      </c>
      <c r="AE80">
        <v>1.7153471789506001</v>
      </c>
      <c r="AR80" s="99" t="str">
        <f t="shared" si="6"/>
        <v/>
      </c>
      <c r="AS80" s="98">
        <v>1.70301801372076</v>
      </c>
      <c r="AT80">
        <v>1.71254816956144</v>
      </c>
      <c r="AU80">
        <v>1.6969760511223999</v>
      </c>
      <c r="AV80" s="100">
        <v>0.55254860402920003</v>
      </c>
      <c r="AW80" s="99">
        <v>0.55538319028202499</v>
      </c>
      <c r="BJ80" s="99" t="str">
        <f t="shared" si="7"/>
        <v/>
      </c>
      <c r="BK80" s="98">
        <v>1.70301801372076</v>
      </c>
      <c r="BL80">
        <v>1.71254816956144</v>
      </c>
      <c r="BM80">
        <v>1.6969760511223999</v>
      </c>
      <c r="BN80" s="100">
        <v>0.55254860402920003</v>
      </c>
      <c r="BO80" s="99">
        <v>0.55538319028202499</v>
      </c>
      <c r="BS80" s="100"/>
      <c r="BU80" s="100"/>
      <c r="CA80" s="100"/>
    </row>
    <row r="81" spans="12:79">
      <c r="L81" s="99" t="str">
        <f t="shared" si="4"/>
        <v/>
      </c>
      <c r="M81" s="98">
        <v>1.71012555182809</v>
      </c>
      <c r="N81">
        <v>1.7169028887112401</v>
      </c>
      <c r="O81">
        <v>1.7044924023307499</v>
      </c>
      <c r="AB81" s="99" t="str">
        <f t="shared" si="5"/>
        <v/>
      </c>
      <c r="AC81" s="98">
        <v>1.7267983503967601</v>
      </c>
      <c r="AD81">
        <v>1.68104018915276</v>
      </c>
      <c r="AE81">
        <v>1.72175148373043</v>
      </c>
      <c r="AR81" s="99" t="str">
        <f t="shared" si="6"/>
        <v/>
      </c>
      <c r="AS81" s="98">
        <v>1.71012555182809</v>
      </c>
      <c r="AT81">
        <v>1.7169028887112401</v>
      </c>
      <c r="AU81">
        <v>1.7044924023307499</v>
      </c>
      <c r="AV81" s="100">
        <v>0.55580105036268601</v>
      </c>
      <c r="AW81" s="99">
        <v>0.536764370115977</v>
      </c>
      <c r="BJ81" s="99" t="str">
        <f t="shared" si="7"/>
        <v/>
      </c>
      <c r="BK81" s="98">
        <v>1.71012555182809</v>
      </c>
      <c r="BL81">
        <v>1.7169028887112401</v>
      </c>
      <c r="BM81">
        <v>1.7044924023307499</v>
      </c>
      <c r="BN81" s="100">
        <v>0.55580105036268601</v>
      </c>
      <c r="BO81" s="99">
        <v>0.536764370115977</v>
      </c>
      <c r="BS81" s="100"/>
      <c r="BU81" s="100"/>
      <c r="CA81" s="100"/>
    </row>
    <row r="82" spans="12:79">
      <c r="L82" s="99" t="str">
        <f t="shared" si="4"/>
        <v/>
      </c>
      <c r="M82" s="98">
        <v>1.7228706445715301</v>
      </c>
      <c r="N82">
        <v>1.7211534140431599</v>
      </c>
      <c r="O82">
        <v>1.7122921464574099</v>
      </c>
      <c r="AB82" s="99" t="str">
        <f t="shared" si="5"/>
        <v/>
      </c>
      <c r="AC82" s="98">
        <v>1.73538477420604</v>
      </c>
      <c r="AD82">
        <v>1.68441729452525</v>
      </c>
      <c r="AE82">
        <v>1.7287823792583501</v>
      </c>
      <c r="AR82" s="99" t="str">
        <f t="shared" si="6"/>
        <v/>
      </c>
      <c r="AS82" s="98">
        <v>1.7228706445715301</v>
      </c>
      <c r="AT82">
        <v>1.7211534140431599</v>
      </c>
      <c r="AU82">
        <v>1.7122921464574099</v>
      </c>
      <c r="AV82" s="100">
        <v>0.56000119766158096</v>
      </c>
      <c r="AW82" s="99">
        <v>0.51756344079831496</v>
      </c>
      <c r="BJ82" s="99" t="str">
        <f t="shared" si="7"/>
        <v/>
      </c>
      <c r="BK82" s="98">
        <v>1.7228706445715301</v>
      </c>
      <c r="BL82">
        <v>1.7211534140431599</v>
      </c>
      <c r="BM82">
        <v>1.7122921464574099</v>
      </c>
      <c r="BN82" s="100">
        <v>0.56000119766158096</v>
      </c>
      <c r="BO82" s="99">
        <v>0.51756344079831496</v>
      </c>
      <c r="BS82" s="100"/>
      <c r="BU82" s="100"/>
      <c r="CA82" s="100"/>
    </row>
    <row r="83" spans="12:79">
      <c r="L83" s="99" t="str">
        <f t="shared" si="4"/>
        <v/>
      </c>
      <c r="M83" s="98">
        <v>1.7248483638927501</v>
      </c>
      <c r="N83">
        <v>1.72506460307648</v>
      </c>
      <c r="O83">
        <v>1.72040387297075</v>
      </c>
      <c r="AB83" s="99" t="str">
        <f t="shared" si="5"/>
        <v/>
      </c>
      <c r="AC83" s="98">
        <v>1.7389162831020399</v>
      </c>
      <c r="AD83">
        <v>1.68747779160091</v>
      </c>
      <c r="AE83">
        <v>1.7365014921708799</v>
      </c>
      <c r="AR83" s="99" t="str">
        <f t="shared" si="6"/>
        <v/>
      </c>
      <c r="AS83" s="98">
        <v>1.7248483638927501</v>
      </c>
      <c r="AT83">
        <v>1.72506460307648</v>
      </c>
      <c r="AU83">
        <v>1.72040387297075</v>
      </c>
      <c r="AV83" s="100">
        <v>0.53673886591675102</v>
      </c>
      <c r="AW83" s="99">
        <v>0.49869452510562601</v>
      </c>
      <c r="BJ83" s="99" t="str">
        <f t="shared" si="7"/>
        <v/>
      </c>
      <c r="BK83" s="98">
        <v>1.7248483638927501</v>
      </c>
      <c r="BL83">
        <v>1.72506460307648</v>
      </c>
      <c r="BM83">
        <v>1.72040387297075</v>
      </c>
      <c r="BN83" s="100">
        <v>0.53673886591675102</v>
      </c>
      <c r="BO83" s="99">
        <v>0.49869452510562601</v>
      </c>
      <c r="BS83" s="100"/>
      <c r="BU83" s="100"/>
      <c r="CA83" s="100"/>
    </row>
    <row r="84" spans="12:79">
      <c r="L84" s="99" t="str">
        <f t="shared" si="4"/>
        <v/>
      </c>
      <c r="M84" s="98">
        <v>1.7285715204124299</v>
      </c>
      <c r="N84">
        <v>1.72885019231828</v>
      </c>
      <c r="O84">
        <v>1.7288583987963599</v>
      </c>
      <c r="AB84" s="99" t="str">
        <f t="shared" si="5"/>
        <v/>
      </c>
      <c r="AC84" s="98">
        <v>1.7425023333324401</v>
      </c>
      <c r="AD84">
        <v>1.6903866949373001</v>
      </c>
      <c r="AE84">
        <v>1.74480834799624</v>
      </c>
      <c r="AR84" s="99" t="str">
        <f t="shared" si="6"/>
        <v/>
      </c>
      <c r="AS84" s="98">
        <v>1.7285715204124299</v>
      </c>
      <c r="AT84">
        <v>1.72885019231828</v>
      </c>
      <c r="AU84">
        <v>1.7288583987963599</v>
      </c>
      <c r="AV84" s="100">
        <v>0.49966088719294799</v>
      </c>
      <c r="AW84" s="99">
        <v>0.47917809880149997</v>
      </c>
      <c r="BJ84" s="99" t="str">
        <f t="shared" si="7"/>
        <v/>
      </c>
      <c r="BK84" s="98">
        <v>1.7285715204124299</v>
      </c>
      <c r="BL84">
        <v>1.72885019231828</v>
      </c>
      <c r="BM84">
        <v>1.7288583987963599</v>
      </c>
      <c r="BN84" s="100">
        <v>0.49966088719294799</v>
      </c>
      <c r="BO84" s="99">
        <v>0.47917809880149997</v>
      </c>
      <c r="BS84" s="100"/>
      <c r="BU84" s="100"/>
      <c r="CA84" s="100"/>
    </row>
    <row r="85" spans="12:79">
      <c r="L85" s="99" t="str">
        <f t="shared" si="4"/>
        <v/>
      </c>
      <c r="M85" s="98">
        <v>1.7363534804041001</v>
      </c>
      <c r="N85">
        <v>1.7323040640793099</v>
      </c>
      <c r="O85">
        <v>1.7378102301862399</v>
      </c>
      <c r="AB85" s="99" t="str">
        <f t="shared" si="5"/>
        <v/>
      </c>
      <c r="AC85" s="98">
        <v>1.75167890104607</v>
      </c>
      <c r="AD85">
        <v>1.69298448570758</v>
      </c>
      <c r="AE85">
        <v>1.7536902005970101</v>
      </c>
      <c r="AR85" s="99" t="str">
        <f t="shared" si="6"/>
        <v/>
      </c>
      <c r="AS85" s="98">
        <v>1.7363534804041001</v>
      </c>
      <c r="AT85">
        <v>1.7323040640793099</v>
      </c>
      <c r="AU85">
        <v>1.7378102301862399</v>
      </c>
      <c r="AV85" s="100">
        <v>0.45961315144306703</v>
      </c>
      <c r="AW85" s="99">
        <v>0.46015164172983802</v>
      </c>
      <c r="BJ85" s="99" t="str">
        <f t="shared" si="7"/>
        <v/>
      </c>
      <c r="BK85" s="98">
        <v>1.7363534804041001</v>
      </c>
      <c r="BL85">
        <v>1.7323040640793099</v>
      </c>
      <c r="BM85">
        <v>1.7378102301862399</v>
      </c>
      <c r="BN85" s="100">
        <v>0.45961315144306703</v>
      </c>
      <c r="BO85" s="99">
        <v>0.46015164172983802</v>
      </c>
      <c r="BS85" s="100"/>
      <c r="BU85" s="100"/>
      <c r="CA85" s="100"/>
    </row>
    <row r="86" spans="12:79">
      <c r="L86" s="99" t="str">
        <f t="shared" si="4"/>
        <v/>
      </c>
      <c r="M86" s="98">
        <v>1.7412550759570999</v>
      </c>
      <c r="N86">
        <v>1.73411050031127</v>
      </c>
      <c r="O86">
        <v>1.7418656555637799</v>
      </c>
      <c r="AB86" s="99" t="str">
        <f t="shared" si="5"/>
        <v/>
      </c>
      <c r="AC86" s="98">
        <v>1.7528518954857399</v>
      </c>
      <c r="AD86">
        <v>1.6936828898126599</v>
      </c>
      <c r="AE86">
        <v>1.7547916953079301</v>
      </c>
      <c r="AR86" s="99" t="str">
        <f t="shared" si="6"/>
        <v/>
      </c>
      <c r="AS86" s="98">
        <v>1.7412550759570999</v>
      </c>
      <c r="AT86">
        <v>1.73411050031127</v>
      </c>
      <c r="AU86">
        <v>1.7418656555637799</v>
      </c>
      <c r="AV86" s="100">
        <v>0.463432712833103</v>
      </c>
      <c r="AW86" s="99">
        <v>0.44160381501486601</v>
      </c>
      <c r="BJ86" s="99" t="str">
        <f t="shared" si="7"/>
        <v/>
      </c>
      <c r="BK86" s="98">
        <v>1.7412550759570999</v>
      </c>
      <c r="BL86">
        <v>1.73411050031127</v>
      </c>
      <c r="BM86">
        <v>1.7418656555637799</v>
      </c>
      <c r="BN86" s="100">
        <v>0.463432712833103</v>
      </c>
      <c r="BO86" s="99">
        <v>0.44160381501486601</v>
      </c>
      <c r="BS86" s="100"/>
      <c r="BU86" s="100"/>
      <c r="CA86" s="100"/>
    </row>
    <row r="87" spans="12:79">
      <c r="L87" s="99" t="str">
        <f t="shared" si="4"/>
        <v/>
      </c>
      <c r="M87" s="98">
        <v>1.74263523682889</v>
      </c>
      <c r="N87">
        <v>1.7359417760865301</v>
      </c>
      <c r="O87">
        <v>1.7463748840129201</v>
      </c>
      <c r="AB87" s="99" t="str">
        <f t="shared" si="5"/>
        <v/>
      </c>
      <c r="AC87" s="98">
        <v>1.7517638011605801</v>
      </c>
      <c r="AD87">
        <v>1.6945484757004801</v>
      </c>
      <c r="AE87">
        <v>1.7566291843887401</v>
      </c>
      <c r="AR87" s="99" t="str">
        <f t="shared" si="6"/>
        <v/>
      </c>
      <c r="AS87" s="98">
        <v>1.74263523682889</v>
      </c>
      <c r="AT87">
        <v>1.7359417760865301</v>
      </c>
      <c r="AU87">
        <v>1.7463748840129201</v>
      </c>
      <c r="AV87" s="100">
        <v>0.46553715262206102</v>
      </c>
      <c r="AW87" s="99">
        <v>0.42300203704242101</v>
      </c>
      <c r="BJ87" s="99" t="str">
        <f t="shared" si="7"/>
        <v/>
      </c>
      <c r="BK87" s="98">
        <v>1.74263523682889</v>
      </c>
      <c r="BL87">
        <v>1.7359417760865301</v>
      </c>
      <c r="BM87">
        <v>1.7463748840129201</v>
      </c>
      <c r="BN87" s="100">
        <v>0.46553715262206102</v>
      </c>
      <c r="BO87" s="99">
        <v>0.42300203704242101</v>
      </c>
      <c r="BS87" s="100"/>
      <c r="BU87" s="100"/>
      <c r="CA87" s="100"/>
    </row>
    <row r="88" spans="12:79">
      <c r="L88" s="99" t="str">
        <f t="shared" si="4"/>
        <v/>
      </c>
      <c r="M88" s="98">
        <v>1.75205840922916</v>
      </c>
      <c r="N88">
        <v>1.7378466317407499</v>
      </c>
      <c r="O88">
        <v>1.75132349453525</v>
      </c>
      <c r="AB88" s="99" t="str">
        <f t="shared" si="5"/>
        <v/>
      </c>
      <c r="AC88" s="98">
        <v>1.75899540896775</v>
      </c>
      <c r="AD88">
        <v>1.6955477454811201</v>
      </c>
      <c r="AE88">
        <v>1.7594701053038599</v>
      </c>
      <c r="AR88" s="99" t="str">
        <f t="shared" si="6"/>
        <v/>
      </c>
      <c r="AS88" s="98">
        <v>1.75205840922916</v>
      </c>
      <c r="AT88">
        <v>1.7378466317407499</v>
      </c>
      <c r="AU88">
        <v>1.75132349453525</v>
      </c>
      <c r="AV88" s="100">
        <v>0.46293592960309898</v>
      </c>
      <c r="AW88" s="99">
        <v>0.40468329610467901</v>
      </c>
      <c r="BJ88" s="99" t="str">
        <f t="shared" si="7"/>
        <v/>
      </c>
      <c r="BK88" s="98">
        <v>1.75205840922916</v>
      </c>
      <c r="BL88">
        <v>1.7378466317407499</v>
      </c>
      <c r="BM88">
        <v>1.75132349453525</v>
      </c>
      <c r="BN88" s="100">
        <v>0.46293592960309898</v>
      </c>
      <c r="BO88" s="99">
        <v>0.40468329610467901</v>
      </c>
      <c r="BS88" s="100"/>
      <c r="BU88" s="100"/>
      <c r="CA88" s="100"/>
    </row>
    <row r="89" spans="12:79">
      <c r="L89" s="99" t="str">
        <f t="shared" si="4"/>
        <v/>
      </c>
      <c r="M89" s="98">
        <v>1.7546860604341299</v>
      </c>
      <c r="N89">
        <v>1.73968034703546</v>
      </c>
      <c r="O89">
        <v>1.7567277630910101</v>
      </c>
      <c r="AB89" s="99" t="str">
        <f t="shared" si="5"/>
        <v/>
      </c>
      <c r="AC89" s="98">
        <v>1.75879326566033</v>
      </c>
      <c r="AD89">
        <v>1.69656107738692</v>
      </c>
      <c r="AE89">
        <v>1.76301689693658</v>
      </c>
      <c r="AR89" s="99" t="str">
        <f t="shared" si="6"/>
        <v/>
      </c>
      <c r="AS89" s="98">
        <v>1.7546860604341299</v>
      </c>
      <c r="AT89">
        <v>1.73968034703546</v>
      </c>
      <c r="AU89">
        <v>1.7567277630910101</v>
      </c>
      <c r="AV89" s="100">
        <v>0.41504741772981302</v>
      </c>
      <c r="AW89" s="99">
        <v>0.38695771571946203</v>
      </c>
      <c r="BJ89" s="99" t="str">
        <f t="shared" si="7"/>
        <v/>
      </c>
      <c r="BK89" s="98">
        <v>1.7546860604341299</v>
      </c>
      <c r="BL89">
        <v>1.73968034703546</v>
      </c>
      <c r="BM89">
        <v>1.7567277630910101</v>
      </c>
      <c r="BN89" s="100">
        <v>0.41504741772981302</v>
      </c>
      <c r="BO89" s="99">
        <v>0.38695771571946203</v>
      </c>
      <c r="BS89" s="100"/>
      <c r="BU89" s="100"/>
      <c r="CA89" s="100"/>
    </row>
    <row r="90" spans="12:79">
      <c r="L90" s="99" t="str">
        <f t="shared" si="4"/>
        <v/>
      </c>
      <c r="M90" s="98">
        <v>1.7706070730243899</v>
      </c>
      <c r="N90">
        <v>1.74151112404456</v>
      </c>
      <c r="O90">
        <v>1.7626002943855299</v>
      </c>
      <c r="AB90" s="99" t="str">
        <f t="shared" si="5"/>
        <v/>
      </c>
      <c r="AC90" s="98">
        <v>1.7791186276616999</v>
      </c>
      <c r="AD90">
        <v>1.6975902505517799</v>
      </c>
      <c r="AE90">
        <v>1.7672281715756899</v>
      </c>
      <c r="AR90" s="99" t="str">
        <f t="shared" si="6"/>
        <v/>
      </c>
      <c r="AS90" s="98">
        <v>1.7706070730243899</v>
      </c>
      <c r="AT90">
        <v>1.74151112404456</v>
      </c>
      <c r="AU90">
        <v>1.7626002943855299</v>
      </c>
      <c r="AV90" s="100">
        <v>0.37368939174466898</v>
      </c>
      <c r="AW90" s="99">
        <v>0.36866758399398503</v>
      </c>
      <c r="BJ90" s="99" t="str">
        <f t="shared" si="7"/>
        <v/>
      </c>
      <c r="BK90" s="98">
        <v>1.7706070730243899</v>
      </c>
      <c r="BL90">
        <v>1.74151112404456</v>
      </c>
      <c r="BM90">
        <v>1.7626002943855299</v>
      </c>
      <c r="BN90" s="100">
        <v>0.37368939174466898</v>
      </c>
      <c r="BO90" s="99">
        <v>0.36866758399398503</v>
      </c>
      <c r="BS90" s="100"/>
      <c r="BU90" s="100"/>
      <c r="CA90" s="100"/>
    </row>
    <row r="91" spans="12:79">
      <c r="L91" s="99" t="str">
        <f t="shared" si="4"/>
        <v/>
      </c>
      <c r="M91" s="98">
        <v>1.7725205085273701</v>
      </c>
      <c r="N91">
        <v>1.7432167753029799</v>
      </c>
      <c r="O91">
        <v>1.7689527712911901</v>
      </c>
      <c r="AB91" s="99" t="str">
        <f t="shared" si="5"/>
        <v/>
      </c>
      <c r="AC91" s="98">
        <v>1.7732228051326799</v>
      </c>
      <c r="AD91">
        <v>1.69854008555737</v>
      </c>
      <c r="AE91">
        <v>1.7720151372558901</v>
      </c>
      <c r="AR91" s="99" t="str">
        <f t="shared" si="6"/>
        <v/>
      </c>
      <c r="AS91" s="98">
        <v>1.7725205085273701</v>
      </c>
      <c r="AT91">
        <v>1.7432167753029799</v>
      </c>
      <c r="AU91">
        <v>1.7689527712911901</v>
      </c>
      <c r="AV91" s="100">
        <v>0.38512853350160903</v>
      </c>
      <c r="AW91" s="99">
        <v>0.350641473123948</v>
      </c>
      <c r="BJ91" s="99" t="str">
        <f t="shared" si="7"/>
        <v/>
      </c>
      <c r="BK91" s="98">
        <v>1.7725205085273701</v>
      </c>
      <c r="BL91">
        <v>1.7432167753029799</v>
      </c>
      <c r="BM91">
        <v>1.7689527712911901</v>
      </c>
      <c r="BN91" s="100">
        <v>0.38512853350160903</v>
      </c>
      <c r="BO91" s="99">
        <v>0.350641473123948</v>
      </c>
      <c r="BS91" s="100"/>
      <c r="BU91" s="100"/>
      <c r="CA91" s="100"/>
    </row>
    <row r="92" spans="12:79">
      <c r="L92" s="99" t="str">
        <f t="shared" si="4"/>
        <v/>
      </c>
      <c r="M92" s="98">
        <v>1.7803727057465799</v>
      </c>
      <c r="N92">
        <v>1.7448774906937199</v>
      </c>
      <c r="O92">
        <v>1.77581381601682</v>
      </c>
      <c r="AB92" s="99" t="str">
        <f t="shared" si="5"/>
        <v/>
      </c>
      <c r="AC92" s="98">
        <v>1.7782773868225601</v>
      </c>
      <c r="AD92">
        <v>1.6994357816663399</v>
      </c>
      <c r="AE92">
        <v>1.7776411062419499</v>
      </c>
      <c r="AR92" s="99" t="str">
        <f t="shared" si="6"/>
        <v/>
      </c>
      <c r="AS92" s="98">
        <v>1.7803727057465799</v>
      </c>
      <c r="AT92">
        <v>1.7448774906937199</v>
      </c>
      <c r="AU92">
        <v>1.77581381601682</v>
      </c>
      <c r="AV92" s="100">
        <v>0.40799109567092001</v>
      </c>
      <c r="AW92" s="99">
        <v>0.33171994928224302</v>
      </c>
      <c r="BJ92" s="99" t="str">
        <f t="shared" si="7"/>
        <v/>
      </c>
      <c r="BK92" s="98">
        <v>1.7803727057465799</v>
      </c>
      <c r="BL92">
        <v>1.7448774906937199</v>
      </c>
      <c r="BM92">
        <v>1.77581381601682</v>
      </c>
      <c r="BN92" s="100">
        <v>0.40799109567092001</v>
      </c>
      <c r="BO92" s="99">
        <v>0.33171994928224302</v>
      </c>
      <c r="BS92" s="100"/>
      <c r="BU92" s="100"/>
      <c r="CA92" s="100"/>
    </row>
    <row r="93" spans="12:79">
      <c r="L93" s="99" t="str">
        <f t="shared" si="4"/>
        <v/>
      </c>
      <c r="M93" s="98">
        <v>1.77752356082382</v>
      </c>
      <c r="N93">
        <v>1.7463985848483701</v>
      </c>
      <c r="O93">
        <v>1.78322819221692</v>
      </c>
      <c r="AB93" s="99" t="str">
        <f t="shared" si="5"/>
        <v/>
      </c>
      <c r="AC93" s="98">
        <v>1.7741568382386299</v>
      </c>
      <c r="AD93">
        <v>1.7002152646947299</v>
      </c>
      <c r="AE93">
        <v>1.7841667674045301</v>
      </c>
      <c r="AR93" s="99" t="str">
        <f t="shared" si="6"/>
        <v/>
      </c>
      <c r="AS93" s="98">
        <v>1.77752356082382</v>
      </c>
      <c r="AT93">
        <v>1.7463985848483701</v>
      </c>
      <c r="AU93">
        <v>1.78322819221692</v>
      </c>
      <c r="AV93" s="100">
        <v>0.37770249645670601</v>
      </c>
      <c r="AW93" s="99">
        <v>0.312782018948074</v>
      </c>
      <c r="BJ93" s="99" t="str">
        <f t="shared" si="7"/>
        <v/>
      </c>
      <c r="BK93" s="98">
        <v>1.77752356082382</v>
      </c>
      <c r="BL93">
        <v>1.7463985848483701</v>
      </c>
      <c r="BM93">
        <v>1.78322819221692</v>
      </c>
      <c r="BN93" s="100">
        <v>0.37770249645670601</v>
      </c>
      <c r="BO93" s="99">
        <v>0.312782018948074</v>
      </c>
      <c r="BS93" s="100"/>
      <c r="BU93" s="100"/>
      <c r="CA93" s="100"/>
    </row>
    <row r="94" spans="12:79">
      <c r="L94" s="99" t="str">
        <f t="shared" si="4"/>
        <v/>
      </c>
      <c r="M94" s="98">
        <v>1.7830466980605499</v>
      </c>
      <c r="N94">
        <v>1.74786888459269</v>
      </c>
      <c r="O94">
        <v>1.79129049466352</v>
      </c>
      <c r="AB94" s="99" t="str">
        <f t="shared" si="5"/>
        <v/>
      </c>
      <c r="AC94" s="98">
        <v>1.7790080007718501</v>
      </c>
      <c r="AD94">
        <v>1.7009210343217001</v>
      </c>
      <c r="AE94">
        <v>1.7914594222773901</v>
      </c>
      <c r="AR94" s="99" t="str">
        <f t="shared" si="6"/>
        <v/>
      </c>
      <c r="AS94" s="98">
        <v>1.7830466980605499</v>
      </c>
      <c r="AT94">
        <v>1.74786888459269</v>
      </c>
      <c r="AU94">
        <v>1.79129049466352</v>
      </c>
      <c r="AV94" s="100">
        <v>0.33356128929901202</v>
      </c>
      <c r="AW94" s="99">
        <v>0.292635793911456</v>
      </c>
      <c r="BJ94" s="99" t="str">
        <f t="shared" si="7"/>
        <v/>
      </c>
      <c r="BK94" s="98">
        <v>1.7830466980605499</v>
      </c>
      <c r="BL94">
        <v>1.74786888459269</v>
      </c>
      <c r="BM94">
        <v>1.79129049466352</v>
      </c>
      <c r="BN94" s="100">
        <v>0.33356128929901202</v>
      </c>
      <c r="BO94" s="99">
        <v>0.292635793911456</v>
      </c>
      <c r="BS94" s="100"/>
      <c r="BU94" s="100"/>
      <c r="CA94" s="100"/>
    </row>
    <row r="95" spans="12:79">
      <c r="L95" s="99" t="str">
        <f t="shared" si="4"/>
        <v/>
      </c>
      <c r="M95" s="98">
        <v>1.8005199408279</v>
      </c>
      <c r="N95">
        <v>1.74922212656145</v>
      </c>
      <c r="O95">
        <v>1.8000023447933799</v>
      </c>
      <c r="AB95" s="99" t="str">
        <f t="shared" si="5"/>
        <v/>
      </c>
      <c r="AC95" s="98">
        <v>1.7973927020262099</v>
      </c>
      <c r="AD95">
        <v>1.70152701666699</v>
      </c>
      <c r="AE95">
        <v>1.7996919348670899</v>
      </c>
      <c r="AR95" s="99">
        <f t="shared" si="6"/>
        <v>9</v>
      </c>
      <c r="AS95" s="98">
        <v>1.8005199408279</v>
      </c>
      <c r="AT95">
        <v>1.74922212656145</v>
      </c>
      <c r="AU95">
        <v>1.8000023447933799</v>
      </c>
      <c r="AV95" s="100">
        <v>0.28040004957669101</v>
      </c>
      <c r="AW95" s="99">
        <v>0.272244714179535</v>
      </c>
      <c r="BJ95" s="99">
        <f t="shared" si="7"/>
        <v>9</v>
      </c>
      <c r="BK95" s="98">
        <v>1.8005199408279</v>
      </c>
      <c r="BL95">
        <v>1.74922212656145</v>
      </c>
      <c r="BM95">
        <v>1.8000023447933799</v>
      </c>
      <c r="BN95" s="100">
        <v>0.28040004957669101</v>
      </c>
      <c r="BO95" s="99">
        <v>0.272244714179535</v>
      </c>
      <c r="BS95" s="100"/>
      <c r="BU95" s="100"/>
      <c r="CA95" s="100"/>
    </row>
    <row r="96" spans="12:79">
      <c r="L96" s="99" t="str">
        <f t="shared" si="4"/>
        <v/>
      </c>
      <c r="M96" s="98">
        <v>1.8021589099616</v>
      </c>
      <c r="N96">
        <v>1.75664924879891</v>
      </c>
      <c r="O96">
        <v>1.81533100737407</v>
      </c>
      <c r="AB96" s="99" t="str">
        <f t="shared" si="5"/>
        <v/>
      </c>
      <c r="AC96" s="98">
        <v>1.7985043168758501</v>
      </c>
      <c r="AD96">
        <v>1.70930000723753</v>
      </c>
      <c r="AE96">
        <v>1.7982201239586999</v>
      </c>
      <c r="AR96" s="99" t="str">
        <f t="shared" si="6"/>
        <v/>
      </c>
      <c r="AS96" s="98">
        <v>1.8021589099616</v>
      </c>
      <c r="AT96">
        <v>1.75664924879891</v>
      </c>
      <c r="AU96">
        <v>1.81533100737407</v>
      </c>
      <c r="AV96" s="100">
        <v>0.28719330797843301</v>
      </c>
      <c r="AW96" s="99">
        <v>0.24355849410113201</v>
      </c>
      <c r="BJ96" s="99" t="str">
        <f t="shared" si="7"/>
        <v/>
      </c>
      <c r="BK96" s="98">
        <v>1.8021589099616</v>
      </c>
      <c r="BL96">
        <v>1.75664924879891</v>
      </c>
      <c r="BM96">
        <v>1.81533100737407</v>
      </c>
      <c r="BN96" s="100">
        <v>0.28719330797843301</v>
      </c>
      <c r="BO96" s="99">
        <v>0.24355849410113201</v>
      </c>
      <c r="BS96" s="100"/>
      <c r="BU96" s="100"/>
      <c r="CA96" s="100"/>
    </row>
    <row r="97" spans="12:79">
      <c r="L97" s="99" t="str">
        <f t="shared" si="4"/>
        <v/>
      </c>
      <c r="M97" s="98">
        <v>1.80470537724824</v>
      </c>
      <c r="N97">
        <v>1.7630386209517099</v>
      </c>
      <c r="O97">
        <v>1.83193627971065</v>
      </c>
      <c r="AB97" s="99" t="str">
        <f t="shared" si="5"/>
        <v/>
      </c>
      <c r="AC97" s="98">
        <v>1.79998841022599</v>
      </c>
      <c r="AD97">
        <v>1.71598097743122</v>
      </c>
      <c r="AE97">
        <v>1.7977197462952601</v>
      </c>
      <c r="AR97" s="99" t="str">
        <f t="shared" si="6"/>
        <v/>
      </c>
      <c r="AS97" s="98">
        <v>1.80470537724824</v>
      </c>
      <c r="AT97">
        <v>1.7630386209517099</v>
      </c>
      <c r="AU97">
        <v>1.83193627971065</v>
      </c>
      <c r="AV97" s="100">
        <v>0.28984354552050301</v>
      </c>
      <c r="AW97" s="99">
        <v>0.21763690897493701</v>
      </c>
      <c r="BJ97" s="99" t="str">
        <f t="shared" si="7"/>
        <v/>
      </c>
      <c r="BK97" s="98">
        <v>1.80470537724824</v>
      </c>
      <c r="BL97">
        <v>1.7630386209517099</v>
      </c>
      <c r="BM97">
        <v>1.83193627971065</v>
      </c>
      <c r="BN97" s="100">
        <v>0.28984354552050301</v>
      </c>
      <c r="BO97" s="99">
        <v>0.21763690897493701</v>
      </c>
      <c r="BS97" s="100"/>
      <c r="BU97" s="100"/>
      <c r="CA97" s="100"/>
    </row>
    <row r="98" spans="12:79">
      <c r="L98" s="99" t="str">
        <f t="shared" si="4"/>
        <v/>
      </c>
      <c r="M98" s="98">
        <v>1.81997882729272</v>
      </c>
      <c r="N98">
        <v>1.7684648060392101</v>
      </c>
      <c r="O98">
        <v>1.84975897711452</v>
      </c>
      <c r="AB98" s="99" t="str">
        <f t="shared" si="5"/>
        <v/>
      </c>
      <c r="AC98" s="98">
        <v>1.8189698646013399</v>
      </c>
      <c r="AD98">
        <v>1.72154572149622</v>
      </c>
      <c r="AE98">
        <v>1.79816144009981</v>
      </c>
      <c r="AR98" s="99" t="str">
        <f t="shared" si="6"/>
        <v/>
      </c>
      <c r="AS98" s="98">
        <v>1.81997882729272</v>
      </c>
      <c r="AT98">
        <v>1.7684648060392101</v>
      </c>
      <c r="AU98">
        <v>1.84975897711452</v>
      </c>
      <c r="AV98" s="100">
        <v>0.31041947110955698</v>
      </c>
      <c r="AW98" s="99">
        <v>0.19406783045527701</v>
      </c>
      <c r="BJ98" s="99" t="str">
        <f t="shared" si="7"/>
        <v/>
      </c>
      <c r="BK98" s="98">
        <v>1.81997882729272</v>
      </c>
      <c r="BL98">
        <v>1.7684648060392101</v>
      </c>
      <c r="BM98">
        <v>1.84975897711452</v>
      </c>
      <c r="BN98" s="100">
        <v>0.31041947110955698</v>
      </c>
      <c r="BO98" s="99">
        <v>0.19406783045527701</v>
      </c>
      <c r="BS98" s="100"/>
      <c r="BU98" s="100"/>
      <c r="CA98" s="100"/>
    </row>
    <row r="99" spans="12:79">
      <c r="L99" s="99" t="str">
        <f t="shared" si="4"/>
        <v/>
      </c>
      <c r="M99" s="98">
        <v>1.8337677801057</v>
      </c>
      <c r="N99">
        <v>1.7724448031931901</v>
      </c>
      <c r="O99">
        <v>1.86899127831256</v>
      </c>
      <c r="AB99" s="99" t="str">
        <f t="shared" si="5"/>
        <v/>
      </c>
      <c r="AC99" s="98">
        <v>1.83084901081798</v>
      </c>
      <c r="AD99">
        <v>1.72542657066307</v>
      </c>
      <c r="AE99">
        <v>1.7995633620754199</v>
      </c>
      <c r="AR99" s="99" t="str">
        <f t="shared" si="6"/>
        <v/>
      </c>
      <c r="AS99" s="98">
        <v>1.8337677801057</v>
      </c>
      <c r="AT99">
        <v>1.7724448031931901</v>
      </c>
      <c r="AU99">
        <v>1.86899127831256</v>
      </c>
      <c r="AV99" s="100">
        <v>0.227896669918456</v>
      </c>
      <c r="AW99" s="99">
        <v>0.17212997328487101</v>
      </c>
      <c r="BJ99" s="99" t="str">
        <f t="shared" si="7"/>
        <v/>
      </c>
      <c r="BK99" s="98">
        <v>1.8337677801057</v>
      </c>
      <c r="BL99">
        <v>1.7724448031931901</v>
      </c>
      <c r="BM99">
        <v>1.86899127831256</v>
      </c>
      <c r="BN99" s="100">
        <v>0.227896669918456</v>
      </c>
      <c r="BO99" s="99">
        <v>0.17212997328487101</v>
      </c>
      <c r="BS99" s="100"/>
      <c r="BU99" s="100"/>
      <c r="CA99" s="100"/>
    </row>
    <row r="100" spans="12:79">
      <c r="L100" s="99" t="str">
        <f t="shared" si="4"/>
        <v/>
      </c>
      <c r="M100" s="98">
        <v>1.8501211362546599</v>
      </c>
      <c r="N100">
        <v>1.77508404610574</v>
      </c>
      <c r="O100">
        <v>1.8896316144573799</v>
      </c>
      <c r="AB100" s="99" t="str">
        <f t="shared" si="5"/>
        <v/>
      </c>
      <c r="AC100" s="98">
        <v>1.8502544317390299</v>
      </c>
      <c r="AD100">
        <v>1.7276768204528601</v>
      </c>
      <c r="AE100">
        <v>1.8018017291964501</v>
      </c>
      <c r="AR100" s="99" t="str">
        <f t="shared" si="6"/>
        <v/>
      </c>
      <c r="AS100" s="98">
        <v>1.8501211362546599</v>
      </c>
      <c r="AT100">
        <v>1.77508404610574</v>
      </c>
      <c r="AU100">
        <v>1.8896316144573799</v>
      </c>
      <c r="AV100" s="100">
        <v>0.15671760155206499</v>
      </c>
      <c r="AW100" s="99">
        <v>0.149343773790827</v>
      </c>
      <c r="BJ100" s="99" t="str">
        <f t="shared" si="7"/>
        <v/>
      </c>
      <c r="BK100" s="98">
        <v>1.8501211362546599</v>
      </c>
      <c r="BL100">
        <v>1.77508404610574</v>
      </c>
      <c r="BM100">
        <v>1.8896316144573799</v>
      </c>
      <c r="BN100" s="100">
        <v>0.15671760155206499</v>
      </c>
      <c r="BO100" s="99">
        <v>0.149343773790827</v>
      </c>
      <c r="BS100" s="100"/>
      <c r="BU100" s="100"/>
      <c r="CA100" s="100"/>
    </row>
    <row r="101" spans="12:79">
      <c r="L101" s="99" t="str">
        <f t="shared" si="4"/>
        <v/>
      </c>
      <c r="M101" s="98">
        <v>1.86379373649876</v>
      </c>
      <c r="N101">
        <v>1.7786956403082199</v>
      </c>
      <c r="O101">
        <v>1.9114475810673299</v>
      </c>
      <c r="AB101" s="99" t="str">
        <f t="shared" si="5"/>
        <v/>
      </c>
      <c r="AC101" s="98">
        <v>1.8621198274920301</v>
      </c>
      <c r="AD101">
        <v>1.7313687456637501</v>
      </c>
      <c r="AE101">
        <v>1.80475254515275</v>
      </c>
      <c r="AR101" s="99" t="str">
        <f t="shared" si="6"/>
        <v/>
      </c>
      <c r="AS101" s="98">
        <v>1.86379373649876</v>
      </c>
      <c r="AT101">
        <v>1.7786956403082199</v>
      </c>
      <c r="AU101">
        <v>1.9114475810673299</v>
      </c>
      <c r="AV101" s="100">
        <v>0.181695870134924</v>
      </c>
      <c r="AW101" s="99">
        <v>0.12224070540074999</v>
      </c>
      <c r="BJ101" s="99" t="str">
        <f t="shared" si="7"/>
        <v/>
      </c>
      <c r="BK101" s="98">
        <v>1.86379373649876</v>
      </c>
      <c r="BL101">
        <v>1.7786956403082199</v>
      </c>
      <c r="BM101">
        <v>1.9114475810673299</v>
      </c>
      <c r="BN101" s="100">
        <v>0.181695870134924</v>
      </c>
      <c r="BO101" s="99">
        <v>0.12224070540074999</v>
      </c>
      <c r="BS101" s="100"/>
      <c r="BU101" s="100"/>
      <c r="CA101" s="100"/>
    </row>
    <row r="102" spans="12:79">
      <c r="L102" s="99" t="str">
        <f t="shared" si="4"/>
        <v/>
      </c>
      <c r="M102" s="98">
        <v>1.87598929192514</v>
      </c>
      <c r="N102">
        <v>1.7802479981866499</v>
      </c>
      <c r="O102">
        <v>1.9343021627900501</v>
      </c>
      <c r="AB102" s="99" t="str">
        <f t="shared" si="5"/>
        <v/>
      </c>
      <c r="AC102" s="98">
        <v>1.8766916666884199</v>
      </c>
      <c r="AD102">
        <v>1.7325695405871799</v>
      </c>
      <c r="AE102">
        <v>1.8083548026945699</v>
      </c>
      <c r="AR102" s="99" t="str">
        <f t="shared" si="6"/>
        <v/>
      </c>
      <c r="AS102" s="98">
        <v>1.87598929192514</v>
      </c>
      <c r="AT102">
        <v>1.7802479981866499</v>
      </c>
      <c r="AU102">
        <v>1.9343021627900501</v>
      </c>
      <c r="AV102" s="100">
        <v>0.26081671358668201</v>
      </c>
      <c r="AW102" s="99">
        <v>0.10060183113688199</v>
      </c>
      <c r="BJ102" s="99" t="str">
        <f t="shared" si="7"/>
        <v/>
      </c>
      <c r="BK102" s="98">
        <v>1.87598929192514</v>
      </c>
      <c r="BL102">
        <v>1.7802479981866499</v>
      </c>
      <c r="BM102">
        <v>1.9343021627900501</v>
      </c>
      <c r="BN102" s="100">
        <v>0.26081671358668201</v>
      </c>
      <c r="BO102" s="99">
        <v>0.10060183113688199</v>
      </c>
      <c r="BS102" s="100"/>
      <c r="BU102" s="100"/>
      <c r="CA102" s="100"/>
    </row>
    <row r="103" spans="12:79">
      <c r="L103" s="99" t="str">
        <f t="shared" si="4"/>
        <v/>
      </c>
      <c r="M103" s="98">
        <v>1.88135167836276</v>
      </c>
      <c r="N103">
        <v>1.77724893203865</v>
      </c>
      <c r="O103">
        <v>1.95810849371325</v>
      </c>
      <c r="AB103" s="99" t="str">
        <f t="shared" si="5"/>
        <v/>
      </c>
      <c r="AC103" s="98">
        <v>1.86849996499288</v>
      </c>
      <c r="AD103">
        <v>1.7280486739449901</v>
      </c>
      <c r="AE103">
        <v>1.8125698877234899</v>
      </c>
      <c r="AR103" s="99" t="str">
        <f t="shared" si="6"/>
        <v/>
      </c>
      <c r="AS103" s="98">
        <v>1.88135167836276</v>
      </c>
      <c r="AT103">
        <v>1.77724893203865</v>
      </c>
      <c r="AU103">
        <v>1.95810849371325</v>
      </c>
      <c r="AV103" s="100">
        <v>0.17419640173258299</v>
      </c>
      <c r="AW103" s="99">
        <v>7.2220496673156803E-2</v>
      </c>
      <c r="BJ103" s="99" t="str">
        <f t="shared" si="7"/>
        <v/>
      </c>
      <c r="BK103" s="98">
        <v>1.88135167836276</v>
      </c>
      <c r="BL103">
        <v>1.77724893203865</v>
      </c>
      <c r="BM103">
        <v>1.95810849371325</v>
      </c>
      <c r="BN103" s="100">
        <v>0.17419640173258299</v>
      </c>
      <c r="BO103" s="99">
        <v>7.2220496673156803E-2</v>
      </c>
      <c r="BS103" s="100"/>
      <c r="BU103" s="100"/>
      <c r="CA103" s="100"/>
    </row>
    <row r="104" spans="12:79">
      <c r="L104" s="99" t="str">
        <f t="shared" si="4"/>
        <v/>
      </c>
      <c r="M104" s="98">
        <v>1.86972131742862</v>
      </c>
      <c r="N104">
        <v>1.77215700404373</v>
      </c>
      <c r="O104">
        <v>1.98288004231272</v>
      </c>
      <c r="AB104" s="99" t="str">
        <f t="shared" si="5"/>
        <v/>
      </c>
      <c r="AC104" s="98">
        <v>1.8588389893641</v>
      </c>
      <c r="AD104">
        <v>1.7209037944504399</v>
      </c>
      <c r="AE104">
        <v>1.8173682261016</v>
      </c>
      <c r="AR104" s="99" t="str">
        <f t="shared" si="6"/>
        <v/>
      </c>
      <c r="AS104" s="98">
        <v>1.86972131742862</v>
      </c>
      <c r="AT104">
        <v>1.77215700404373</v>
      </c>
      <c r="AU104">
        <v>1.98288004231272</v>
      </c>
      <c r="AV104" s="100">
        <v>4.4930991597328301E-2</v>
      </c>
      <c r="AW104" s="99">
        <v>3.5530902814428098E-2</v>
      </c>
      <c r="BJ104" s="99" t="str">
        <f t="shared" si="7"/>
        <v/>
      </c>
      <c r="BK104" s="98">
        <v>1.86972131742862</v>
      </c>
      <c r="BL104">
        <v>1.77215700404373</v>
      </c>
      <c r="BM104">
        <v>1.98288004231272</v>
      </c>
      <c r="BN104" s="100">
        <v>4.4930991597328301E-2</v>
      </c>
      <c r="BO104" s="99">
        <v>3.5530902814428098E-2</v>
      </c>
      <c r="BS104" s="100"/>
      <c r="BU104" s="100"/>
      <c r="CA104" s="100"/>
    </row>
    <row r="105" spans="12:79">
      <c r="L105" s="99">
        <f t="shared" si="4"/>
        <v>10</v>
      </c>
      <c r="M105" s="98">
        <v>2.00957042483051</v>
      </c>
      <c r="N105">
        <v>2.0103476113083101</v>
      </c>
      <c r="O105">
        <v>2.0089831642048299</v>
      </c>
      <c r="AB105" s="99">
        <f t="shared" si="5"/>
        <v>10</v>
      </c>
      <c r="AC105" s="98">
        <v>1.82219058301006</v>
      </c>
      <c r="AD105">
        <v>1.8225165796448499</v>
      </c>
      <c r="AE105">
        <v>1.8227254208979</v>
      </c>
      <c r="AR105" s="99" t="str">
        <f t="shared" si="6"/>
        <v/>
      </c>
      <c r="AS105" s="98">
        <v>2.00957042483051</v>
      </c>
      <c r="AT105">
        <v>2.0103476113083101</v>
      </c>
      <c r="AU105">
        <v>2.0089831642048299</v>
      </c>
      <c r="AV105" s="100">
        <v>0</v>
      </c>
      <c r="AW105" s="99">
        <v>0</v>
      </c>
      <c r="BJ105" s="99" t="str">
        <f t="shared" si="7"/>
        <v/>
      </c>
      <c r="BK105" s="98">
        <v>2.00957042483051</v>
      </c>
      <c r="BL105">
        <v>2.0103476113083101</v>
      </c>
      <c r="BM105">
        <v>2.0089831642048299</v>
      </c>
      <c r="BN105" s="100">
        <v>0</v>
      </c>
      <c r="BO105" s="99">
        <v>0</v>
      </c>
      <c r="BS105" s="100"/>
      <c r="BU105" s="100"/>
      <c r="CA105" s="100"/>
    </row>
    <row r="106" spans="12:79">
      <c r="L106" s="99" t="str">
        <f t="shared" si="4"/>
        <v/>
      </c>
      <c r="M106" s="98">
        <v>2.0134532233501501</v>
      </c>
      <c r="N106">
        <v>1.9944188910643099</v>
      </c>
      <c r="O106">
        <v>1.9940836811697</v>
      </c>
      <c r="AB106" s="99" t="str">
        <f t="shared" si="5"/>
        <v/>
      </c>
      <c r="AC106" s="98">
        <v>1.8207547680407401</v>
      </c>
      <c r="AD106">
        <v>1.80146418202959</v>
      </c>
      <c r="AE106">
        <v>1.8041088670630001</v>
      </c>
      <c r="AR106" s="99" t="str">
        <f t="shared" si="6"/>
        <v/>
      </c>
      <c r="AS106" s="98">
        <v>2.0134532233501501</v>
      </c>
      <c r="AT106">
        <v>1.9944188910643099</v>
      </c>
      <c r="AU106">
        <v>1.9940836811697</v>
      </c>
      <c r="BJ106" s="99" t="str">
        <f t="shared" si="7"/>
        <v/>
      </c>
      <c r="BK106" s="98">
        <v>2.0134532233501501</v>
      </c>
      <c r="BL106">
        <v>1.9944188910643099</v>
      </c>
      <c r="BM106">
        <v>1.9940836811697</v>
      </c>
      <c r="BS106" s="100"/>
      <c r="BU106" s="100"/>
      <c r="CA106" s="100"/>
    </row>
    <row r="107" spans="12:79">
      <c r="L107" s="99" t="str">
        <f t="shared" si="4"/>
        <v/>
      </c>
      <c r="M107" s="98">
        <v>2.0055688552090398</v>
      </c>
      <c r="N107">
        <v>1.97917181157237</v>
      </c>
      <c r="O107">
        <v>1.9801403566896201</v>
      </c>
      <c r="AB107" s="99" t="str">
        <f t="shared" si="5"/>
        <v/>
      </c>
      <c r="AC107" s="98">
        <v>1.8137234327674301</v>
      </c>
      <c r="AD107">
        <v>1.78109613096466</v>
      </c>
      <c r="AE107">
        <v>1.7856258518727799</v>
      </c>
      <c r="AR107" s="99" t="str">
        <f t="shared" si="6"/>
        <v/>
      </c>
      <c r="AS107" s="98">
        <v>2.0055688552090398</v>
      </c>
      <c r="AT107">
        <v>1.97917181157237</v>
      </c>
      <c r="AU107">
        <v>1.9801403566896201</v>
      </c>
      <c r="BJ107" s="99" t="str">
        <f t="shared" si="7"/>
        <v/>
      </c>
      <c r="BK107" s="98">
        <v>2.0055688552090398</v>
      </c>
      <c r="BL107">
        <v>1.97917181157237</v>
      </c>
      <c r="BM107">
        <v>1.9801403566896201</v>
      </c>
      <c r="BS107" s="100"/>
      <c r="BU107" s="100"/>
      <c r="CA107" s="100"/>
    </row>
    <row r="108" spans="12:79">
      <c r="L108" s="99" t="str">
        <f t="shared" si="4"/>
        <v/>
      </c>
      <c r="M108" s="98">
        <v>1.98383709932702</v>
      </c>
      <c r="N108">
        <v>1.9637461816877999</v>
      </c>
      <c r="O108">
        <v>1.9668997405692801</v>
      </c>
      <c r="AB108" s="99" t="str">
        <f t="shared" si="5"/>
        <v/>
      </c>
      <c r="AC108" s="98">
        <v>1.7888264364183</v>
      </c>
      <c r="AD108">
        <v>1.76027174771096</v>
      </c>
      <c r="AE108">
        <v>1.76728098613114</v>
      </c>
      <c r="AR108" s="99" t="str">
        <f t="shared" si="6"/>
        <v/>
      </c>
      <c r="AS108" s="98">
        <v>1.98383709932702</v>
      </c>
      <c r="AT108">
        <v>1.9637461816877999</v>
      </c>
      <c r="AU108">
        <v>1.9668997405692801</v>
      </c>
      <c r="BJ108" s="99" t="str">
        <f t="shared" si="7"/>
        <v/>
      </c>
      <c r="BK108" s="98">
        <v>1.98383709932702</v>
      </c>
      <c r="BL108">
        <v>1.9637461816877999</v>
      </c>
      <c r="BM108">
        <v>1.9668997405692801</v>
      </c>
      <c r="BS108" s="100"/>
      <c r="BU108" s="100"/>
      <c r="CA108" s="100"/>
    </row>
    <row r="109" spans="12:79">
      <c r="L109" s="99" t="str">
        <f t="shared" si="4"/>
        <v/>
      </c>
      <c r="M109" s="98">
        <v>1.9617858331615901</v>
      </c>
      <c r="N109">
        <v>1.9489511128558701</v>
      </c>
      <c r="O109">
        <v>1.9542935127693499</v>
      </c>
      <c r="AB109" s="99" t="str">
        <f t="shared" si="5"/>
        <v/>
      </c>
      <c r="AC109" s="98">
        <v>1.76421575566363</v>
      </c>
      <c r="AD109">
        <v>1.74011186203702</v>
      </c>
      <c r="AE109">
        <v>1.74907951176216</v>
      </c>
      <c r="AR109" s="99" t="str">
        <f t="shared" si="6"/>
        <v/>
      </c>
      <c r="AS109" s="98">
        <v>1.9617858331615901</v>
      </c>
      <c r="AT109">
        <v>1.9489511128558701</v>
      </c>
      <c r="AU109">
        <v>1.9542935127693499</v>
      </c>
      <c r="BJ109" s="99" t="str">
        <f t="shared" si="7"/>
        <v/>
      </c>
      <c r="BK109" s="98">
        <v>1.9617858331615901</v>
      </c>
      <c r="BL109">
        <v>1.9489511128558701</v>
      </c>
      <c r="BM109">
        <v>1.9542935127693499</v>
      </c>
      <c r="BS109" s="100"/>
      <c r="BU109" s="100"/>
      <c r="CA109" s="100"/>
    </row>
    <row r="110" spans="12:79">
      <c r="L110" s="99" t="str">
        <f t="shared" si="4"/>
        <v/>
      </c>
      <c r="M110" s="98">
        <v>1.94004601596766</v>
      </c>
      <c r="N110">
        <v>1.9339450536612901</v>
      </c>
      <c r="O110">
        <v>1.9422137363596399</v>
      </c>
      <c r="AB110" s="99" t="str">
        <f t="shared" si="5"/>
        <v/>
      </c>
      <c r="AC110" s="98">
        <v>1.73279331454559</v>
      </c>
      <c r="AD110">
        <v>1.7194909056871499</v>
      </c>
      <c r="AE110">
        <v>1.73102746922124</v>
      </c>
      <c r="AR110" s="99" t="str">
        <f t="shared" si="6"/>
        <v/>
      </c>
      <c r="AS110" s="98">
        <v>1.94004601596766</v>
      </c>
      <c r="AT110">
        <v>1.9339450536612901</v>
      </c>
      <c r="AU110">
        <v>1.9422137363596399</v>
      </c>
      <c r="BJ110" s="99" t="str">
        <f t="shared" si="7"/>
        <v/>
      </c>
      <c r="BK110" s="98">
        <v>1.94004601596766</v>
      </c>
      <c r="BL110">
        <v>1.9339450536612901</v>
      </c>
      <c r="BM110">
        <v>1.9422137363596399</v>
      </c>
      <c r="BS110" s="100"/>
      <c r="BU110" s="100"/>
      <c r="CA110" s="100"/>
    </row>
    <row r="111" spans="12:79">
      <c r="L111" s="99" t="str">
        <f t="shared" si="4"/>
        <v/>
      </c>
      <c r="M111" s="98">
        <v>1.93751455327637</v>
      </c>
      <c r="N111">
        <v>1.9195789038467901</v>
      </c>
      <c r="O111">
        <v>1.9306874896592701</v>
      </c>
      <c r="AB111" s="99" t="str">
        <f t="shared" si="5"/>
        <v/>
      </c>
      <c r="AC111" s="98">
        <v>1.72863113262292</v>
      </c>
      <c r="AD111">
        <v>1.6995559513096801</v>
      </c>
      <c r="AE111">
        <v>1.71313199196626</v>
      </c>
      <c r="AR111" s="99" t="str">
        <f t="shared" si="6"/>
        <v/>
      </c>
      <c r="AS111" s="98">
        <v>1.93751455327637</v>
      </c>
      <c r="AT111">
        <v>1.9195789038467901</v>
      </c>
      <c r="AU111">
        <v>1.9306874896592701</v>
      </c>
      <c r="BJ111" s="99" t="str">
        <f t="shared" si="7"/>
        <v/>
      </c>
      <c r="BK111" s="98">
        <v>1.93751455327637</v>
      </c>
      <c r="BL111">
        <v>1.9195789038467901</v>
      </c>
      <c r="BM111">
        <v>1.9306874896592701</v>
      </c>
      <c r="BS111" s="100"/>
      <c r="BU111" s="100"/>
      <c r="CA111" s="100"/>
    </row>
    <row r="112" spans="12:79">
      <c r="L112" s="99" t="str">
        <f t="shared" si="4"/>
        <v/>
      </c>
      <c r="M112" s="98">
        <v>1.92915361508631</v>
      </c>
      <c r="N112">
        <v>1.9049744177021799</v>
      </c>
      <c r="O112">
        <v>1.91976813209104</v>
      </c>
      <c r="AB112" s="99" t="str">
        <f t="shared" si="5"/>
        <v/>
      </c>
      <c r="AC112" s="98">
        <v>1.71957040689797</v>
      </c>
      <c r="AD112">
        <v>1.6791344001583499</v>
      </c>
      <c r="AE112">
        <v>1.6954019414330499</v>
      </c>
      <c r="AR112" s="99" t="str">
        <f t="shared" si="6"/>
        <v/>
      </c>
      <c r="AS112" s="98">
        <v>1.92915361508631</v>
      </c>
      <c r="AT112">
        <v>1.9049744177021799</v>
      </c>
      <c r="AU112">
        <v>1.91976813209104</v>
      </c>
      <c r="BJ112" s="99" t="str">
        <f t="shared" si="7"/>
        <v/>
      </c>
      <c r="BK112" s="98">
        <v>1.92915361508631</v>
      </c>
      <c r="BL112">
        <v>1.9049744177021799</v>
      </c>
      <c r="BM112">
        <v>1.91976813209104</v>
      </c>
      <c r="BS112" s="100"/>
      <c r="BU112" s="100"/>
      <c r="CA112" s="100"/>
    </row>
    <row r="113" spans="12:79">
      <c r="L113" s="99" t="str">
        <f t="shared" si="4"/>
        <v/>
      </c>
      <c r="M113" s="98">
        <v>1.9163048022243601</v>
      </c>
      <c r="N113">
        <v>1.8908960827110799</v>
      </c>
      <c r="O113">
        <v>1.90962331626367</v>
      </c>
      <c r="AB113" s="99" t="str">
        <f t="shared" si="5"/>
        <v/>
      </c>
      <c r="AC113" s="98">
        <v>1.7015523743409899</v>
      </c>
      <c r="AD113">
        <v>1.6592962694998501</v>
      </c>
      <c r="AE113">
        <v>1.67784971470584</v>
      </c>
      <c r="AR113" s="99" t="str">
        <f t="shared" si="6"/>
        <v/>
      </c>
      <c r="AS113" s="98">
        <v>1.9163048022243601</v>
      </c>
      <c r="AT113">
        <v>1.8908960827110799</v>
      </c>
      <c r="AU113">
        <v>1.90962331626367</v>
      </c>
      <c r="BJ113" s="99" t="str">
        <f t="shared" si="7"/>
        <v/>
      </c>
      <c r="BK113" s="98">
        <v>1.9163048022243601</v>
      </c>
      <c r="BL113">
        <v>1.8908960827110799</v>
      </c>
      <c r="BM113">
        <v>1.90962331626367</v>
      </c>
      <c r="BS113" s="100"/>
      <c r="BU113" s="100"/>
      <c r="CA113" s="100"/>
    </row>
    <row r="114" spans="12:79">
      <c r="L114" s="99" t="str">
        <f t="shared" si="4"/>
        <v/>
      </c>
      <c r="M114" s="98">
        <v>1.8942690868234999</v>
      </c>
      <c r="N114">
        <v>1.87657170446877</v>
      </c>
      <c r="O114">
        <v>1.90025157991161</v>
      </c>
      <c r="AB114" s="99" t="str">
        <f t="shared" si="5"/>
        <v/>
      </c>
      <c r="AC114" s="98">
        <v>1.6769869198220899</v>
      </c>
      <c r="AD114">
        <v>1.6389683140322899</v>
      </c>
      <c r="AE114">
        <v>1.66049843812902</v>
      </c>
      <c r="AR114" s="99" t="str">
        <f t="shared" si="6"/>
        <v/>
      </c>
      <c r="AS114" s="98">
        <v>1.8942690868234999</v>
      </c>
      <c r="AT114">
        <v>1.87657170446877</v>
      </c>
      <c r="AU114">
        <v>1.90025157991161</v>
      </c>
      <c r="BJ114" s="99" t="str">
        <f t="shared" si="7"/>
        <v/>
      </c>
      <c r="BK114" s="98">
        <v>1.8942690868234999</v>
      </c>
      <c r="BL114">
        <v>1.87657170446877</v>
      </c>
      <c r="BM114">
        <v>1.90025157991161</v>
      </c>
      <c r="BS114" s="100"/>
      <c r="BU114" s="100"/>
      <c r="CA114" s="100"/>
    </row>
    <row r="115" spans="12:79">
      <c r="L115" s="99" t="str">
        <f t="shared" si="4"/>
        <v/>
      </c>
      <c r="M115" s="98">
        <v>1.8912041458679101</v>
      </c>
      <c r="N115">
        <v>1.8627901460177601</v>
      </c>
      <c r="O115">
        <v>1.89164992317129</v>
      </c>
      <c r="AB115" s="99" t="str">
        <f t="shared" si="5"/>
        <v/>
      </c>
      <c r="AC115" s="98">
        <v>1.64289390184938</v>
      </c>
      <c r="AD115">
        <v>1.61928396980154</v>
      </c>
      <c r="AE115">
        <v>1.6434123843130399</v>
      </c>
      <c r="AR115" s="99" t="str">
        <f t="shared" si="6"/>
        <v/>
      </c>
      <c r="AS115" s="98">
        <v>1.8912041458679101</v>
      </c>
      <c r="AT115">
        <v>1.8627901460177601</v>
      </c>
      <c r="AU115">
        <v>1.89164992317129</v>
      </c>
      <c r="BJ115" s="99" t="str">
        <f t="shared" si="7"/>
        <v/>
      </c>
      <c r="BK115" s="98">
        <v>1.8912041458679101</v>
      </c>
      <c r="BL115">
        <v>1.8627901460177601</v>
      </c>
      <c r="BM115">
        <v>1.89164992317129</v>
      </c>
      <c r="BS115" s="100"/>
      <c r="BU115" s="100"/>
      <c r="CA115" s="100"/>
    </row>
    <row r="116" spans="12:79">
      <c r="L116" s="99" t="str">
        <f t="shared" si="4"/>
        <v/>
      </c>
      <c r="M116" s="98">
        <v>1.88843068482812</v>
      </c>
      <c r="N116">
        <v>1.84976317355638</v>
      </c>
      <c r="O116">
        <v>1.87773128185621</v>
      </c>
      <c r="AB116" s="99" t="str">
        <f t="shared" si="5"/>
        <v/>
      </c>
      <c r="AC116" s="98">
        <v>1.6401213924467</v>
      </c>
      <c r="AD116">
        <v>1.59847861418837</v>
      </c>
      <c r="AE116">
        <v>1.6249448665759201</v>
      </c>
      <c r="AR116" s="99" t="str">
        <f t="shared" si="6"/>
        <v/>
      </c>
      <c r="AS116" s="98">
        <v>1.88843068482812</v>
      </c>
      <c r="AT116">
        <v>1.84976317355638</v>
      </c>
      <c r="AU116">
        <v>1.87773128185621</v>
      </c>
      <c r="BJ116" s="99" t="str">
        <f t="shared" si="7"/>
        <v/>
      </c>
      <c r="BK116" s="98">
        <v>1.88843068482812</v>
      </c>
      <c r="BL116">
        <v>1.84976317355638</v>
      </c>
      <c r="BM116">
        <v>1.87773128185621</v>
      </c>
      <c r="BS116" s="100"/>
      <c r="BU116" s="100"/>
      <c r="CA116" s="100"/>
    </row>
    <row r="117" spans="12:79">
      <c r="L117" s="99" t="str">
        <f t="shared" si="4"/>
        <v/>
      </c>
      <c r="M117" s="98">
        <v>1.88507191947365</v>
      </c>
      <c r="N117">
        <v>1.8370534927629401</v>
      </c>
      <c r="O117">
        <v>1.8642617508555499</v>
      </c>
      <c r="AB117" s="99" t="str">
        <f t="shared" si="5"/>
        <v/>
      </c>
      <c r="AC117" s="98">
        <v>1.6352490546452101</v>
      </c>
      <c r="AD117">
        <v>1.5784449973878301</v>
      </c>
      <c r="AE117">
        <v>1.6066181655391101</v>
      </c>
      <c r="AR117" s="99" t="str">
        <f t="shared" si="6"/>
        <v/>
      </c>
      <c r="AS117" s="98">
        <v>1.88507191947365</v>
      </c>
      <c r="AT117">
        <v>1.8370534927629401</v>
      </c>
      <c r="AU117">
        <v>1.8642617508555499</v>
      </c>
      <c r="BJ117" s="99" t="str">
        <f t="shared" si="7"/>
        <v/>
      </c>
      <c r="BK117" s="98">
        <v>1.88507191947365</v>
      </c>
      <c r="BL117">
        <v>1.8370534927629401</v>
      </c>
      <c r="BM117">
        <v>1.8642617508555499</v>
      </c>
      <c r="BS117" s="100"/>
      <c r="BU117" s="100"/>
      <c r="CA117" s="100"/>
    </row>
    <row r="118" spans="12:79">
      <c r="L118" s="99" t="str">
        <f t="shared" si="4"/>
        <v/>
      </c>
      <c r="M118" s="98">
        <v>1.8742591644750599</v>
      </c>
      <c r="N118">
        <v>1.8239081035781599</v>
      </c>
      <c r="O118">
        <v>1.8512251000993101</v>
      </c>
      <c r="AB118" s="99" t="str">
        <f t="shared" si="5"/>
        <v/>
      </c>
      <c r="AC118" s="98">
        <v>1.6140777955861101</v>
      </c>
      <c r="AD118">
        <v>1.5580562977460199</v>
      </c>
      <c r="AE118">
        <v>1.5884206342385101</v>
      </c>
      <c r="AR118" s="99" t="str">
        <f t="shared" si="6"/>
        <v/>
      </c>
      <c r="AS118" s="98">
        <v>1.8742591644750599</v>
      </c>
      <c r="AT118">
        <v>1.8239081035781599</v>
      </c>
      <c r="AU118">
        <v>1.8512251000993101</v>
      </c>
      <c r="BJ118" s="99" t="str">
        <f t="shared" si="7"/>
        <v/>
      </c>
      <c r="BK118" s="98">
        <v>1.8742591644750599</v>
      </c>
      <c r="BL118">
        <v>1.8239081035781599</v>
      </c>
      <c r="BM118">
        <v>1.8512251000993101</v>
      </c>
      <c r="BS118" s="100"/>
      <c r="BU118" s="100"/>
      <c r="CA118" s="100"/>
    </row>
    <row r="119" spans="12:79">
      <c r="L119" s="99" t="str">
        <f t="shared" si="4"/>
        <v/>
      </c>
      <c r="M119" s="98">
        <v>1.8528354867994401</v>
      </c>
      <c r="N119">
        <v>1.8110040232389</v>
      </c>
      <c r="O119">
        <v>1.83866004190958</v>
      </c>
      <c r="AB119" s="99" t="str">
        <f t="shared" si="5"/>
        <v/>
      </c>
      <c r="AC119" s="98">
        <v>1.5844382303017699</v>
      </c>
      <c r="AD119">
        <v>1.5384036827062699</v>
      </c>
      <c r="AE119">
        <v>1.57034504720973</v>
      </c>
      <c r="AR119" s="99" t="str">
        <f t="shared" si="6"/>
        <v/>
      </c>
      <c r="AS119" s="98">
        <v>1.8528354867994401</v>
      </c>
      <c r="AT119">
        <v>1.8110040232389</v>
      </c>
      <c r="AU119">
        <v>1.83866004190958</v>
      </c>
      <c r="BJ119" s="99" t="str">
        <f t="shared" si="7"/>
        <v/>
      </c>
      <c r="BK119" s="98">
        <v>1.8528354867994401</v>
      </c>
      <c r="BL119">
        <v>1.8110040232389</v>
      </c>
      <c r="BM119">
        <v>1.83866004190958</v>
      </c>
      <c r="BS119" s="100"/>
      <c r="BU119" s="100"/>
      <c r="CA119" s="100"/>
    </row>
    <row r="120" spans="12:79">
      <c r="L120" s="99" t="str">
        <f t="shared" si="4"/>
        <v/>
      </c>
      <c r="M120" s="98">
        <v>1.8319329510412199</v>
      </c>
      <c r="N120">
        <v>1.7976015343406799</v>
      </c>
      <c r="O120">
        <v>1.8265679679165301</v>
      </c>
      <c r="AB120" s="99" t="str">
        <f t="shared" si="5"/>
        <v/>
      </c>
      <c r="AC120" s="98">
        <v>1.5489156668453801</v>
      </c>
      <c r="AD120">
        <v>1.5183868399815601</v>
      </c>
      <c r="AE120">
        <v>1.5523888464434501</v>
      </c>
      <c r="AR120" s="99" t="str">
        <f t="shared" si="6"/>
        <v/>
      </c>
      <c r="AS120" s="98">
        <v>1.8319329510412199</v>
      </c>
      <c r="AT120">
        <v>1.7976015343406799</v>
      </c>
      <c r="AU120">
        <v>1.8265679679165301</v>
      </c>
      <c r="BJ120" s="99" t="str">
        <f t="shared" si="7"/>
        <v/>
      </c>
      <c r="BK120" s="98">
        <v>1.8319329510412199</v>
      </c>
      <c r="BL120">
        <v>1.7976015343406799</v>
      </c>
      <c r="BM120">
        <v>1.8265679679165301</v>
      </c>
      <c r="BS120" s="100"/>
      <c r="BU120" s="100"/>
      <c r="CA120" s="100"/>
    </row>
    <row r="121" spans="12:79">
      <c r="L121" s="99" t="str">
        <f t="shared" si="4"/>
        <v/>
      </c>
      <c r="M121" s="98">
        <v>1.8336371329886501</v>
      </c>
      <c r="N121">
        <v>1.78496768661275</v>
      </c>
      <c r="O121">
        <v>1.8149476329641401</v>
      </c>
      <c r="AB121" s="99" t="str">
        <f t="shared" si="5"/>
        <v/>
      </c>
      <c r="AC121" s="98">
        <v>1.54954688852932</v>
      </c>
      <c r="AD121">
        <v>1.4988186971388999</v>
      </c>
      <c r="AE121">
        <v>1.5345520456170101</v>
      </c>
      <c r="AR121" s="99" t="str">
        <f t="shared" si="6"/>
        <v/>
      </c>
      <c r="AS121" s="98">
        <v>1.8336371329886501</v>
      </c>
      <c r="AT121">
        <v>1.78496768661275</v>
      </c>
      <c r="AU121">
        <v>1.8149476329641401</v>
      </c>
      <c r="BJ121" s="99" t="str">
        <f t="shared" si="7"/>
        <v/>
      </c>
      <c r="BK121" s="98">
        <v>1.8336371329886501</v>
      </c>
      <c r="BL121">
        <v>1.78496768661275</v>
      </c>
      <c r="BM121">
        <v>1.8149476329641401</v>
      </c>
      <c r="BS121" s="100"/>
      <c r="BU121" s="100"/>
      <c r="CA121" s="100"/>
    </row>
    <row r="122" spans="12:79">
      <c r="L122" s="99" t="str">
        <f t="shared" si="4"/>
        <v/>
      </c>
      <c r="M122" s="98">
        <v>1.8335143102067299</v>
      </c>
      <c r="N122">
        <v>1.7716518740104401</v>
      </c>
      <c r="O122">
        <v>1.8039182907522799</v>
      </c>
      <c r="AB122" s="99" t="str">
        <f t="shared" si="5"/>
        <v/>
      </c>
      <c r="AC122" s="98">
        <v>1.54362316971451</v>
      </c>
      <c r="AD122">
        <v>1.47902455713091</v>
      </c>
      <c r="AE122">
        <v>1.5168359961423099</v>
      </c>
      <c r="AR122" s="99" t="str">
        <f t="shared" si="6"/>
        <v/>
      </c>
      <c r="AS122" s="98">
        <v>1.8335143102067299</v>
      </c>
      <c r="AT122">
        <v>1.7716518740104401</v>
      </c>
      <c r="AU122">
        <v>1.8039182907522799</v>
      </c>
      <c r="BJ122" s="99" t="str">
        <f t="shared" si="7"/>
        <v/>
      </c>
      <c r="BK122" s="98">
        <v>1.8335143102067299</v>
      </c>
      <c r="BL122">
        <v>1.7716518740104401</v>
      </c>
      <c r="BM122">
        <v>1.8039182907522799</v>
      </c>
      <c r="BS122" s="100"/>
      <c r="BU122" s="100"/>
      <c r="CA122" s="100"/>
    </row>
    <row r="123" spans="12:79">
      <c r="L123" s="99" t="str">
        <f t="shared" si="4"/>
        <v/>
      </c>
      <c r="M123" s="98">
        <v>1.82003122885256</v>
      </c>
      <c r="N123">
        <v>1.75790571009074</v>
      </c>
      <c r="O123">
        <v>1.79360642592611</v>
      </c>
      <c r="AB123" s="99" t="str">
        <f t="shared" si="5"/>
        <v/>
      </c>
      <c r="AC123" s="98">
        <v>1.52595445890924</v>
      </c>
      <c r="AD123">
        <v>1.4601705867666299</v>
      </c>
      <c r="AE123">
        <v>1.49924281997876</v>
      </c>
      <c r="AR123" s="99" t="str">
        <f t="shared" si="6"/>
        <v/>
      </c>
      <c r="AS123" s="98">
        <v>1.82003122885256</v>
      </c>
      <c r="AT123">
        <v>1.75790571009074</v>
      </c>
      <c r="AU123">
        <v>1.79360642592611</v>
      </c>
      <c r="BJ123" s="99" t="str">
        <f t="shared" si="7"/>
        <v/>
      </c>
      <c r="BK123" s="98">
        <v>1.82003122885256</v>
      </c>
      <c r="BL123">
        <v>1.75790571009074</v>
      </c>
      <c r="BM123">
        <v>1.79360642592611</v>
      </c>
      <c r="BS123" s="100"/>
      <c r="BU123" s="100"/>
      <c r="CA123" s="100"/>
    </row>
    <row r="124" spans="12:79">
      <c r="L124" s="99" t="str">
        <f t="shared" si="4"/>
        <v/>
      </c>
      <c r="M124" s="98">
        <v>1.7977995478330899</v>
      </c>
      <c r="N124">
        <v>1.74345666434533</v>
      </c>
      <c r="O124">
        <v>1.78409603382425</v>
      </c>
      <c r="AB124" s="99" t="str">
        <f t="shared" si="5"/>
        <v/>
      </c>
      <c r="AC124" s="98">
        <v>1.49671329319833</v>
      </c>
      <c r="AD124">
        <v>1.4410595165820099</v>
      </c>
      <c r="AE124">
        <v>1.4817751536375099</v>
      </c>
      <c r="AR124" s="99" t="str">
        <f t="shared" si="6"/>
        <v/>
      </c>
      <c r="AS124" s="98">
        <v>1.7977995478330899</v>
      </c>
      <c r="AT124">
        <v>1.74345666434533</v>
      </c>
      <c r="AU124">
        <v>1.78409603382425</v>
      </c>
      <c r="BJ124" s="99" t="str">
        <f t="shared" si="7"/>
        <v/>
      </c>
      <c r="BK124" s="98">
        <v>1.7977995478330899</v>
      </c>
      <c r="BL124">
        <v>1.74345666434533</v>
      </c>
      <c r="BM124">
        <v>1.78409603382425</v>
      </c>
      <c r="BS124" s="100"/>
      <c r="BU124" s="100"/>
      <c r="CA124" s="100"/>
    </row>
    <row r="125" spans="12:79">
      <c r="L125" s="99" t="str">
        <f t="shared" si="4"/>
        <v/>
      </c>
      <c r="M125" s="98">
        <v>1.7741149268360501</v>
      </c>
      <c r="N125">
        <v>1.8804846792607</v>
      </c>
      <c r="O125">
        <v>1.77554873992092</v>
      </c>
      <c r="AB125" s="99" t="str">
        <f t="shared" si="5"/>
        <v/>
      </c>
      <c r="AC125" s="98">
        <v>1.4635497869781899</v>
      </c>
      <c r="AD125">
        <v>1.34283757437481</v>
      </c>
      <c r="AE125">
        <v>1.4644360335361599</v>
      </c>
      <c r="AR125" s="99">
        <f t="shared" si="6"/>
        <v>12</v>
      </c>
      <c r="AS125" s="98">
        <v>1.7741149268360501</v>
      </c>
      <c r="AT125">
        <v>1.8804846792607</v>
      </c>
      <c r="AU125">
        <v>1.77554873992092</v>
      </c>
      <c r="BJ125" s="99" t="str">
        <f t="shared" si="7"/>
        <v/>
      </c>
      <c r="BK125" s="98">
        <v>1.7741149268360501</v>
      </c>
      <c r="BL125">
        <v>1.8804846792607</v>
      </c>
      <c r="BM125">
        <v>1.77554873992092</v>
      </c>
      <c r="BS125" s="100"/>
      <c r="BU125" s="100"/>
      <c r="CA125" s="100"/>
    </row>
    <row r="126" spans="12:79">
      <c r="L126" s="99" t="str">
        <f t="shared" si="4"/>
        <v/>
      </c>
      <c r="M126" s="98">
        <v>1.7735823220971201</v>
      </c>
      <c r="N126">
        <v>1.8624296322590399</v>
      </c>
      <c r="O126">
        <v>1.76033867734422</v>
      </c>
      <c r="AB126" s="99" t="str">
        <f t="shared" si="5"/>
        <v/>
      </c>
      <c r="AC126" s="98">
        <v>1.46526683353488</v>
      </c>
      <c r="AD126">
        <v>1.32632174275005</v>
      </c>
      <c r="AE126">
        <v>1.4481981285868</v>
      </c>
      <c r="AR126" s="99" t="str">
        <f t="shared" si="6"/>
        <v/>
      </c>
      <c r="AS126" s="98">
        <v>1.7735823220971201</v>
      </c>
      <c r="AT126">
        <v>1.8624296322590399</v>
      </c>
      <c r="AU126">
        <v>1.76033867734422</v>
      </c>
      <c r="BJ126" s="99" t="str">
        <f t="shared" si="7"/>
        <v/>
      </c>
      <c r="BK126" s="98">
        <v>1.7735823220971201</v>
      </c>
      <c r="BL126">
        <v>1.8624296322590399</v>
      </c>
      <c r="BM126">
        <v>1.76033867734422</v>
      </c>
      <c r="BS126" s="100"/>
      <c r="BU126" s="100"/>
      <c r="CA126" s="100"/>
    </row>
    <row r="127" spans="12:79">
      <c r="L127" s="99" t="str">
        <f t="shared" si="4"/>
        <v/>
      </c>
      <c r="M127" s="98">
        <v>1.7657785759085101</v>
      </c>
      <c r="N127">
        <v>1.8448451255395799</v>
      </c>
      <c r="O127">
        <v>1.74569888014134</v>
      </c>
      <c r="AB127" s="99" t="str">
        <f t="shared" si="5"/>
        <v/>
      </c>
      <c r="AC127" s="98">
        <v>1.4586780625867799</v>
      </c>
      <c r="AD127">
        <v>1.31032426704238</v>
      </c>
      <c r="AE127">
        <v>1.4320630223950099</v>
      </c>
      <c r="AR127" s="99" t="str">
        <f t="shared" si="6"/>
        <v/>
      </c>
      <c r="AS127" s="98">
        <v>1.7657785759085101</v>
      </c>
      <c r="AT127">
        <v>1.8448451255395799</v>
      </c>
      <c r="AU127">
        <v>1.74569888014134</v>
      </c>
      <c r="BJ127" s="99" t="str">
        <f t="shared" si="7"/>
        <v/>
      </c>
      <c r="BK127" s="98">
        <v>1.7657785759085101</v>
      </c>
      <c r="BL127">
        <v>1.8448451255395799</v>
      </c>
      <c r="BM127">
        <v>1.74569888014134</v>
      </c>
      <c r="BS127" s="100"/>
      <c r="BU127" s="100"/>
      <c r="CA127" s="100"/>
    </row>
    <row r="128" spans="12:79">
      <c r="L128" s="99" t="str">
        <f t="shared" si="4"/>
        <v/>
      </c>
      <c r="M128" s="98">
        <v>1.7490571872976599</v>
      </c>
      <c r="N128">
        <v>1.8267388012804799</v>
      </c>
      <c r="O128">
        <v>1.73150659421588</v>
      </c>
      <c r="AB128" s="99" t="str">
        <f t="shared" si="5"/>
        <v/>
      </c>
      <c r="AC128" s="98">
        <v>1.44066636357263</v>
      </c>
      <c r="AD128">
        <v>1.29394847615355</v>
      </c>
      <c r="AE128">
        <v>1.41603540893057</v>
      </c>
      <c r="AR128" s="99" t="str">
        <f t="shared" si="6"/>
        <v/>
      </c>
      <c r="AS128" s="98">
        <v>1.7490571872976599</v>
      </c>
      <c r="AT128">
        <v>1.8267388012804799</v>
      </c>
      <c r="AU128">
        <v>1.73150659421588</v>
      </c>
      <c r="BJ128" s="99" t="str">
        <f t="shared" si="7"/>
        <v/>
      </c>
      <c r="BK128" s="98">
        <v>1.7490571872976599</v>
      </c>
      <c r="BL128">
        <v>1.8267388012804799</v>
      </c>
      <c r="BM128">
        <v>1.73150659421588</v>
      </c>
      <c r="BS128" s="100"/>
      <c r="BU128" s="100"/>
      <c r="CA128" s="100"/>
    </row>
    <row r="129" spans="12:79">
      <c r="L129" s="99" t="str">
        <f t="shared" si="4"/>
        <v/>
      </c>
      <c r="M129" s="98">
        <v>1.7277165890386601</v>
      </c>
      <c r="N129">
        <v>1.8090770108562599</v>
      </c>
      <c r="O129">
        <v>1.71770078963641</v>
      </c>
      <c r="AB129" s="99" t="str">
        <f t="shared" si="5"/>
        <v/>
      </c>
      <c r="AC129" s="98">
        <v>1.4178874430680599</v>
      </c>
      <c r="AD129">
        <v>1.27807283947233</v>
      </c>
      <c r="AE129">
        <v>1.4001214458987601</v>
      </c>
      <c r="AR129" s="99" t="str">
        <f t="shared" si="6"/>
        <v/>
      </c>
      <c r="AS129" s="98">
        <v>1.7277165890386601</v>
      </c>
      <c r="AT129">
        <v>1.8090770108562599</v>
      </c>
      <c r="AU129">
        <v>1.71770078963641</v>
      </c>
      <c r="BJ129" s="99" t="str">
        <f t="shared" si="7"/>
        <v/>
      </c>
      <c r="BK129" s="98">
        <v>1.7277165890386601</v>
      </c>
      <c r="BL129">
        <v>1.8090770108562599</v>
      </c>
      <c r="BM129">
        <v>1.71770078963641</v>
      </c>
      <c r="BS129" s="100"/>
      <c r="BU129" s="100"/>
      <c r="CA129" s="100"/>
    </row>
    <row r="130" spans="12:79">
      <c r="L130" s="99" t="str">
        <f t="shared" si="4"/>
        <v/>
      </c>
      <c r="M130" s="98">
        <v>1.70767470675662</v>
      </c>
      <c r="N130">
        <v>1.79086833578518</v>
      </c>
      <c r="O130">
        <v>1.7043081854429301</v>
      </c>
      <c r="AB130" s="99" t="str">
        <f t="shared" si="5"/>
        <v/>
      </c>
      <c r="AC130" s="98">
        <v>1.38575055878818</v>
      </c>
      <c r="AD130">
        <v>1.2618094623373699</v>
      </c>
      <c r="AE130">
        <v>1.3843300937613101</v>
      </c>
      <c r="AR130" s="99" t="str">
        <f t="shared" si="6"/>
        <v/>
      </c>
      <c r="AS130" s="98">
        <v>1.70767470675662</v>
      </c>
      <c r="AT130">
        <v>1.79086833578518</v>
      </c>
      <c r="AU130">
        <v>1.7043081854429301</v>
      </c>
      <c r="BJ130" s="99" t="str">
        <f t="shared" si="7"/>
        <v/>
      </c>
      <c r="BK130" s="98">
        <v>1.70767470675662</v>
      </c>
      <c r="BL130">
        <v>1.79086833578518</v>
      </c>
      <c r="BM130">
        <v>1.7043081854429301</v>
      </c>
      <c r="BS130" s="100"/>
      <c r="BU130" s="100"/>
      <c r="CA130" s="100"/>
    </row>
    <row r="131" spans="12:79">
      <c r="L131" s="99" t="str">
        <f t="shared" si="4"/>
        <v/>
      </c>
      <c r="M131" s="98">
        <v>1.70905100828517</v>
      </c>
      <c r="N131">
        <v>1.77336059832564</v>
      </c>
      <c r="O131">
        <v>1.6913153747766201</v>
      </c>
      <c r="AB131" s="99" t="str">
        <f t="shared" si="5"/>
        <v/>
      </c>
      <c r="AC131" s="98">
        <v>1.38784563317415</v>
      </c>
      <c r="AD131">
        <v>1.2460095422797199</v>
      </c>
      <c r="AE131">
        <v>1.36867674414733</v>
      </c>
      <c r="AR131" s="99" t="str">
        <f t="shared" si="6"/>
        <v/>
      </c>
      <c r="AS131" s="98">
        <v>1.70905100828517</v>
      </c>
      <c r="AT131">
        <v>1.77336059832564</v>
      </c>
      <c r="AU131">
        <v>1.6913153747766201</v>
      </c>
      <c r="BJ131" s="99" t="str">
        <f t="shared" si="7"/>
        <v/>
      </c>
      <c r="BK131" s="98">
        <v>1.70905100828517</v>
      </c>
      <c r="BL131">
        <v>1.77336059832564</v>
      </c>
      <c r="BM131">
        <v>1.6913153747766201</v>
      </c>
      <c r="BS131" s="100"/>
      <c r="BU131" s="100"/>
      <c r="CA131" s="100"/>
    </row>
    <row r="132" spans="12:79">
      <c r="L132" s="99" t="str">
        <f t="shared" si="4"/>
        <v/>
      </c>
      <c r="M132" s="98">
        <v>1.70602247434204</v>
      </c>
      <c r="N132">
        <v>1.7551875190306301</v>
      </c>
      <c r="O132">
        <v>1.67867554191244</v>
      </c>
      <c r="AB132" s="99" t="str">
        <f t="shared" si="5"/>
        <v/>
      </c>
      <c r="AC132" s="98">
        <v>1.3832469508874501</v>
      </c>
      <c r="AD132">
        <v>1.22983295627738</v>
      </c>
      <c r="AE132">
        <v>1.3531898702782199</v>
      </c>
      <c r="AR132" s="99" t="str">
        <f t="shared" si="6"/>
        <v/>
      </c>
      <c r="AS132" s="98">
        <v>1.70602247434204</v>
      </c>
      <c r="AT132">
        <v>1.7551875190306301</v>
      </c>
      <c r="AU132">
        <v>1.67867554191244</v>
      </c>
      <c r="BJ132" s="99" t="str">
        <f t="shared" si="7"/>
        <v/>
      </c>
      <c r="BK132" s="98">
        <v>1.70602247434204</v>
      </c>
      <c r="BL132">
        <v>1.7551875190306301</v>
      </c>
      <c r="BM132">
        <v>1.67867554191244</v>
      </c>
      <c r="BS132" s="100"/>
      <c r="BU132" s="100"/>
      <c r="CA132" s="100"/>
    </row>
    <row r="133" spans="12:79">
      <c r="L133" s="99" t="str">
        <f t="shared" si="4"/>
        <v/>
      </c>
      <c r="M133" s="98">
        <v>1.6900721996968</v>
      </c>
      <c r="N133">
        <v>1.73714356979439</v>
      </c>
      <c r="O133">
        <v>1.66638938850482</v>
      </c>
      <c r="AB133" s="99" t="str">
        <f t="shared" si="5"/>
        <v/>
      </c>
      <c r="AC133" s="98">
        <v>1.3683738598036399</v>
      </c>
      <c r="AD133">
        <v>1.21414664705884</v>
      </c>
      <c r="AE133">
        <v>1.3379002120007399</v>
      </c>
      <c r="AR133" s="99" t="str">
        <f t="shared" si="6"/>
        <v/>
      </c>
      <c r="AS133" s="98">
        <v>1.6900721996968</v>
      </c>
      <c r="AT133">
        <v>1.73714356979439</v>
      </c>
      <c r="AU133">
        <v>1.66638938850482</v>
      </c>
      <c r="BJ133" s="99" t="str">
        <f t="shared" si="7"/>
        <v/>
      </c>
      <c r="BK133" s="98">
        <v>1.6900721996968</v>
      </c>
      <c r="BL133">
        <v>1.73714356979439</v>
      </c>
      <c r="BM133">
        <v>1.66638938850482</v>
      </c>
      <c r="BS133" s="100"/>
      <c r="BU133" s="100"/>
      <c r="CA133" s="100"/>
    </row>
    <row r="134" spans="12:79">
      <c r="L134" s="99" t="str">
        <f t="shared" ref="L134:L197" si="8">IF(AND((ROW(A174)-ROW($A$45))*$K$4&lt;=$K$5,MOD((ROW(A174)-ROW($A$45))*$K$4,5)=0),(ROW(A174)-ROW($A$45))*$K$4,"")</f>
        <v/>
      </c>
      <c r="M134" s="98">
        <v>1.6643513776814201</v>
      </c>
      <c r="N134">
        <v>1.71843311218704</v>
      </c>
      <c r="O134">
        <v>1.6545090221807299</v>
      </c>
      <c r="AB134" s="99" t="str">
        <f t="shared" ref="AB134:AB197" si="9">IF(AND((ROW(Q174)-ROW($A$45))*$AA$4&lt;=$AA$5,MOD((ROW(Q174)-ROW($A$45))*$AA$4,5)=0),(ROW(Q174)-ROW($A$45))*$AA$4,"")</f>
        <v/>
      </c>
      <c r="AC134" s="98">
        <v>1.3408794027415201</v>
      </c>
      <c r="AD134">
        <v>1.1980737488253299</v>
      </c>
      <c r="AE134">
        <v>1.3228068520007901</v>
      </c>
      <c r="AR134" s="99" t="str">
        <f t="shared" ref="AR134:AR197" si="10">IF(AND((ROW(AG174)-ROW($A$45))*$AQ$4&lt;=$AQ$5,MOD((ROW(AG174)-ROW($A$45))*$AQ$4,3)=0),(ROW(AG174)-ROW($A$45))*$AQ$4,"")</f>
        <v/>
      </c>
      <c r="AS134" s="98">
        <v>1.6643513776814201</v>
      </c>
      <c r="AT134">
        <v>1.71843311218704</v>
      </c>
      <c r="AU134">
        <v>1.6545090221807299</v>
      </c>
      <c r="BJ134" s="99" t="str">
        <f t="shared" ref="BJ134:BJ197" si="11">IF(AND((ROW(AY174)-ROW($A$45))*$BI$4&lt;=$BI$5,MOD((ROW(AY174)-ROW($A$45))*$BI$4,3)=0),(ROW(AY174)-ROW($A$45))*$BI$4,"")</f>
        <v/>
      </c>
      <c r="BK134" s="98">
        <v>1.6643513776814201</v>
      </c>
      <c r="BL134">
        <v>1.71843311218704</v>
      </c>
      <c r="BM134">
        <v>1.6545090221807299</v>
      </c>
      <c r="BS134" s="100"/>
      <c r="BU134" s="100"/>
      <c r="CA134" s="100"/>
    </row>
    <row r="135" spans="12:79">
      <c r="L135" s="99" t="str">
        <f t="shared" si="8"/>
        <v/>
      </c>
      <c r="M135" s="98">
        <v>1.6430291341457099</v>
      </c>
      <c r="N135">
        <v>1.7003028991571301</v>
      </c>
      <c r="O135">
        <v>1.6429743517462101</v>
      </c>
      <c r="AB135" s="99" t="str">
        <f t="shared" si="9"/>
        <v/>
      </c>
      <c r="AC135" s="98">
        <v>1.3092454350450899</v>
      </c>
      <c r="AD135">
        <v>1.1824771711194699</v>
      </c>
      <c r="AE135">
        <v>1.3079020218942301</v>
      </c>
      <c r="AR135" s="99" t="str">
        <f t="shared" si="10"/>
        <v/>
      </c>
      <c r="AS135" s="98">
        <v>1.6430291341457099</v>
      </c>
      <c r="AT135">
        <v>1.7003028991571301</v>
      </c>
      <c r="AU135">
        <v>1.6429743517462101</v>
      </c>
      <c r="BJ135" s="99" t="str">
        <f t="shared" si="11"/>
        <v/>
      </c>
      <c r="BK135" s="98">
        <v>1.6430291341457099</v>
      </c>
      <c r="BL135">
        <v>1.7003028991571301</v>
      </c>
      <c r="BM135">
        <v>1.6429743517462101</v>
      </c>
      <c r="BS135" s="100"/>
      <c r="BU135" s="100"/>
      <c r="CA135" s="100"/>
    </row>
    <row r="136" spans="12:79">
      <c r="L136" s="99" t="str">
        <f t="shared" si="8"/>
        <v/>
      </c>
      <c r="M136" s="98">
        <v>1.64321344650872</v>
      </c>
      <c r="N136">
        <v>1.68043207267995</v>
      </c>
      <c r="O136">
        <v>1.62688808175032</v>
      </c>
      <c r="AB136" s="99" t="str">
        <f t="shared" si="9"/>
        <v/>
      </c>
      <c r="AC136" s="98">
        <v>1.3107063358017099</v>
      </c>
      <c r="AD136">
        <v>1.1666019508749801</v>
      </c>
      <c r="AE136">
        <v>1.29127330024566</v>
      </c>
      <c r="AR136" s="99" t="str">
        <f t="shared" si="10"/>
        <v/>
      </c>
      <c r="AS136" s="98">
        <v>1.64321344650872</v>
      </c>
      <c r="AT136">
        <v>1.68043207267995</v>
      </c>
      <c r="AU136">
        <v>1.62688808175032</v>
      </c>
      <c r="BJ136" s="99" t="str">
        <f t="shared" si="11"/>
        <v/>
      </c>
      <c r="BK136" s="98">
        <v>1.64321344650872</v>
      </c>
      <c r="BL136">
        <v>1.68043207267995</v>
      </c>
      <c r="BM136">
        <v>1.62688808175032</v>
      </c>
      <c r="BS136" s="100"/>
      <c r="BU136" s="100"/>
      <c r="CA136" s="100"/>
    </row>
    <row r="137" spans="12:79">
      <c r="L137" s="99" t="str">
        <f t="shared" si="8"/>
        <v/>
      </c>
      <c r="M137" s="98">
        <v>1.6381457294247299</v>
      </c>
      <c r="N137">
        <v>1.6611825461530201</v>
      </c>
      <c r="O137">
        <v>1.6111921879155799</v>
      </c>
      <c r="AB137" s="99" t="str">
        <f t="shared" si="9"/>
        <v/>
      </c>
      <c r="AC137" s="98">
        <v>1.3062114209350799</v>
      </c>
      <c r="AD137">
        <v>1.1511906917272801</v>
      </c>
      <c r="AE137">
        <v>1.2747275791116</v>
      </c>
      <c r="AR137" s="99" t="str">
        <f t="shared" si="10"/>
        <v/>
      </c>
      <c r="AS137" s="98">
        <v>1.6381457294247299</v>
      </c>
      <c r="AT137">
        <v>1.6611825461530201</v>
      </c>
      <c r="AU137">
        <v>1.6111921879155799</v>
      </c>
      <c r="BJ137" s="99" t="str">
        <f t="shared" si="11"/>
        <v/>
      </c>
      <c r="BK137" s="98">
        <v>1.6381457294247299</v>
      </c>
      <c r="BL137">
        <v>1.6611825461530201</v>
      </c>
      <c r="BM137">
        <v>1.6111921879155799</v>
      </c>
      <c r="BS137" s="100"/>
      <c r="BU137" s="100"/>
      <c r="CA137" s="100"/>
    </row>
    <row r="138" spans="12:79">
      <c r="L138" s="99" t="str">
        <f t="shared" si="8"/>
        <v/>
      </c>
      <c r="M138" s="98">
        <v>1.62214938455769</v>
      </c>
      <c r="N138">
        <v>1.64147116791532</v>
      </c>
      <c r="O138">
        <v>1.5958134241023401</v>
      </c>
      <c r="AB138" s="99" t="str">
        <f t="shared" si="9"/>
        <v/>
      </c>
      <c r="AC138" s="98">
        <v>1.2886590309955399</v>
      </c>
      <c r="AD138">
        <v>1.13537971279921</v>
      </c>
      <c r="AE138">
        <v>1.2582662200097801</v>
      </c>
      <c r="AR138" s="99" t="str">
        <f t="shared" si="10"/>
        <v/>
      </c>
      <c r="AS138" s="98">
        <v>1.62214938455769</v>
      </c>
      <c r="AT138">
        <v>1.64147116791532</v>
      </c>
      <c r="AU138">
        <v>1.5958134241023401</v>
      </c>
      <c r="BJ138" s="99" t="str">
        <f t="shared" si="11"/>
        <v/>
      </c>
      <c r="BK138" s="98">
        <v>1.62214938455769</v>
      </c>
      <c r="BL138">
        <v>1.64147116791532</v>
      </c>
      <c r="BM138">
        <v>1.5958134241023401</v>
      </c>
      <c r="BS138" s="100"/>
      <c r="BU138" s="100"/>
      <c r="CA138" s="100"/>
    </row>
    <row r="139" spans="12:79">
      <c r="L139" s="99" t="str">
        <f t="shared" si="8"/>
        <v/>
      </c>
      <c r="M139" s="98">
        <v>1.6028956705765101</v>
      </c>
      <c r="N139">
        <v>1.62235119430688</v>
      </c>
      <c r="O139">
        <v>1.58073375320709</v>
      </c>
      <c r="AB139" s="99" t="str">
        <f t="shared" si="9"/>
        <v/>
      </c>
      <c r="AC139" s="98">
        <v>1.2616526324269199</v>
      </c>
      <c r="AD139">
        <v>1.1200168268442201</v>
      </c>
      <c r="AE139">
        <v>1.24189088432893</v>
      </c>
      <c r="AR139" s="99" t="str">
        <f t="shared" si="10"/>
        <v/>
      </c>
      <c r="AS139" s="98">
        <v>1.6028956705765101</v>
      </c>
      <c r="AT139">
        <v>1.62235119430688</v>
      </c>
      <c r="AU139">
        <v>1.58073375320709</v>
      </c>
      <c r="BJ139" s="99" t="str">
        <f t="shared" si="11"/>
        <v/>
      </c>
      <c r="BK139" s="98">
        <v>1.6028956705765101</v>
      </c>
      <c r="BL139">
        <v>1.62235119430688</v>
      </c>
      <c r="BM139">
        <v>1.58073375320709</v>
      </c>
      <c r="BS139" s="100"/>
      <c r="BU139" s="100"/>
      <c r="CA139" s="100"/>
    </row>
    <row r="140" spans="12:79">
      <c r="L140" s="99" t="str">
        <f t="shared" si="8"/>
        <v/>
      </c>
      <c r="M140" s="98">
        <v>1.58853172521752</v>
      </c>
      <c r="N140">
        <v>1.6027488288363201</v>
      </c>
      <c r="O140">
        <v>1.565985436769</v>
      </c>
      <c r="AB140" s="99" t="str">
        <f t="shared" si="9"/>
        <v/>
      </c>
      <c r="AC140" s="98">
        <v>1.2285351189781699</v>
      </c>
      <c r="AD140">
        <v>1.10424189285768</v>
      </c>
      <c r="AE140">
        <v>1.22560348635924</v>
      </c>
      <c r="AR140" s="99" t="str">
        <f t="shared" si="10"/>
        <v/>
      </c>
      <c r="AS140" s="98">
        <v>1.58853172521752</v>
      </c>
      <c r="AT140">
        <v>1.6027488288363201</v>
      </c>
      <c r="AU140">
        <v>1.565985436769</v>
      </c>
      <c r="BJ140" s="99" t="str">
        <f t="shared" si="11"/>
        <v/>
      </c>
      <c r="BK140" s="98">
        <v>1.58853172521752</v>
      </c>
      <c r="BL140">
        <v>1.6027488288363201</v>
      </c>
      <c r="BM140">
        <v>1.565985436769</v>
      </c>
      <c r="BS140" s="100"/>
      <c r="BU140" s="100"/>
      <c r="CA140" s="100"/>
    </row>
    <row r="141" spans="12:79">
      <c r="L141" s="99" t="str">
        <f t="shared" si="8"/>
        <v/>
      </c>
      <c r="M141" s="98">
        <v>1.59200623271024</v>
      </c>
      <c r="N141">
        <v>1.58371359340221</v>
      </c>
      <c r="O141">
        <v>1.5515429069967499</v>
      </c>
      <c r="AB141" s="99" t="str">
        <f t="shared" si="9"/>
        <v/>
      </c>
      <c r="AC141" s="98">
        <v>1.2298492224708</v>
      </c>
      <c r="AD141">
        <v>1.0889016587070199</v>
      </c>
      <c r="AE141">
        <v>1.20940616311014</v>
      </c>
      <c r="AR141" s="99" t="str">
        <f t="shared" si="10"/>
        <v/>
      </c>
      <c r="AS141" s="98">
        <v>1.59200623271024</v>
      </c>
      <c r="AT141">
        <v>1.58371359340221</v>
      </c>
      <c r="AU141">
        <v>1.5515429069967499</v>
      </c>
      <c r="BJ141" s="99" t="str">
        <f t="shared" si="11"/>
        <v/>
      </c>
      <c r="BK141" s="98">
        <v>1.59200623271024</v>
      </c>
      <c r="BL141">
        <v>1.58371359340221</v>
      </c>
      <c r="BM141">
        <v>1.5515429069967499</v>
      </c>
      <c r="BS141" s="100"/>
      <c r="BU141" s="100"/>
      <c r="CA141" s="100"/>
    </row>
    <row r="142" spans="12:79">
      <c r="L142" s="99" t="str">
        <f t="shared" si="8"/>
        <v/>
      </c>
      <c r="M142" s="98">
        <v>1.58928799458196</v>
      </c>
      <c r="N142">
        <v>1.56417869576627</v>
      </c>
      <c r="O142">
        <v>1.53752732710839</v>
      </c>
      <c r="AB142" s="99" t="str">
        <f t="shared" si="9"/>
        <v/>
      </c>
      <c r="AC142" s="98">
        <v>1.22869255903722</v>
      </c>
      <c r="AD142">
        <v>1.07313822684645</v>
      </c>
      <c r="AE142">
        <v>1.1933012559343299</v>
      </c>
      <c r="AR142" s="99" t="str">
        <f t="shared" si="10"/>
        <v/>
      </c>
      <c r="AS142" s="98">
        <v>1.58928799458196</v>
      </c>
      <c r="AT142">
        <v>1.56417869576627</v>
      </c>
      <c r="AU142">
        <v>1.53752732710839</v>
      </c>
      <c r="BJ142" s="99" t="str">
        <f t="shared" si="11"/>
        <v/>
      </c>
      <c r="BK142" s="98">
        <v>1.58928799458196</v>
      </c>
      <c r="BL142">
        <v>1.56417869576627</v>
      </c>
      <c r="BM142">
        <v>1.53752732710839</v>
      </c>
      <c r="BS142" s="100"/>
      <c r="BU142" s="100"/>
      <c r="CA142" s="100"/>
    </row>
    <row r="143" spans="12:79">
      <c r="L143" s="99" t="str">
        <f t="shared" si="8"/>
        <v/>
      </c>
      <c r="M143" s="98">
        <v>1.57975565088515</v>
      </c>
      <c r="N143">
        <v>1.5451922696115501</v>
      </c>
      <c r="O143">
        <v>1.52407744264573</v>
      </c>
      <c r="AB143" s="99" t="str">
        <f t="shared" si="9"/>
        <v/>
      </c>
      <c r="AC143" s="98">
        <v>1.2128454932880399</v>
      </c>
      <c r="AD143">
        <v>1.0577987448560899</v>
      </c>
      <c r="AE143">
        <v>1.1772913016283</v>
      </c>
      <c r="AR143" s="99" t="str">
        <f t="shared" si="10"/>
        <v/>
      </c>
      <c r="AS143" s="98">
        <v>1.57975565088515</v>
      </c>
      <c r="AT143">
        <v>1.5451922696115501</v>
      </c>
      <c r="AU143">
        <v>1.52407744264573</v>
      </c>
      <c r="BJ143" s="99" t="str">
        <f t="shared" si="11"/>
        <v/>
      </c>
      <c r="BK143" s="98">
        <v>1.57975565088515</v>
      </c>
      <c r="BL143">
        <v>1.5451922696115501</v>
      </c>
      <c r="BM143">
        <v>1.52407744264573</v>
      </c>
      <c r="BS143" s="100"/>
      <c r="BU143" s="100"/>
      <c r="CA143" s="100"/>
    </row>
    <row r="144" spans="12:79">
      <c r="L144" s="99" t="str">
        <f t="shared" si="8"/>
        <v/>
      </c>
      <c r="M144" s="98">
        <v>1.54678729002684</v>
      </c>
      <c r="N144">
        <v>1.5256926194115801</v>
      </c>
      <c r="O144">
        <v>1.5111846379701499</v>
      </c>
      <c r="AB144" s="99" t="str">
        <f t="shared" si="9"/>
        <v/>
      </c>
      <c r="AC144" s="98">
        <v>1.1813502007477501</v>
      </c>
      <c r="AD144">
        <v>1.0420264978381799</v>
      </c>
      <c r="AE144">
        <v>1.16137903240296</v>
      </c>
      <c r="AR144" s="99" t="str">
        <f t="shared" si="10"/>
        <v/>
      </c>
      <c r="AS144" s="98">
        <v>1.54678729002684</v>
      </c>
      <c r="AT144">
        <v>1.5256926194115801</v>
      </c>
      <c r="AU144">
        <v>1.5111846379701499</v>
      </c>
      <c r="BJ144" s="99" t="str">
        <f t="shared" si="11"/>
        <v/>
      </c>
      <c r="BK144" s="98">
        <v>1.54678729002684</v>
      </c>
      <c r="BL144">
        <v>1.5256926194115801</v>
      </c>
      <c r="BM144">
        <v>1.5111846379701499</v>
      </c>
      <c r="BS144" s="100"/>
      <c r="BU144" s="100"/>
      <c r="CA144" s="100"/>
    </row>
    <row r="145" spans="12:79">
      <c r="L145" s="99" t="str">
        <f t="shared" si="8"/>
        <v/>
      </c>
      <c r="M145" s="98">
        <v>1.4990938479095199</v>
      </c>
      <c r="N145">
        <v>1.60425662140583</v>
      </c>
      <c r="O145">
        <v>1.49915061114907</v>
      </c>
      <c r="AB145" s="99" t="str">
        <f t="shared" si="9"/>
        <v/>
      </c>
      <c r="AC145" s="98">
        <v>1.14616761118011</v>
      </c>
      <c r="AD145">
        <v>0.96619432419825801</v>
      </c>
      <c r="AE145">
        <v>1.1455673852463699</v>
      </c>
      <c r="AR145" s="99" t="str">
        <f t="shared" si="10"/>
        <v/>
      </c>
      <c r="AS145" s="98">
        <v>1.4990938479095199</v>
      </c>
      <c r="AT145">
        <v>1.60425662140583</v>
      </c>
      <c r="AU145">
        <v>1.49915061114907</v>
      </c>
      <c r="BJ145" s="99" t="str">
        <f t="shared" si="11"/>
        <v/>
      </c>
      <c r="BK145" s="98">
        <v>1.4990938479095199</v>
      </c>
      <c r="BL145">
        <v>1.60425662140583</v>
      </c>
      <c r="BM145">
        <v>1.49915061114907</v>
      </c>
      <c r="BS145" s="100"/>
      <c r="BU145" s="100"/>
      <c r="CA145" s="100"/>
    </row>
    <row r="146" spans="12:79">
      <c r="L146" s="99" t="str">
        <f t="shared" si="8"/>
        <v/>
      </c>
      <c r="M146" s="98">
        <v>1.5022573407233499</v>
      </c>
      <c r="N146">
        <v>1.58394631077443</v>
      </c>
      <c r="O146">
        <v>1.48117894558807</v>
      </c>
      <c r="AB146" s="99" t="str">
        <f t="shared" si="9"/>
        <v/>
      </c>
      <c r="AC146" s="98">
        <v>1.1483251160038701</v>
      </c>
      <c r="AD146">
        <v>0.95157400622816601</v>
      </c>
      <c r="AE146">
        <v>1.1304772561249301</v>
      </c>
      <c r="AR146" s="99" t="str">
        <f t="shared" si="10"/>
        <v/>
      </c>
      <c r="AS146" s="98">
        <v>1.5022573407233499</v>
      </c>
      <c r="AT146">
        <v>1.58394631077443</v>
      </c>
      <c r="AU146">
        <v>1.48117894558807</v>
      </c>
      <c r="BJ146" s="99" t="str">
        <f t="shared" si="11"/>
        <v/>
      </c>
      <c r="BK146" s="98">
        <v>1.5022573407233499</v>
      </c>
      <c r="BL146">
        <v>1.58394631077443</v>
      </c>
      <c r="BM146">
        <v>1.48117894558807</v>
      </c>
      <c r="BS146" s="100"/>
      <c r="BU146" s="100"/>
      <c r="CA146" s="100"/>
    </row>
    <row r="147" spans="12:79">
      <c r="L147" s="99" t="str">
        <f t="shared" si="8"/>
        <v/>
      </c>
      <c r="M147" s="98">
        <v>1.49739612879241</v>
      </c>
      <c r="N147">
        <v>1.56400405061822</v>
      </c>
      <c r="O147">
        <v>1.46353584195304</v>
      </c>
      <c r="AB147" s="99" t="str">
        <f t="shared" si="9"/>
        <v/>
      </c>
      <c r="AC147" s="98">
        <v>1.1459207996730101</v>
      </c>
      <c r="AD147">
        <v>0.93736855508298</v>
      </c>
      <c r="AE147">
        <v>1.11545868839857</v>
      </c>
      <c r="AR147" s="99" t="str">
        <f t="shared" si="10"/>
        <v/>
      </c>
      <c r="AS147" s="98">
        <v>1.49739612879241</v>
      </c>
      <c r="AT147">
        <v>1.56400405061822</v>
      </c>
      <c r="AU147">
        <v>1.46353584195304</v>
      </c>
      <c r="BJ147" s="99" t="str">
        <f t="shared" si="11"/>
        <v/>
      </c>
      <c r="BK147" s="98">
        <v>1.49739612879241</v>
      </c>
      <c r="BL147">
        <v>1.56400405061822</v>
      </c>
      <c r="BM147">
        <v>1.46353584195304</v>
      </c>
      <c r="BS147" s="100"/>
      <c r="BU147" s="100"/>
      <c r="CA147" s="100"/>
    </row>
    <row r="148" spans="12:79">
      <c r="L148" s="99" t="str">
        <f t="shared" si="8"/>
        <v/>
      </c>
      <c r="M148" s="98">
        <v>1.47228809425257</v>
      </c>
      <c r="N148">
        <v>1.5432858851251801</v>
      </c>
      <c r="O148">
        <v>1.4461063647478301</v>
      </c>
      <c r="AB148" s="99" t="str">
        <f t="shared" si="9"/>
        <v/>
      </c>
      <c r="AC148" s="98">
        <v>1.1251032072812399</v>
      </c>
      <c r="AD148">
        <v>0.92276892071634897</v>
      </c>
      <c r="AE148">
        <v>1.1005138511766499</v>
      </c>
      <c r="AR148" s="99" t="str">
        <f t="shared" si="10"/>
        <v/>
      </c>
      <c r="AS148" s="98">
        <v>1.47228809425257</v>
      </c>
      <c r="AT148">
        <v>1.5432858851251801</v>
      </c>
      <c r="AU148">
        <v>1.4461063647478301</v>
      </c>
      <c r="BJ148" s="99" t="str">
        <f t="shared" si="11"/>
        <v/>
      </c>
      <c r="BK148" s="98">
        <v>1.47228809425257</v>
      </c>
      <c r="BL148">
        <v>1.5432858851251801</v>
      </c>
      <c r="BM148">
        <v>1.4461063647478301</v>
      </c>
      <c r="BS148" s="100"/>
      <c r="BU148" s="100"/>
      <c r="CA148" s="100"/>
    </row>
    <row r="149" spans="12:79">
      <c r="L149" s="99" t="str">
        <f t="shared" si="8"/>
        <v/>
      </c>
      <c r="M149" s="98">
        <v>1.44891057401048</v>
      </c>
      <c r="N149">
        <v>1.52288589159627</v>
      </c>
      <c r="O149">
        <v>1.4289251353164001</v>
      </c>
      <c r="AB149" s="99" t="str">
        <f t="shared" si="9"/>
        <v/>
      </c>
      <c r="AC149" s="98">
        <v>1.1032100039141299</v>
      </c>
      <c r="AD149">
        <v>0.90854930504977605</v>
      </c>
      <c r="AE149">
        <v>1.0856449363329801</v>
      </c>
      <c r="AR149" s="99" t="str">
        <f t="shared" si="10"/>
        <v/>
      </c>
      <c r="AS149" s="98">
        <v>1.44891057401048</v>
      </c>
      <c r="AT149">
        <v>1.52288589159627</v>
      </c>
      <c r="AU149">
        <v>1.4289251353164001</v>
      </c>
      <c r="BJ149" s="99" t="str">
        <f t="shared" si="11"/>
        <v/>
      </c>
      <c r="BK149" s="98">
        <v>1.44891057401048</v>
      </c>
      <c r="BL149">
        <v>1.52288589159627</v>
      </c>
      <c r="BM149">
        <v>1.4289251353164001</v>
      </c>
      <c r="BS149" s="100"/>
      <c r="BU149" s="100"/>
      <c r="CA149" s="100"/>
    </row>
    <row r="150" spans="12:79">
      <c r="L150" s="99" t="str">
        <f t="shared" si="8"/>
        <v/>
      </c>
      <c r="M150" s="98">
        <v>1.4163353801481799</v>
      </c>
      <c r="N150">
        <v>1.50165312794703</v>
      </c>
      <c r="O150">
        <v>1.41201222261026</v>
      </c>
      <c r="AB150" s="99" t="str">
        <f t="shared" si="9"/>
        <v/>
      </c>
      <c r="AC150" s="98">
        <v>1.07253973116807</v>
      </c>
      <c r="AD150">
        <v>0.89390892672363098</v>
      </c>
      <c r="AE150">
        <v>1.0708543209657999</v>
      </c>
      <c r="AR150" s="99" t="str">
        <f t="shared" si="10"/>
        <v/>
      </c>
      <c r="AS150" s="98">
        <v>1.4163353801481799</v>
      </c>
      <c r="AT150">
        <v>1.50165312794703</v>
      </c>
      <c r="AU150">
        <v>1.41201222261026</v>
      </c>
      <c r="BJ150" s="99" t="str">
        <f t="shared" si="11"/>
        <v/>
      </c>
      <c r="BK150" s="98">
        <v>1.4163353801481799</v>
      </c>
      <c r="BL150">
        <v>1.50165312794703</v>
      </c>
      <c r="BM150">
        <v>1.41201222261026</v>
      </c>
      <c r="BS150" s="100"/>
      <c r="BU150" s="100"/>
      <c r="CA150" s="100"/>
    </row>
    <row r="151" spans="12:79">
      <c r="L151" s="99" t="str">
        <f t="shared" si="8"/>
        <v/>
      </c>
      <c r="M151" s="98">
        <v>1.4190921012459801</v>
      </c>
      <c r="N151">
        <v>1.48131908205666</v>
      </c>
      <c r="O151">
        <v>1.39533132043299</v>
      </c>
      <c r="AB151" s="99" t="str">
        <f t="shared" si="9"/>
        <v/>
      </c>
      <c r="AC151" s="98">
        <v>1.0758738586783301</v>
      </c>
      <c r="AD151">
        <v>0.87963188227422895</v>
      </c>
      <c r="AE151">
        <v>1.0561447090211999</v>
      </c>
      <c r="AR151" s="99" t="str">
        <f t="shared" si="10"/>
        <v/>
      </c>
      <c r="AS151" s="98">
        <v>1.4190921012459801</v>
      </c>
      <c r="AT151">
        <v>1.48131908205666</v>
      </c>
      <c r="AU151">
        <v>1.39533132043299</v>
      </c>
      <c r="BJ151" s="99" t="str">
        <f t="shared" si="11"/>
        <v/>
      </c>
      <c r="BK151" s="98">
        <v>1.4190921012459801</v>
      </c>
      <c r="BL151">
        <v>1.48131908205666</v>
      </c>
      <c r="BM151">
        <v>1.39533132043299</v>
      </c>
      <c r="BS151" s="100"/>
      <c r="BU151" s="100"/>
      <c r="CA151" s="100"/>
    </row>
    <row r="152" spans="12:79">
      <c r="L152" s="99" t="str">
        <f t="shared" si="8"/>
        <v/>
      </c>
      <c r="M152" s="98">
        <v>1.4157913142138501</v>
      </c>
      <c r="N152">
        <v>1.4599276964425301</v>
      </c>
      <c r="O152">
        <v>1.3790095734122301</v>
      </c>
      <c r="AB152" s="99" t="str">
        <f t="shared" si="9"/>
        <v/>
      </c>
      <c r="AC152" s="98">
        <v>1.07476990629087</v>
      </c>
      <c r="AD152">
        <v>0.86496149956969803</v>
      </c>
      <c r="AE152">
        <v>1.0415192376540301</v>
      </c>
      <c r="AR152" s="99" t="str">
        <f t="shared" si="10"/>
        <v/>
      </c>
      <c r="AS152" s="98">
        <v>1.4157913142138501</v>
      </c>
      <c r="AT152">
        <v>1.4599276964425301</v>
      </c>
      <c r="AU152">
        <v>1.3790095734122301</v>
      </c>
      <c r="BJ152" s="99" t="str">
        <f t="shared" si="11"/>
        <v/>
      </c>
      <c r="BK152" s="98">
        <v>1.4157913142138501</v>
      </c>
      <c r="BL152">
        <v>1.4599276964425301</v>
      </c>
      <c r="BM152">
        <v>1.3790095734122301</v>
      </c>
      <c r="BS152" s="100"/>
      <c r="BU152" s="100"/>
      <c r="CA152" s="100"/>
    </row>
    <row r="153" spans="12:79">
      <c r="L153" s="99" t="str">
        <f t="shared" si="8"/>
        <v/>
      </c>
      <c r="M153" s="98">
        <v>1.4095623204297101</v>
      </c>
      <c r="N153">
        <v>1.43821534005414</v>
      </c>
      <c r="O153">
        <v>1.3629502191205001</v>
      </c>
      <c r="AB153" s="99" t="str">
        <f t="shared" si="9"/>
        <v/>
      </c>
      <c r="AC153" s="98">
        <v>1.0677652824727699</v>
      </c>
      <c r="AD153">
        <v>0.85062180521710296</v>
      </c>
      <c r="AE153">
        <v>1.0269815590492199</v>
      </c>
      <c r="AR153" s="99" t="str">
        <f t="shared" si="10"/>
        <v/>
      </c>
      <c r="AS153" s="98">
        <v>1.4095623204297101</v>
      </c>
      <c r="AT153">
        <v>1.43821534005414</v>
      </c>
      <c r="AU153">
        <v>1.3629502191205001</v>
      </c>
      <c r="BJ153" s="99" t="str">
        <f t="shared" si="11"/>
        <v/>
      </c>
      <c r="BK153" s="98">
        <v>1.4095623204297101</v>
      </c>
      <c r="BL153">
        <v>1.43821534005414</v>
      </c>
      <c r="BM153">
        <v>1.3629502191205001</v>
      </c>
      <c r="BS153" s="100"/>
      <c r="BU153" s="100"/>
      <c r="CA153" s="100"/>
    </row>
    <row r="154" spans="12:79">
      <c r="L154" s="99" t="str">
        <f t="shared" si="8"/>
        <v/>
      </c>
      <c r="M154" s="98">
        <v>1.3710165413337101</v>
      </c>
      <c r="N154">
        <v>1.41543273218918</v>
      </c>
      <c r="O154">
        <v>1.34714421785387</v>
      </c>
      <c r="AB154" s="99" t="str">
        <f t="shared" si="9"/>
        <v/>
      </c>
      <c r="AC154" s="98">
        <v>1.03518520143058</v>
      </c>
      <c r="AD154">
        <v>0.83586132807788505</v>
      </c>
      <c r="AE154">
        <v>1.0125359175486499</v>
      </c>
      <c r="AR154" s="99" t="str">
        <f t="shared" si="10"/>
        <v/>
      </c>
      <c r="AS154" s="98">
        <v>1.3710165413337101</v>
      </c>
      <c r="AT154">
        <v>1.41543273218918</v>
      </c>
      <c r="AU154">
        <v>1.34714421785387</v>
      </c>
      <c r="BJ154" s="99" t="str">
        <f t="shared" si="11"/>
        <v/>
      </c>
      <c r="BK154" s="98">
        <v>1.3710165413337101</v>
      </c>
      <c r="BL154">
        <v>1.41543273218918</v>
      </c>
      <c r="BM154">
        <v>1.34714421785387</v>
      </c>
      <c r="BS154" s="100"/>
      <c r="BU154" s="100"/>
      <c r="CA154" s="100"/>
    </row>
    <row r="155" spans="12:79">
      <c r="L155" s="99">
        <f t="shared" si="8"/>
        <v>15</v>
      </c>
      <c r="M155" s="98">
        <v>1.3327939916257401</v>
      </c>
      <c r="N155">
        <v>1.39332013975541</v>
      </c>
      <c r="O155">
        <v>1.33172619065689</v>
      </c>
      <c r="AB155" s="99">
        <f t="shared" si="9"/>
        <v>15</v>
      </c>
      <c r="AC155" s="98">
        <v>0.99814398427087403</v>
      </c>
      <c r="AD155">
        <v>0.82152495382469204</v>
      </c>
      <c r="AE155">
        <v>0.99818724198032105</v>
      </c>
      <c r="AR155" s="99">
        <f t="shared" si="10"/>
        <v>15</v>
      </c>
      <c r="AS155" s="98">
        <v>1.3327939916257401</v>
      </c>
      <c r="AT155">
        <v>1.39332013975541</v>
      </c>
      <c r="AU155">
        <v>1.33172619065689</v>
      </c>
      <c r="BJ155" s="99" t="str">
        <f t="shared" si="11"/>
        <v/>
      </c>
      <c r="BK155" s="98">
        <v>1.3327939916257401</v>
      </c>
      <c r="BL155">
        <v>1.39332013975541</v>
      </c>
      <c r="BM155">
        <v>1.33172619065689</v>
      </c>
      <c r="BS155" s="100"/>
      <c r="BU155" s="100"/>
      <c r="CA155" s="100"/>
    </row>
    <row r="156" spans="12:79">
      <c r="L156" s="99" t="str">
        <f t="shared" si="8"/>
        <v/>
      </c>
      <c r="M156" s="98">
        <v>1.33353752390308</v>
      </c>
      <c r="N156">
        <v>1.3623056132782501</v>
      </c>
      <c r="O156">
        <v>1.30480900401721</v>
      </c>
      <c r="AB156" s="99" t="str">
        <f t="shared" si="9"/>
        <v/>
      </c>
      <c r="AC156" s="98">
        <v>1.0000442675552701</v>
      </c>
      <c r="AD156">
        <v>0.80323276525735399</v>
      </c>
      <c r="AE156">
        <v>0.97686065075995099</v>
      </c>
      <c r="AR156" s="99" t="str">
        <f t="shared" si="10"/>
        <v/>
      </c>
      <c r="AS156" s="98">
        <v>1.33353752390308</v>
      </c>
      <c r="AT156">
        <v>1.3623056132782501</v>
      </c>
      <c r="AU156">
        <v>1.30480900401721</v>
      </c>
      <c r="BJ156" s="99" t="str">
        <f t="shared" si="11"/>
        <v/>
      </c>
      <c r="BK156" s="98">
        <v>1.33353752390308</v>
      </c>
      <c r="BL156">
        <v>1.3623056132782501</v>
      </c>
      <c r="BM156">
        <v>1.30480900401721</v>
      </c>
      <c r="BS156" s="100"/>
      <c r="CA156" s="100"/>
    </row>
    <row r="157" spans="12:79">
      <c r="L157" s="99" t="str">
        <f t="shared" si="8"/>
        <v/>
      </c>
      <c r="M157" s="98">
        <v>1.3288815735427699</v>
      </c>
      <c r="N157">
        <v>1.3325120204232399</v>
      </c>
      <c r="O157">
        <v>1.27823013155578</v>
      </c>
      <c r="AB157" s="99" t="str">
        <f t="shared" si="9"/>
        <v/>
      </c>
      <c r="AC157" s="98">
        <v>0.99602057615271999</v>
      </c>
      <c r="AD157">
        <v>0.785660779543357</v>
      </c>
      <c r="AE157">
        <v>0.95570730351953503</v>
      </c>
      <c r="AR157" s="99" t="str">
        <f t="shared" si="10"/>
        <v/>
      </c>
      <c r="AS157" s="98">
        <v>1.3288815735427699</v>
      </c>
      <c r="AT157">
        <v>1.3325120204232399</v>
      </c>
      <c r="AU157">
        <v>1.27823013155578</v>
      </c>
      <c r="BJ157" s="99" t="str">
        <f t="shared" si="11"/>
        <v/>
      </c>
      <c r="BK157" s="98">
        <v>1.3288815735427699</v>
      </c>
      <c r="BL157">
        <v>1.3325120204232399</v>
      </c>
      <c r="BM157">
        <v>1.27823013155578</v>
      </c>
      <c r="BS157" s="100"/>
      <c r="CA157" s="100"/>
    </row>
    <row r="158" spans="12:79">
      <c r="L158" s="99" t="str">
        <f t="shared" si="8"/>
        <v/>
      </c>
      <c r="M158" s="98">
        <v>1.29627217760771</v>
      </c>
      <c r="N158">
        <v>1.3022680367155099</v>
      </c>
      <c r="O158">
        <v>1.25196339298898</v>
      </c>
      <c r="AB158" s="99" t="str">
        <f t="shared" si="9"/>
        <v/>
      </c>
      <c r="AC158" s="98">
        <v>0.96816671650333197</v>
      </c>
      <c r="AD158">
        <v>0.76782326147157698</v>
      </c>
      <c r="AE158">
        <v>0.93476236196432005</v>
      </c>
      <c r="AR158" s="99" t="str">
        <f t="shared" si="10"/>
        <v/>
      </c>
      <c r="AS158" s="98">
        <v>1.29627217760771</v>
      </c>
      <c r="AT158">
        <v>1.3022680367155099</v>
      </c>
      <c r="AU158">
        <v>1.25196339298898</v>
      </c>
      <c r="BJ158" s="99" t="str">
        <f t="shared" si="11"/>
        <v/>
      </c>
      <c r="BK158" s="98">
        <v>1.29627217760771</v>
      </c>
      <c r="BL158">
        <v>1.3022680367155099</v>
      </c>
      <c r="BM158">
        <v>1.25196339298898</v>
      </c>
      <c r="BS158" s="100"/>
      <c r="CA158" s="100"/>
    </row>
    <row r="159" spans="12:79">
      <c r="L159" s="99" t="str">
        <f t="shared" si="8"/>
        <v/>
      </c>
      <c r="M159" s="98">
        <v>1.2579023767611399</v>
      </c>
      <c r="N159">
        <v>1.2731926484956</v>
      </c>
      <c r="O159">
        <v>1.2259994893316899</v>
      </c>
      <c r="AB159" s="99" t="str">
        <f t="shared" si="9"/>
        <v/>
      </c>
      <c r="AC159" s="98">
        <v>0.93083414825570299</v>
      </c>
      <c r="AD159">
        <v>0.75067506506487902</v>
      </c>
      <c r="AE159">
        <v>0.91407554242281197</v>
      </c>
      <c r="AR159" s="99" t="str">
        <f t="shared" si="10"/>
        <v/>
      </c>
      <c r="AS159" s="98">
        <v>1.2579023767611399</v>
      </c>
      <c r="AT159">
        <v>1.2731926484956</v>
      </c>
      <c r="AU159">
        <v>1.2259994893316899</v>
      </c>
      <c r="BJ159" s="99" t="str">
        <f t="shared" si="11"/>
        <v/>
      </c>
      <c r="BK159" s="98">
        <v>1.2579023767611399</v>
      </c>
      <c r="BL159">
        <v>1.2731926484956</v>
      </c>
      <c r="BM159">
        <v>1.2259994893316899</v>
      </c>
      <c r="BS159" s="100"/>
      <c r="CA159" s="100"/>
    </row>
    <row r="160" spans="12:79">
      <c r="L160" s="99" t="str">
        <f t="shared" si="8"/>
        <v/>
      </c>
      <c r="M160" s="98">
        <v>1.2175366973446</v>
      </c>
      <c r="N160">
        <v>1.2436538702015301</v>
      </c>
      <c r="O160">
        <v>1.2003376076974299</v>
      </c>
      <c r="AB160" s="99" t="str">
        <f t="shared" si="9"/>
        <v/>
      </c>
      <c r="AC160" s="98">
        <v>0.89266966495901301</v>
      </c>
      <c r="AD160">
        <v>0.73325366751993504</v>
      </c>
      <c r="AE160">
        <v>0.89363908938679004</v>
      </c>
      <c r="AR160" s="99" t="str">
        <f t="shared" si="10"/>
        <v/>
      </c>
      <c r="AS160" s="98">
        <v>1.2175366973446</v>
      </c>
      <c r="AT160">
        <v>1.2436538702015301</v>
      </c>
      <c r="AU160">
        <v>1.2003376076974299</v>
      </c>
      <c r="BJ160" s="99" t="str">
        <f t="shared" si="11"/>
        <v/>
      </c>
      <c r="BK160" s="98">
        <v>1.2175366973446</v>
      </c>
      <c r="BL160">
        <v>1.2436538702015301</v>
      </c>
      <c r="BM160">
        <v>1.2003376076974299</v>
      </c>
      <c r="BS160" s="100"/>
      <c r="CA160" s="100"/>
    </row>
    <row r="161" spans="12:79">
      <c r="L161" s="99" t="str">
        <f t="shared" si="8"/>
        <v/>
      </c>
      <c r="M161" s="98">
        <v>1.2146835513888199</v>
      </c>
      <c r="N161">
        <v>1.21523205481692</v>
      </c>
      <c r="O161">
        <v>1.1749822450857701</v>
      </c>
      <c r="AB161" s="99" t="str">
        <f t="shared" si="9"/>
        <v/>
      </c>
      <c r="AC161" s="98">
        <v>0.89028342919319003</v>
      </c>
      <c r="AD161">
        <v>0.71649112627604195</v>
      </c>
      <c r="AE161">
        <v>0.87341943666765798</v>
      </c>
      <c r="AR161" s="99" t="str">
        <f t="shared" si="10"/>
        <v/>
      </c>
      <c r="AS161" s="98">
        <v>1.2146835513888199</v>
      </c>
      <c r="AT161">
        <v>1.21523205481692</v>
      </c>
      <c r="AU161">
        <v>1.1749822450857701</v>
      </c>
      <c r="BJ161" s="99" t="str">
        <f t="shared" si="11"/>
        <v/>
      </c>
      <c r="BK161" s="98">
        <v>1.2146835513888199</v>
      </c>
      <c r="BL161">
        <v>1.21523205481692</v>
      </c>
      <c r="BM161">
        <v>1.1749822450857701</v>
      </c>
      <c r="BS161" s="100"/>
      <c r="CA161" s="100"/>
    </row>
    <row r="162" spans="12:79">
      <c r="L162" s="99" t="str">
        <f t="shared" si="8"/>
        <v/>
      </c>
      <c r="M162" s="98">
        <v>1.2064838686730099</v>
      </c>
      <c r="N162">
        <v>1.18633102308403</v>
      </c>
      <c r="O162">
        <v>1.1499417389105799</v>
      </c>
      <c r="AB162" s="99" t="str">
        <f t="shared" si="9"/>
        <v/>
      </c>
      <c r="AC162" s="98">
        <v>0.88399217760683402</v>
      </c>
      <c r="AD162">
        <v>0.69944604663154297</v>
      </c>
      <c r="AE162">
        <v>0.85340746812301804</v>
      </c>
      <c r="AR162" s="99" t="str">
        <f t="shared" si="10"/>
        <v/>
      </c>
      <c r="AS162" s="98">
        <v>1.2064838686730099</v>
      </c>
      <c r="AT162">
        <v>1.18633102308403</v>
      </c>
      <c r="AU162">
        <v>1.1499417389105799</v>
      </c>
      <c r="BJ162" s="99" t="str">
        <f t="shared" si="11"/>
        <v/>
      </c>
      <c r="BK162" s="98">
        <v>1.2064838686730099</v>
      </c>
      <c r="BL162">
        <v>1.18633102308403</v>
      </c>
      <c r="BM162">
        <v>1.1499417389105799</v>
      </c>
      <c r="BS162" s="100"/>
      <c r="CA162" s="100"/>
    </row>
    <row r="163" spans="12:79">
      <c r="L163" s="99" t="str">
        <f t="shared" si="8"/>
        <v/>
      </c>
      <c r="M163" s="98">
        <v>1.1880538770674101</v>
      </c>
      <c r="N163">
        <v>1.15849620058744</v>
      </c>
      <c r="O163">
        <v>1.12522752987033</v>
      </c>
      <c r="AB163" s="99" t="str">
        <f t="shared" si="9"/>
        <v/>
      </c>
      <c r="AC163" s="98">
        <v>0.86501533662929098</v>
      </c>
      <c r="AD163">
        <v>0.68302987607254595</v>
      </c>
      <c r="AE163">
        <v>0.83360718497334396</v>
      </c>
      <c r="AR163" s="99" t="str">
        <f t="shared" si="10"/>
        <v/>
      </c>
      <c r="AS163" s="98">
        <v>1.1880538770674101</v>
      </c>
      <c r="AT163">
        <v>1.15849620058744</v>
      </c>
      <c r="AU163">
        <v>1.12522752987033</v>
      </c>
      <c r="BJ163" s="99" t="str">
        <f t="shared" si="11"/>
        <v/>
      </c>
      <c r="BK163" s="98">
        <v>1.1880538770674101</v>
      </c>
      <c r="BL163">
        <v>1.15849620058744</v>
      </c>
      <c r="BM163">
        <v>1.12522752987033</v>
      </c>
      <c r="BS163" s="100"/>
      <c r="CA163" s="100"/>
    </row>
    <row r="164" spans="12:79">
      <c r="L164" s="99" t="str">
        <f t="shared" si="8"/>
        <v/>
      </c>
      <c r="M164" s="98">
        <v>1.1488424587406301</v>
      </c>
      <c r="N164">
        <v>1.13016358071427</v>
      </c>
      <c r="O164">
        <v>1.1008537996957499</v>
      </c>
      <c r="AB164" s="99" t="str">
        <f t="shared" si="9"/>
        <v/>
      </c>
      <c r="AC164" s="98">
        <v>0.82955534677223297</v>
      </c>
      <c r="AD164">
        <v>0.66632020402754599</v>
      </c>
      <c r="AE164">
        <v>0.81402751319437505</v>
      </c>
      <c r="AR164" s="99" t="str">
        <f t="shared" si="10"/>
        <v/>
      </c>
      <c r="AS164" s="98">
        <v>1.1488424587406301</v>
      </c>
      <c r="AT164">
        <v>1.13016358071427</v>
      </c>
      <c r="AU164">
        <v>1.1008537996957499</v>
      </c>
      <c r="BJ164" s="99" t="str">
        <f t="shared" si="11"/>
        <v/>
      </c>
      <c r="BK164" s="98">
        <v>1.1488424587406301</v>
      </c>
      <c r="BL164">
        <v>1.13016358071427</v>
      </c>
      <c r="BM164">
        <v>1.1008537996957499</v>
      </c>
      <c r="BS164" s="100"/>
      <c r="CA164" s="100"/>
    </row>
    <row r="165" spans="12:79">
      <c r="L165" s="99" t="str">
        <f t="shared" si="8"/>
        <v/>
      </c>
      <c r="M165" s="98">
        <v>1.07579669652457</v>
      </c>
      <c r="N165">
        <v>1.01368787370434</v>
      </c>
      <c r="O165">
        <v>1.0768373319134601</v>
      </c>
      <c r="AB165" s="99" t="str">
        <f t="shared" si="9"/>
        <v/>
      </c>
      <c r="AC165" s="98">
        <v>0.79473035386534796</v>
      </c>
      <c r="AD165">
        <v>0.58538222535030204</v>
      </c>
      <c r="AE165">
        <v>0.79467987424763398</v>
      </c>
      <c r="AR165" s="99" t="str">
        <f t="shared" si="10"/>
        <v/>
      </c>
      <c r="AS165" s="98">
        <v>1.07579669652457</v>
      </c>
      <c r="AT165">
        <v>1.01368787370434</v>
      </c>
      <c r="AU165">
        <v>1.0768373319134601</v>
      </c>
      <c r="BJ165" s="99" t="str">
        <f t="shared" si="11"/>
        <v/>
      </c>
      <c r="BK165" s="98">
        <v>1.07579669652457</v>
      </c>
      <c r="BL165">
        <v>1.01368787370434</v>
      </c>
      <c r="BM165">
        <v>1.0768373319134601</v>
      </c>
      <c r="BS165" s="100"/>
      <c r="CA165" s="100"/>
    </row>
    <row r="166" spans="12:79">
      <c r="L166" s="99" t="str">
        <f t="shared" si="8"/>
        <v/>
      </c>
      <c r="M166" s="98">
        <v>1.0769030004451701</v>
      </c>
      <c r="N166">
        <v>0.98810455636100902</v>
      </c>
      <c r="O166">
        <v>1.05202837091441</v>
      </c>
      <c r="AB166" s="99" t="str">
        <f t="shared" si="9"/>
        <v/>
      </c>
      <c r="AC166" s="98">
        <v>0.79531547256604795</v>
      </c>
      <c r="AD166">
        <v>0.57060250792651201</v>
      </c>
      <c r="AE166">
        <v>0.77721944435671397</v>
      </c>
      <c r="AR166" s="99" t="str">
        <f t="shared" si="10"/>
        <v/>
      </c>
      <c r="AS166" s="98">
        <v>1.0769030004451701</v>
      </c>
      <c r="AT166">
        <v>0.98810455636100902</v>
      </c>
      <c r="AU166">
        <v>1.05202837091441</v>
      </c>
      <c r="BJ166" s="99" t="str">
        <f t="shared" si="11"/>
        <v/>
      </c>
      <c r="BK166" s="98">
        <v>1.0769030004451701</v>
      </c>
      <c r="BL166">
        <v>0.98810455636100902</v>
      </c>
      <c r="BM166">
        <v>1.05202837091441</v>
      </c>
      <c r="BS166" s="100"/>
      <c r="CA166" s="100"/>
    </row>
    <row r="167" spans="12:79">
      <c r="L167" s="99" t="str">
        <f t="shared" si="8"/>
        <v/>
      </c>
      <c r="M167" s="98">
        <v>1.0749746664601401</v>
      </c>
      <c r="N167">
        <v>0.96341096734420595</v>
      </c>
      <c r="O167">
        <v>1.02737234788793</v>
      </c>
      <c r="AB167" s="99" t="str">
        <f t="shared" si="9"/>
        <v/>
      </c>
      <c r="AC167" s="98">
        <v>0.79454156777765494</v>
      </c>
      <c r="AD167">
        <v>0.55633687328713399</v>
      </c>
      <c r="AE167">
        <v>0.75988326821416297</v>
      </c>
      <c r="AR167" s="99" t="str">
        <f t="shared" si="10"/>
        <v/>
      </c>
      <c r="AS167" s="98">
        <v>1.0749746664601401</v>
      </c>
      <c r="AT167">
        <v>0.96341096734420595</v>
      </c>
      <c r="AU167">
        <v>1.02737234788793</v>
      </c>
      <c r="BJ167" s="99" t="str">
        <f t="shared" si="11"/>
        <v/>
      </c>
      <c r="BK167" s="98">
        <v>1.0749746664601401</v>
      </c>
      <c r="BL167">
        <v>0.96341096734420595</v>
      </c>
      <c r="BM167">
        <v>1.02737234788793</v>
      </c>
      <c r="BS167" s="100"/>
      <c r="CA167" s="100"/>
    </row>
    <row r="168" spans="12:79">
      <c r="L168" s="99" t="str">
        <f t="shared" si="8"/>
        <v/>
      </c>
      <c r="M168" s="98">
        <v>1.0496465741683501</v>
      </c>
      <c r="N168">
        <v>0.93821843684266504</v>
      </c>
      <c r="O168">
        <v>1.00288046666991</v>
      </c>
      <c r="AB168" s="99" t="str">
        <f t="shared" si="9"/>
        <v/>
      </c>
      <c r="AC168" s="98">
        <v>0.77611820913695895</v>
      </c>
      <c r="AD168">
        <v>0.54178307223349298</v>
      </c>
      <c r="AE168">
        <v>0.742679892465539</v>
      </c>
      <c r="AR168" s="99" t="str">
        <f t="shared" si="10"/>
        <v/>
      </c>
      <c r="AS168" s="98">
        <v>1.0496465741683501</v>
      </c>
      <c r="AT168">
        <v>0.93821843684266504</v>
      </c>
      <c r="AU168">
        <v>1.00288046666991</v>
      </c>
      <c r="BJ168" s="99" t="str">
        <f t="shared" si="11"/>
        <v/>
      </c>
      <c r="BK168" s="98">
        <v>1.0496465741683501</v>
      </c>
      <c r="BL168">
        <v>0.93821843684266504</v>
      </c>
      <c r="BM168">
        <v>1.00288046666991</v>
      </c>
      <c r="BS168" s="100"/>
      <c r="CA168" s="100"/>
    </row>
    <row r="169" spans="12:79">
      <c r="L169" s="99" t="str">
        <f t="shared" si="8"/>
        <v/>
      </c>
      <c r="M169" s="98">
        <v>1.00467852706473</v>
      </c>
      <c r="N169">
        <v>0.91387242011929404</v>
      </c>
      <c r="O169">
        <v>0.97856497606290804</v>
      </c>
      <c r="AB169" s="99" t="str">
        <f t="shared" si="9"/>
        <v/>
      </c>
      <c r="AC169" s="98">
        <v>0.74493204755821396</v>
      </c>
      <c r="AD169">
        <v>0.52771837209295702</v>
      </c>
      <c r="AE169">
        <v>0.72561860940142298</v>
      </c>
      <c r="AR169" s="99" t="str">
        <f t="shared" si="10"/>
        <v/>
      </c>
      <c r="AS169" s="98">
        <v>1.00467852706473</v>
      </c>
      <c r="AT169">
        <v>0.91387242011929404</v>
      </c>
      <c r="AU169">
        <v>0.97856497606290804</v>
      </c>
      <c r="BJ169" s="99" t="str">
        <f t="shared" si="11"/>
        <v/>
      </c>
      <c r="BK169" s="98">
        <v>1.00467852706473</v>
      </c>
      <c r="BL169">
        <v>0.91387242011929404</v>
      </c>
      <c r="BM169">
        <v>0.97856497606290804</v>
      </c>
      <c r="BS169" s="100"/>
      <c r="CA169" s="100"/>
    </row>
    <row r="170" spans="12:79">
      <c r="L170" s="99" t="str">
        <f t="shared" si="8"/>
        <v/>
      </c>
      <c r="M170" s="98">
        <v>0.95652075383674495</v>
      </c>
      <c r="N170">
        <v>0.889003363722492</v>
      </c>
      <c r="O170">
        <v>0.95443928387913601</v>
      </c>
      <c r="AB170" s="99" t="str">
        <f t="shared" si="9"/>
        <v/>
      </c>
      <c r="AC170" s="98">
        <v>0.711262797366365</v>
      </c>
      <c r="AD170">
        <v>0.51335157485375704</v>
      </c>
      <c r="AE170">
        <v>0.70870953293186301</v>
      </c>
      <c r="AR170" s="99" t="str">
        <f t="shared" si="10"/>
        <v/>
      </c>
      <c r="AS170" s="98">
        <v>0.95652075383674495</v>
      </c>
      <c r="AT170">
        <v>0.889003363722492</v>
      </c>
      <c r="AU170">
        <v>0.95443928387913601</v>
      </c>
      <c r="BJ170" s="99" t="str">
        <f t="shared" si="11"/>
        <v/>
      </c>
      <c r="BK170" s="98">
        <v>0.95652075383674495</v>
      </c>
      <c r="BL170">
        <v>0.889003363722492</v>
      </c>
      <c r="BM170">
        <v>0.95443928387913601</v>
      </c>
      <c r="BS170" s="100"/>
      <c r="CA170" s="100"/>
    </row>
    <row r="171" spans="12:79">
      <c r="L171" s="99" t="str">
        <f t="shared" si="8"/>
        <v/>
      </c>
      <c r="M171" s="98">
        <v>0.95753729023732403</v>
      </c>
      <c r="N171">
        <v>0.86493908778769801</v>
      </c>
      <c r="O171">
        <v>0.930518084372154</v>
      </c>
      <c r="AB171" s="99" t="str">
        <f t="shared" si="9"/>
        <v/>
      </c>
      <c r="AC171" s="98">
        <v>0.71256812717065598</v>
      </c>
      <c r="AD171">
        <v>0.49944975266520703</v>
      </c>
      <c r="AE171">
        <v>0.69196368285114795</v>
      </c>
      <c r="AR171" s="99" t="str">
        <f t="shared" si="10"/>
        <v/>
      </c>
      <c r="AS171" s="98">
        <v>0.95753729023732403</v>
      </c>
      <c r="AT171">
        <v>0.86493908778769801</v>
      </c>
      <c r="AU171">
        <v>0.930518084372154</v>
      </c>
      <c r="BJ171" s="99" t="str">
        <f t="shared" si="11"/>
        <v/>
      </c>
      <c r="BK171" s="98">
        <v>0.95753729023732403</v>
      </c>
      <c r="BL171">
        <v>0.86493908778769801</v>
      </c>
      <c r="BM171">
        <v>0.930518084372154</v>
      </c>
      <c r="BS171" s="100"/>
      <c r="CA171" s="100"/>
    </row>
    <row r="172" spans="12:79">
      <c r="L172" s="99" t="str">
        <f t="shared" si="8"/>
        <v/>
      </c>
      <c r="M172" s="98">
        <v>0.953935807583837</v>
      </c>
      <c r="N172">
        <v>0.84098936414209002</v>
      </c>
      <c r="O172">
        <v>0.90681750051302301</v>
      </c>
      <c r="AB172" s="99" t="str">
        <f t="shared" si="9"/>
        <v/>
      </c>
      <c r="AC172" s="98">
        <v>0.70986057973121197</v>
      </c>
      <c r="AD172">
        <v>0.485614155029234</v>
      </c>
      <c r="AE172">
        <v>0.67539307820860395</v>
      </c>
      <c r="AR172" s="99" t="str">
        <f t="shared" si="10"/>
        <v/>
      </c>
      <c r="AS172" s="98">
        <v>0.953935807583837</v>
      </c>
      <c r="AT172">
        <v>0.84098936414209002</v>
      </c>
      <c r="AU172">
        <v>0.90681750051302301</v>
      </c>
      <c r="BJ172" s="99" t="str">
        <f t="shared" si="11"/>
        <v/>
      </c>
      <c r="BK172" s="98">
        <v>0.953935807583837</v>
      </c>
      <c r="BL172">
        <v>0.84098936414209002</v>
      </c>
      <c r="BM172">
        <v>0.90681750051302301</v>
      </c>
      <c r="BS172" s="100"/>
      <c r="CA172" s="100"/>
    </row>
    <row r="173" spans="12:79">
      <c r="L173" s="99" t="str">
        <f t="shared" si="8"/>
        <v/>
      </c>
      <c r="M173" s="98">
        <v>0.93075066138355</v>
      </c>
      <c r="N173">
        <v>0.81647675087987404</v>
      </c>
      <c r="O173">
        <v>0.883355242633173</v>
      </c>
      <c r="AB173" s="99" t="str">
        <f t="shared" si="9"/>
        <v/>
      </c>
      <c r="AC173" s="98">
        <v>0.693288575213861</v>
      </c>
      <c r="AD173">
        <v>0.47145342335391399</v>
      </c>
      <c r="AE173">
        <v>0.65901084061903403</v>
      </c>
      <c r="AR173" s="99" t="str">
        <f t="shared" si="10"/>
        <v/>
      </c>
      <c r="AS173" s="98">
        <v>0.93075066138355</v>
      </c>
      <c r="AT173">
        <v>0.81647675087987404</v>
      </c>
      <c r="AU173">
        <v>0.883355242633173</v>
      </c>
      <c r="BJ173" s="99" t="str">
        <f t="shared" si="11"/>
        <v/>
      </c>
      <c r="BK173" s="98">
        <v>0.93075066138355</v>
      </c>
      <c r="BL173">
        <v>0.81647675087987404</v>
      </c>
      <c r="BM173">
        <v>0.883355242633173</v>
      </c>
      <c r="BS173" s="100"/>
      <c r="CA173" s="100"/>
    </row>
    <row r="174" spans="12:79">
      <c r="L174" s="99" t="str">
        <f t="shared" si="8"/>
        <v/>
      </c>
      <c r="M174" s="98">
        <v>0.88682606845607603</v>
      </c>
      <c r="N174">
        <v>0.79205052929660102</v>
      </c>
      <c r="O174">
        <v>0.86015078497790798</v>
      </c>
      <c r="AB174" s="99" t="str">
        <f t="shared" si="9"/>
        <v/>
      </c>
      <c r="AC174" s="98">
        <v>0.66218603149176503</v>
      </c>
      <c r="AD174">
        <v>0.457342636663226</v>
      </c>
      <c r="AE174">
        <v>0.64283130833214497</v>
      </c>
      <c r="AR174" s="99" t="str">
        <f t="shared" si="10"/>
        <v/>
      </c>
      <c r="AS174" s="98">
        <v>0.88682606845607603</v>
      </c>
      <c r="AT174">
        <v>0.79205052929660102</v>
      </c>
      <c r="AU174">
        <v>0.86015078497790798</v>
      </c>
      <c r="BJ174" s="99" t="str">
        <f t="shared" si="11"/>
        <v/>
      </c>
      <c r="BK174" s="98">
        <v>0.88682606845607603</v>
      </c>
      <c r="BL174">
        <v>0.79205052929660102</v>
      </c>
      <c r="BM174">
        <v>0.86015078497790798</v>
      </c>
      <c r="BS174" s="100"/>
      <c r="CA174" s="100"/>
    </row>
    <row r="175" spans="12:79">
      <c r="L175" s="99" t="str">
        <f t="shared" si="8"/>
        <v/>
      </c>
      <c r="M175" s="98">
        <v>0.83766491567731605</v>
      </c>
      <c r="N175">
        <v>0.76835071136495603</v>
      </c>
      <c r="O175">
        <v>0.83722556166517903</v>
      </c>
      <c r="AB175" s="99" t="str">
        <f t="shared" si="9"/>
        <v/>
      </c>
      <c r="AC175" s="98">
        <v>0.62690665490285602</v>
      </c>
      <c r="AD175">
        <v>0.44365151514843598</v>
      </c>
      <c r="AE175">
        <v>0.62687016181615896</v>
      </c>
      <c r="AR175" s="99" t="str">
        <f t="shared" si="10"/>
        <v/>
      </c>
      <c r="AS175" s="98">
        <v>0.83766491567731605</v>
      </c>
      <c r="AT175">
        <v>0.76835071136495603</v>
      </c>
      <c r="AU175">
        <v>0.83722556166517903</v>
      </c>
      <c r="BJ175" s="99" t="str">
        <f t="shared" si="11"/>
        <v/>
      </c>
      <c r="BK175" s="98">
        <v>0.83766491567731605</v>
      </c>
      <c r="BL175">
        <v>0.76835071136495603</v>
      </c>
      <c r="BM175">
        <v>0.83722556166517903</v>
      </c>
      <c r="BS175" s="100"/>
      <c r="CA175" s="100"/>
    </row>
    <row r="176" spans="12:79">
      <c r="L176" s="99" t="str">
        <f t="shared" si="8"/>
        <v/>
      </c>
      <c r="M176" s="98">
        <v>0.840052756930601</v>
      </c>
      <c r="N176">
        <v>0.74390051873159901</v>
      </c>
      <c r="O176">
        <v>0.81189536209533597</v>
      </c>
      <c r="AB176" s="99" t="str">
        <f t="shared" si="9"/>
        <v/>
      </c>
      <c r="AC176" s="98">
        <v>0.62905308678480198</v>
      </c>
      <c r="AD176">
        <v>0.42952698060973299</v>
      </c>
      <c r="AE176">
        <v>0.60850473761715596</v>
      </c>
      <c r="AR176" s="99" t="str">
        <f t="shared" si="10"/>
        <v/>
      </c>
      <c r="AS176" s="98">
        <v>0.840052756930601</v>
      </c>
      <c r="AT176">
        <v>0.74390051873159901</v>
      </c>
      <c r="AU176">
        <v>0.81189536209533597</v>
      </c>
      <c r="BJ176" s="99" t="str">
        <f t="shared" si="11"/>
        <v/>
      </c>
      <c r="BK176" s="98">
        <v>0.840052756930601</v>
      </c>
      <c r="BL176">
        <v>0.74390051873159901</v>
      </c>
      <c r="BM176">
        <v>0.81189536209533597</v>
      </c>
      <c r="BS176" s="100"/>
      <c r="CA176" s="100"/>
    </row>
    <row r="177" spans="12:79">
      <c r="L177" s="99" t="str">
        <f t="shared" si="8"/>
        <v/>
      </c>
      <c r="M177" s="98">
        <v>0.83884169602121195</v>
      </c>
      <c r="N177">
        <v>0.72037186401499498</v>
      </c>
      <c r="O177">
        <v>0.78679457665116603</v>
      </c>
      <c r="AB177" s="99" t="str">
        <f t="shared" si="9"/>
        <v/>
      </c>
      <c r="AC177" s="98">
        <v>0.62897516587286395</v>
      </c>
      <c r="AD177">
        <v>0.41593500128493999</v>
      </c>
      <c r="AE177">
        <v>0.59032499492084101</v>
      </c>
      <c r="AR177" s="99" t="str">
        <f t="shared" si="10"/>
        <v/>
      </c>
      <c r="AS177" s="98">
        <v>0.83884169602121195</v>
      </c>
      <c r="AT177">
        <v>0.72037186401499498</v>
      </c>
      <c r="AU177">
        <v>0.78679457665116603</v>
      </c>
      <c r="BJ177" s="99" t="str">
        <f t="shared" si="11"/>
        <v/>
      </c>
      <c r="BK177" s="98">
        <v>0.83884169602121195</v>
      </c>
      <c r="BL177">
        <v>0.72037186401499498</v>
      </c>
      <c r="BM177">
        <v>0.78679457665116603</v>
      </c>
      <c r="BS177" s="100"/>
      <c r="CA177" s="100"/>
    </row>
    <row r="178" spans="12:79">
      <c r="L178" s="99" t="str">
        <f t="shared" si="8"/>
        <v/>
      </c>
      <c r="M178" s="98">
        <v>0.821045453340147</v>
      </c>
      <c r="N178">
        <v>0.69641478869015605</v>
      </c>
      <c r="O178">
        <v>0.76194578119684497</v>
      </c>
      <c r="AB178" s="99" t="str">
        <f t="shared" si="9"/>
        <v/>
      </c>
      <c r="AC178" s="98">
        <v>0.61573320532506104</v>
      </c>
      <c r="AD178">
        <v>0.40209571396477201</v>
      </c>
      <c r="AE178">
        <v>0.57234846988634802</v>
      </c>
      <c r="AR178" s="99" t="str">
        <f t="shared" si="10"/>
        <v/>
      </c>
      <c r="AS178" s="98">
        <v>0.821045453340147</v>
      </c>
      <c r="AT178">
        <v>0.69641478869015605</v>
      </c>
      <c r="AU178">
        <v>0.76194578119684497</v>
      </c>
      <c r="BJ178" s="99" t="str">
        <f t="shared" si="11"/>
        <v/>
      </c>
      <c r="BK178" s="98">
        <v>0.821045453340147</v>
      </c>
      <c r="BL178">
        <v>0.69641478869015605</v>
      </c>
      <c r="BM178">
        <v>0.76194578119684497</v>
      </c>
      <c r="BS178" s="100"/>
      <c r="CA178" s="100"/>
    </row>
    <row r="179" spans="12:79">
      <c r="L179" s="99" t="str">
        <f t="shared" si="8"/>
        <v/>
      </c>
      <c r="M179" s="98">
        <v>0.76878869258905203</v>
      </c>
      <c r="N179">
        <v>0.67328290807722102</v>
      </c>
      <c r="O179">
        <v>0.73737434985204398</v>
      </c>
      <c r="AB179" s="99" t="str">
        <f t="shared" si="9"/>
        <v/>
      </c>
      <c r="AC179" s="98">
        <v>0.57820811467740596</v>
      </c>
      <c r="AD179">
        <v>0.388733272587443</v>
      </c>
      <c r="AE179">
        <v>0.55459475819029003</v>
      </c>
      <c r="AR179" s="99" t="str">
        <f t="shared" si="10"/>
        <v/>
      </c>
      <c r="AS179" s="98">
        <v>0.76878869258905203</v>
      </c>
      <c r="AT179">
        <v>0.67328290807722102</v>
      </c>
      <c r="AU179">
        <v>0.73737434985204398</v>
      </c>
      <c r="BJ179" s="99" t="str">
        <f t="shared" si="11"/>
        <v/>
      </c>
      <c r="BK179" s="98">
        <v>0.76878869258905203</v>
      </c>
      <c r="BL179">
        <v>0.67328290807722102</v>
      </c>
      <c r="BM179">
        <v>0.73737434985204398</v>
      </c>
      <c r="BS179" s="100"/>
      <c r="CA179" s="100"/>
    </row>
    <row r="180" spans="12:79">
      <c r="L180" s="99" t="str">
        <f t="shared" si="8"/>
        <v/>
      </c>
      <c r="M180" s="98">
        <v>0.71785724638224402</v>
      </c>
      <c r="N180">
        <v>0.64964824421965806</v>
      </c>
      <c r="O180">
        <v>0.71310885066099805</v>
      </c>
      <c r="AB180" s="99" t="str">
        <f t="shared" si="9"/>
        <v/>
      </c>
      <c r="AC180" s="98">
        <v>0.54113660823863996</v>
      </c>
      <c r="AD180">
        <v>0.37508052921449397</v>
      </c>
      <c r="AE180">
        <v>0.53708578562873599</v>
      </c>
      <c r="AR180" s="99" t="str">
        <f t="shared" si="10"/>
        <v/>
      </c>
      <c r="AS180" s="98">
        <v>0.71785724638224402</v>
      </c>
      <c r="AT180">
        <v>0.64964824421965806</v>
      </c>
      <c r="AU180">
        <v>0.71310885066099805</v>
      </c>
      <c r="BJ180" s="99" t="str">
        <f t="shared" si="11"/>
        <v/>
      </c>
      <c r="BK180" s="98">
        <v>0.71785724638224402</v>
      </c>
      <c r="BL180">
        <v>0.64964824421965806</v>
      </c>
      <c r="BM180">
        <v>0.71310885066099805</v>
      </c>
      <c r="BS180" s="100"/>
      <c r="CA180" s="100"/>
    </row>
    <row r="181" spans="12:79">
      <c r="L181" s="99" t="str">
        <f t="shared" si="8"/>
        <v/>
      </c>
      <c r="M181" s="98">
        <v>0.72325001685183898</v>
      </c>
      <c r="N181">
        <v>0.62674714671397302</v>
      </c>
      <c r="O181">
        <v>0.68918149758283298</v>
      </c>
      <c r="AB181" s="99" t="str">
        <f t="shared" si="9"/>
        <v/>
      </c>
      <c r="AC181" s="98">
        <v>0.54555619397708199</v>
      </c>
      <c r="AD181">
        <v>0.361851647387671</v>
      </c>
      <c r="AE181">
        <v>0.51984611288091798</v>
      </c>
      <c r="AR181" s="99" t="str">
        <f t="shared" si="10"/>
        <v/>
      </c>
      <c r="AS181" s="98">
        <v>0.72325001685183898</v>
      </c>
      <c r="AT181">
        <v>0.62674714671397302</v>
      </c>
      <c r="AU181">
        <v>0.68918149758283298</v>
      </c>
      <c r="BJ181" s="99" t="str">
        <f t="shared" si="11"/>
        <v/>
      </c>
      <c r="BK181" s="98">
        <v>0.72325001685183898</v>
      </c>
      <c r="BL181">
        <v>0.62674714671397302</v>
      </c>
      <c r="BM181">
        <v>0.68918149758283298</v>
      </c>
      <c r="BS181" s="100"/>
      <c r="CA181" s="100"/>
    </row>
    <row r="182" spans="12:79">
      <c r="L182" s="99" t="str">
        <f t="shared" si="8"/>
        <v/>
      </c>
      <c r="M182" s="98">
        <v>0.73022244687130899</v>
      </c>
      <c r="N182">
        <v>0.60389914359546903</v>
      </c>
      <c r="O182">
        <v>0.66562866438661805</v>
      </c>
      <c r="AB182" s="99" t="str">
        <f t="shared" si="9"/>
        <v/>
      </c>
      <c r="AC182" s="98">
        <v>0.55102950125130401</v>
      </c>
      <c r="AD182">
        <v>0.34865352284440199</v>
      </c>
      <c r="AE182">
        <v>0.502903276619037</v>
      </c>
      <c r="AR182" s="99" t="str">
        <f t="shared" si="10"/>
        <v/>
      </c>
      <c r="AS182" s="98">
        <v>0.73022244687130899</v>
      </c>
      <c r="AT182">
        <v>0.60389914359546903</v>
      </c>
      <c r="AU182">
        <v>0.66562866438661805</v>
      </c>
      <c r="BJ182" s="99" t="str">
        <f t="shared" si="11"/>
        <v/>
      </c>
      <c r="BK182" s="98">
        <v>0.73022244687130899</v>
      </c>
      <c r="BL182">
        <v>0.60389914359546903</v>
      </c>
      <c r="BM182">
        <v>0.66562866438661805</v>
      </c>
      <c r="BS182" s="100"/>
      <c r="CA182" s="100"/>
    </row>
    <row r="183" spans="12:79">
      <c r="L183" s="99" t="str">
        <f t="shared" si="8"/>
        <v/>
      </c>
      <c r="M183" s="98">
        <v>0.69946560930759805</v>
      </c>
      <c r="N183">
        <v>0.58043005568511796</v>
      </c>
      <c r="O183">
        <v>0.64249146497490395</v>
      </c>
      <c r="AB183" s="99" t="str">
        <f t="shared" si="9"/>
        <v/>
      </c>
      <c r="AC183" s="98">
        <v>0.52907010365211504</v>
      </c>
      <c r="AD183">
        <v>0.33509669620913601</v>
      </c>
      <c r="AE183">
        <v>0.48628816801342201</v>
      </c>
      <c r="AR183" s="99" t="str">
        <f t="shared" si="10"/>
        <v/>
      </c>
      <c r="AS183" s="98">
        <v>0.69946560930759805</v>
      </c>
      <c r="AT183">
        <v>0.58043005568511796</v>
      </c>
      <c r="AU183">
        <v>0.64249146497490395</v>
      </c>
      <c r="BJ183" s="99" t="str">
        <f t="shared" si="11"/>
        <v/>
      </c>
      <c r="BK183" s="98">
        <v>0.69946560930759805</v>
      </c>
      <c r="BL183">
        <v>0.58043005568511796</v>
      </c>
      <c r="BM183">
        <v>0.64249146497490395</v>
      </c>
      <c r="BS183" s="100"/>
      <c r="CA183" s="100"/>
    </row>
    <row r="184" spans="12:79">
      <c r="L184" s="99" t="str">
        <f t="shared" si="8"/>
        <v/>
      </c>
      <c r="M184" s="98">
        <v>0.65019907654146303</v>
      </c>
      <c r="N184">
        <v>0.55693249239243503</v>
      </c>
      <c r="O184">
        <v>0.61981640245144498</v>
      </c>
      <c r="AB184" s="99" t="str">
        <f t="shared" si="9"/>
        <v/>
      </c>
      <c r="AC184" s="98">
        <v>0.49302092568523398</v>
      </c>
      <c r="AD184">
        <v>0.321523464086583</v>
      </c>
      <c r="AE184">
        <v>0.47003544772252698</v>
      </c>
      <c r="AR184" s="99" t="str">
        <f t="shared" si="10"/>
        <v/>
      </c>
      <c r="AS184" s="98">
        <v>0.65019907654146303</v>
      </c>
      <c r="AT184">
        <v>0.55693249239243503</v>
      </c>
      <c r="AU184">
        <v>0.61981640245144498</v>
      </c>
      <c r="BJ184" s="99" t="str">
        <f t="shared" si="11"/>
        <v/>
      </c>
      <c r="BK184" s="98">
        <v>0.65019907654146303</v>
      </c>
      <c r="BL184">
        <v>0.55693249239243503</v>
      </c>
      <c r="BM184">
        <v>0.61981640245144498</v>
      </c>
      <c r="BS184" s="100"/>
      <c r="CA184" s="100"/>
    </row>
    <row r="185" spans="12:79">
      <c r="L185" s="99" t="str">
        <f t="shared" si="8"/>
        <v/>
      </c>
      <c r="M185" s="98">
        <v>0.59757388783688603</v>
      </c>
      <c r="N185">
        <v>0.53400265449381801</v>
      </c>
      <c r="O185">
        <v>0.59765608528543801</v>
      </c>
      <c r="AB185" s="99" t="str">
        <f t="shared" si="9"/>
        <v/>
      </c>
      <c r="AC185" s="98">
        <v>0.45425544946361202</v>
      </c>
      <c r="AD185">
        <v>0.308278193311121</v>
      </c>
      <c r="AE185">
        <v>0.45418399329675802</v>
      </c>
      <c r="AR185" s="99">
        <f t="shared" si="10"/>
        <v>18</v>
      </c>
      <c r="AS185" s="98">
        <v>0.59757388783688603</v>
      </c>
      <c r="AT185">
        <v>0.53400265449381801</v>
      </c>
      <c r="AU185">
        <v>0.59765608528543801</v>
      </c>
      <c r="BJ185" s="99" t="str">
        <f t="shared" si="11"/>
        <v/>
      </c>
      <c r="BK185" s="98">
        <v>0.59757388783688603</v>
      </c>
      <c r="BL185">
        <v>0.53400265449381801</v>
      </c>
      <c r="BM185">
        <v>0.59765608528543801</v>
      </c>
      <c r="BS185" s="100"/>
      <c r="CA185" s="100"/>
    </row>
    <row r="186" spans="12:79">
      <c r="L186" s="99" t="str">
        <f t="shared" si="8"/>
        <v/>
      </c>
      <c r="M186" s="98">
        <v>0.60337268378447695</v>
      </c>
      <c r="N186">
        <v>0.51189856041721704</v>
      </c>
      <c r="O186">
        <v>0.571448499927527</v>
      </c>
      <c r="AB186" s="99" t="str">
        <f t="shared" si="9"/>
        <v/>
      </c>
      <c r="AC186" s="98">
        <v>0.45893871327679397</v>
      </c>
      <c r="AD186">
        <v>0.29551017050585998</v>
      </c>
      <c r="AE186">
        <v>0.43465905745112499</v>
      </c>
      <c r="AR186" s="99" t="str">
        <f t="shared" si="10"/>
        <v/>
      </c>
      <c r="AS186" s="98"/>
      <c r="AT186"/>
      <c r="AU186"/>
      <c r="BJ186" s="99" t="str">
        <f t="shared" si="11"/>
        <v/>
      </c>
      <c r="BK186" s="98"/>
      <c r="BL186"/>
      <c r="BM186"/>
      <c r="BS186" s="100"/>
    </row>
    <row r="187" spans="12:79">
      <c r="L187" s="99" t="str">
        <f t="shared" si="8"/>
        <v/>
      </c>
      <c r="M187" s="98">
        <v>0.60715063292557503</v>
      </c>
      <c r="N187">
        <v>0.49090954761868699</v>
      </c>
      <c r="O187">
        <v>0.54565661006500898</v>
      </c>
      <c r="AB187" s="99" t="str">
        <f t="shared" si="9"/>
        <v/>
      </c>
      <c r="AC187" s="98">
        <v>0.46191664408239302</v>
      </c>
      <c r="AD187">
        <v>0.28338701029319102</v>
      </c>
      <c r="AE187">
        <v>0.415473126809703</v>
      </c>
      <c r="AR187" s="99" t="str">
        <f t="shared" si="10"/>
        <v/>
      </c>
      <c r="AS187" s="98"/>
      <c r="AT187"/>
      <c r="AU187"/>
      <c r="BJ187" s="99" t="str">
        <f t="shared" si="11"/>
        <v/>
      </c>
      <c r="BK187" s="98"/>
      <c r="BL187"/>
      <c r="BM187"/>
      <c r="BS187" s="100"/>
    </row>
    <row r="188" spans="12:79">
      <c r="L188" s="99" t="str">
        <f t="shared" si="8"/>
        <v/>
      </c>
      <c r="M188" s="98">
        <v>0.60377031572403095</v>
      </c>
      <c r="N188">
        <v>0.46965862017605597</v>
      </c>
      <c r="O188">
        <v>0.52034213385482597</v>
      </c>
      <c r="AB188" s="99" t="str">
        <f t="shared" si="9"/>
        <v/>
      </c>
      <c r="AC188" s="98">
        <v>0.46000920229007097</v>
      </c>
      <c r="AD188">
        <v>0.27111320044828802</v>
      </c>
      <c r="AE188">
        <v>0.396675214277457</v>
      </c>
      <c r="AR188" s="99" t="str">
        <f t="shared" si="10"/>
        <v/>
      </c>
      <c r="AS188" s="98"/>
      <c r="AT188"/>
      <c r="AU188"/>
      <c r="BJ188" s="99" t="str">
        <f t="shared" si="11"/>
        <v/>
      </c>
      <c r="BK188" s="98"/>
      <c r="BL188"/>
      <c r="BM188"/>
      <c r="BS188" s="100"/>
    </row>
    <row r="189" spans="12:79">
      <c r="L189" s="99" t="str">
        <f t="shared" si="8"/>
        <v/>
      </c>
      <c r="M189" s="98">
        <v>0.54024958075734397</v>
      </c>
      <c r="N189">
        <v>0.44909517163190599</v>
      </c>
      <c r="O189">
        <v>0.49557811875806101</v>
      </c>
      <c r="AB189" s="99" t="str">
        <f t="shared" si="9"/>
        <v/>
      </c>
      <c r="AC189" s="98">
        <v>0.41284645789844598</v>
      </c>
      <c r="AD189">
        <v>0.25923691203771199</v>
      </c>
      <c r="AE189">
        <v>0.37832294942462402</v>
      </c>
      <c r="AR189" s="99" t="str">
        <f t="shared" si="10"/>
        <v/>
      </c>
      <c r="AS189" s="98"/>
      <c r="AT189"/>
      <c r="AU189"/>
      <c r="BJ189" s="99" t="str">
        <f t="shared" si="11"/>
        <v/>
      </c>
      <c r="BK189" s="98"/>
      <c r="BL189"/>
      <c r="BM189"/>
      <c r="BS189" s="100"/>
    </row>
    <row r="190" spans="12:79">
      <c r="L190" s="99" t="str">
        <f t="shared" si="8"/>
        <v/>
      </c>
      <c r="M190" s="98">
        <v>0.48587981270856501</v>
      </c>
      <c r="N190">
        <v>0.42787637788620803</v>
      </c>
      <c r="O190">
        <v>0.47145118012592602</v>
      </c>
      <c r="AB190" s="99" t="str">
        <f t="shared" si="9"/>
        <v/>
      </c>
      <c r="AC190" s="98">
        <v>0.372497837627775</v>
      </c>
      <c r="AD190">
        <v>0.24698243219271299</v>
      </c>
      <c r="AE190">
        <v>0.36048415446986998</v>
      </c>
      <c r="AR190" s="99" t="str">
        <f t="shared" si="10"/>
        <v/>
      </c>
      <c r="AS190" s="98"/>
      <c r="AT190"/>
      <c r="AU190"/>
      <c r="BJ190" s="99" t="str">
        <f t="shared" si="11"/>
        <v/>
      </c>
      <c r="BK190" s="98"/>
      <c r="BL190"/>
      <c r="BM190"/>
      <c r="BS190" s="100"/>
    </row>
    <row r="191" spans="12:79">
      <c r="L191" s="99" t="str">
        <f t="shared" si="8"/>
        <v/>
      </c>
      <c r="M191" s="98">
        <v>0.50122288720226504</v>
      </c>
      <c r="N191">
        <v>0.40696370760880701</v>
      </c>
      <c r="O191">
        <v>0.44806409510316397</v>
      </c>
      <c r="AB191" s="99" t="str">
        <f t="shared" si="9"/>
        <v/>
      </c>
      <c r="AC191" s="98">
        <v>0.38460305484989299</v>
      </c>
      <c r="AD191">
        <v>0.23490487448279801</v>
      </c>
      <c r="AE191">
        <v>0.34323861949225198</v>
      </c>
      <c r="AR191" s="99" t="str">
        <f t="shared" si="10"/>
        <v/>
      </c>
      <c r="AS191" s="98"/>
      <c r="AT191"/>
      <c r="AU191"/>
      <c r="BJ191" s="99" t="str">
        <f t="shared" si="11"/>
        <v/>
      </c>
      <c r="BK191" s="98"/>
      <c r="BL191"/>
      <c r="BM191"/>
      <c r="BS191" s="100"/>
    </row>
    <row r="192" spans="12:79">
      <c r="L192" s="99" t="str">
        <f t="shared" si="8"/>
        <v/>
      </c>
      <c r="M192" s="98">
        <v>0.53161577732220999</v>
      </c>
      <c r="N192">
        <v>0.38561319930631499</v>
      </c>
      <c r="O192">
        <v>0.425538713244697</v>
      </c>
      <c r="AB192" s="99" t="str">
        <f t="shared" si="9"/>
        <v/>
      </c>
      <c r="AC192" s="98">
        <v>0.40833355127552401</v>
      </c>
      <c r="AD192">
        <v>0.222574426023641</v>
      </c>
      <c r="AE192">
        <v>0.32668002100061999</v>
      </c>
      <c r="AR192" s="99" t="str">
        <f t="shared" si="10"/>
        <v/>
      </c>
      <c r="AS192" s="98"/>
      <c r="AT192"/>
      <c r="AU192"/>
      <c r="BJ192" s="99" t="str">
        <f t="shared" si="11"/>
        <v/>
      </c>
      <c r="BK192" s="98"/>
      <c r="BL192"/>
      <c r="BM192"/>
    </row>
    <row r="193" spans="12:65">
      <c r="L193" s="99" t="str">
        <f t="shared" si="8"/>
        <v/>
      </c>
      <c r="M193" s="98">
        <v>0.49155696315408698</v>
      </c>
      <c r="N193">
        <v>0.36304206490912899</v>
      </c>
      <c r="O193">
        <v>0.40401905358086798</v>
      </c>
      <c r="AB193" s="99" t="str">
        <f t="shared" si="9"/>
        <v/>
      </c>
      <c r="AC193" s="98">
        <v>0.37846491232214002</v>
      </c>
      <c r="AD193">
        <v>0.20953885915758799</v>
      </c>
      <c r="AE193">
        <v>0.31091785543008499</v>
      </c>
      <c r="AR193" s="99" t="str">
        <f t="shared" si="10"/>
        <v/>
      </c>
      <c r="AS193" s="98"/>
      <c r="AT193"/>
      <c r="AU193"/>
      <c r="BJ193" s="99" t="str">
        <f t="shared" si="11"/>
        <v/>
      </c>
      <c r="BK193" s="98"/>
      <c r="BL193"/>
      <c r="BM193"/>
    </row>
    <row r="194" spans="12:65">
      <c r="L194" s="99" t="str">
        <f t="shared" si="8"/>
        <v/>
      </c>
      <c r="M194" s="98">
        <v>0.433333122444367</v>
      </c>
      <c r="N194">
        <v>0.33967050368271501</v>
      </c>
      <c r="O194">
        <v>0.38367430110066297</v>
      </c>
      <c r="AB194" s="99" t="str">
        <f t="shared" si="9"/>
        <v/>
      </c>
      <c r="AC194" s="98">
        <v>0.33450923003032301</v>
      </c>
      <c r="AD194">
        <v>0.19604070985306199</v>
      </c>
      <c r="AE194">
        <v>0.296079144111149</v>
      </c>
      <c r="AR194" s="99" t="str">
        <f t="shared" si="10"/>
        <v/>
      </c>
      <c r="AS194" s="98"/>
      <c r="AT194"/>
      <c r="AU194"/>
      <c r="BJ194" s="99" t="str">
        <f t="shared" si="11"/>
        <v/>
      </c>
      <c r="BK194" s="98"/>
      <c r="BL194"/>
      <c r="BM194"/>
    </row>
    <row r="195" spans="12:65">
      <c r="L195" s="99" t="str">
        <f t="shared" si="8"/>
        <v/>
      </c>
      <c r="M195" s="98">
        <v>0.36468853307205601</v>
      </c>
      <c r="N195">
        <v>0.31601544045987201</v>
      </c>
      <c r="O195">
        <v>0.36470116983245499</v>
      </c>
      <c r="AB195" s="99" t="str">
        <f t="shared" si="9"/>
        <v/>
      </c>
      <c r="AC195" s="98">
        <v>0.28230000092670599</v>
      </c>
      <c r="AD195">
        <v>0.182378422611437</v>
      </c>
      <c r="AE195">
        <v>0.282309498798679</v>
      </c>
      <c r="AR195" s="99" t="str">
        <f t="shared" si="10"/>
        <v/>
      </c>
      <c r="AS195" s="98"/>
      <c r="AT195"/>
      <c r="AU195"/>
      <c r="BJ195" s="99" t="str">
        <f t="shared" si="11"/>
        <v/>
      </c>
      <c r="BK195" s="98"/>
      <c r="BL195"/>
      <c r="BM195"/>
    </row>
    <row r="196" spans="12:65">
      <c r="L196" s="99" t="str">
        <f t="shared" si="8"/>
        <v/>
      </c>
      <c r="M196" s="98">
        <v>0.373732395486021</v>
      </c>
      <c r="N196">
        <v>0.28187915387762202</v>
      </c>
      <c r="O196">
        <v>0.328231052849209</v>
      </c>
      <c r="AB196" s="99" t="str">
        <f t="shared" si="9"/>
        <v/>
      </c>
      <c r="AC196" s="98">
        <v>0.28959684380907302</v>
      </c>
      <c r="AD196">
        <v>0.162660123238066</v>
      </c>
      <c r="AE196">
        <v>0.25407854891881099</v>
      </c>
      <c r="AR196" s="99" t="str">
        <f t="shared" si="10"/>
        <v/>
      </c>
      <c r="AS196" s="98"/>
      <c r="AT196"/>
      <c r="AU196"/>
      <c r="BJ196" s="99" t="str">
        <f t="shared" si="11"/>
        <v/>
      </c>
      <c r="BK196" s="98"/>
      <c r="BL196"/>
      <c r="BM196"/>
    </row>
    <row r="197" spans="12:65">
      <c r="L197" s="99" t="str">
        <f t="shared" si="8"/>
        <v/>
      </c>
      <c r="M197" s="98">
        <v>0.378209222198784</v>
      </c>
      <c r="N197">
        <v>0.252666663838294</v>
      </c>
      <c r="O197">
        <v>0.29176093586596302</v>
      </c>
      <c r="AB197" s="99" t="str">
        <f t="shared" si="9"/>
        <v/>
      </c>
      <c r="AC197" s="98">
        <v>0.292901817227877</v>
      </c>
      <c r="AD197">
        <v>0.145790490404304</v>
      </c>
      <c r="AE197">
        <v>0.225847599038942</v>
      </c>
      <c r="AR197" s="99" t="str">
        <f t="shared" si="10"/>
        <v/>
      </c>
      <c r="AS197" s="98"/>
      <c r="AT197"/>
      <c r="AU197"/>
      <c r="BJ197" s="99" t="str">
        <f t="shared" si="11"/>
        <v/>
      </c>
      <c r="BK197" s="98"/>
      <c r="BL197"/>
      <c r="BM197"/>
    </row>
    <row r="198" spans="12:65">
      <c r="L198" s="99" t="str">
        <f t="shared" ref="L198:L205" si="12">IF(AND((ROW(A238)-ROW($A$45))*$K$4&lt;=$K$5,MOD((ROW(A238)-ROW($A$45))*$K$4,5)=0),(ROW(A238)-ROW($A$45))*$K$4,"")</f>
        <v/>
      </c>
      <c r="M198" s="98">
        <v>0.40436413313020803</v>
      </c>
      <c r="N198">
        <v>0.22531649599128101</v>
      </c>
      <c r="O198">
        <v>0.25529081888271798</v>
      </c>
      <c r="AB198" s="99" t="str">
        <f t="shared" ref="AB198:AB205" si="13">IF(AND((ROW(Q238)-ROW($A$45))*$AA$4&lt;=$AA$5,MOD((ROW(Q238)-ROW($A$45))*$AA$4,5)=0),(ROW(Q238)-ROW($A$45))*$AA$4,"")</f>
        <v/>
      </c>
      <c r="AC198" s="98">
        <v>0.313839043300773</v>
      </c>
      <c r="AD198">
        <v>0.13000019611381</v>
      </c>
      <c r="AE198">
        <v>0.19761664915907501</v>
      </c>
      <c r="AR198" s="99" t="str">
        <f t="shared" ref="AR198:AR205" si="14">IF(AND((ROW(AG238)-ROW($A$45))*$AQ$4&lt;=$AQ$5,MOD((ROW(AG238)-ROW($A$45))*$AQ$4,3)=0),(ROW(AG238)-ROW($A$45))*$AQ$4,"")</f>
        <v/>
      </c>
      <c r="AS198" s="98"/>
      <c r="AT198"/>
      <c r="AU198"/>
      <c r="BJ198" s="99" t="str">
        <f t="shared" ref="BJ198:BJ205" si="15">IF(AND((ROW(AY238)-ROW($A$45))*$BI$4&lt;=$BI$5,MOD((ROW(AY238)-ROW($A$45))*$BI$4,3)=0),(ROW(AY238)-ROW($A$45))*$BI$4,"")</f>
        <v/>
      </c>
      <c r="BK198" s="98"/>
      <c r="BL198"/>
      <c r="BM198"/>
    </row>
    <row r="199" spans="12:65">
      <c r="L199" s="99" t="str">
        <f t="shared" si="12"/>
        <v/>
      </c>
      <c r="M199" s="98">
        <v>0.29595492125721901</v>
      </c>
      <c r="N199">
        <v>0.19985606163533201</v>
      </c>
      <c r="O199">
        <v>0.218820701899472</v>
      </c>
      <c r="AB199" s="99" t="str">
        <f t="shared" si="13"/>
        <v/>
      </c>
      <c r="AC199" s="98">
        <v>0.230177300211411</v>
      </c>
      <c r="AD199">
        <v>0.115303241975567</v>
      </c>
      <c r="AE199">
        <v>0.16938569927920699</v>
      </c>
      <c r="AR199" s="99" t="str">
        <f t="shared" si="14"/>
        <v/>
      </c>
      <c r="AS199" s="98"/>
      <c r="AT199"/>
      <c r="AU199"/>
      <c r="BJ199" s="99" t="str">
        <f t="shared" si="15"/>
        <v/>
      </c>
      <c r="BK199" s="98"/>
      <c r="BL199"/>
      <c r="BM199"/>
    </row>
    <row r="200" spans="12:65">
      <c r="L200" s="99" t="str">
        <f t="shared" si="12"/>
        <v/>
      </c>
      <c r="M200" s="98">
        <v>0.203721754479431</v>
      </c>
      <c r="N200">
        <v>0.17341043903230799</v>
      </c>
      <c r="O200">
        <v>0.18235058491622699</v>
      </c>
      <c r="AB200" s="99" t="str">
        <f t="shared" si="13"/>
        <v/>
      </c>
      <c r="AC200" s="98">
        <v>0.15888289203689501</v>
      </c>
      <c r="AD200">
        <v>0.100038056967252</v>
      </c>
      <c r="AE200">
        <v>0.141154749399339</v>
      </c>
      <c r="AR200" s="99" t="str">
        <f t="shared" si="14"/>
        <v/>
      </c>
      <c r="AS200" s="98"/>
      <c r="AT200"/>
      <c r="AU200"/>
      <c r="BJ200" s="99" t="str">
        <f t="shared" si="15"/>
        <v/>
      </c>
      <c r="BK200" s="98"/>
      <c r="BL200"/>
      <c r="BM200"/>
    </row>
    <row r="201" spans="12:65">
      <c r="L201" s="99" t="str">
        <f t="shared" si="12"/>
        <v/>
      </c>
      <c r="M201" s="98">
        <v>0.23596827848697399</v>
      </c>
      <c r="N201">
        <v>0.14195467429453801</v>
      </c>
      <c r="O201">
        <v>0.14588046793298101</v>
      </c>
      <c r="AB201" s="99" t="str">
        <f t="shared" si="13"/>
        <v/>
      </c>
      <c r="AC201" s="98">
        <v>0.18428545378991101</v>
      </c>
      <c r="AD201">
        <v>8.1880885785410099E-2</v>
      </c>
      <c r="AE201">
        <v>0.112923799519471</v>
      </c>
      <c r="AR201" s="99" t="str">
        <f t="shared" si="14"/>
        <v/>
      </c>
      <c r="AS201" s="98"/>
      <c r="AT201"/>
      <c r="AU201"/>
      <c r="BJ201" s="99" t="str">
        <f t="shared" si="15"/>
        <v/>
      </c>
      <c r="BK201" s="98"/>
      <c r="BL201"/>
      <c r="BM201"/>
    </row>
    <row r="202" spans="12:65">
      <c r="L202" s="99" t="str">
        <f t="shared" si="12"/>
        <v/>
      </c>
      <c r="M202" s="98">
        <v>0.33819036688487097</v>
      </c>
      <c r="N202">
        <v>0.11682058855178799</v>
      </c>
      <c r="O202">
        <v>0.109410350949735</v>
      </c>
      <c r="AB202" s="99" t="str">
        <f t="shared" si="13"/>
        <v/>
      </c>
      <c r="AC202" s="98">
        <v>0.26459291899051401</v>
      </c>
      <c r="AD202">
        <v>6.7387429890398198E-2</v>
      </c>
      <c r="AE202">
        <v>8.4692849639602996E-2</v>
      </c>
      <c r="AR202" s="99" t="str">
        <f t="shared" si="14"/>
        <v/>
      </c>
      <c r="AS202" s="98"/>
      <c r="AT202"/>
      <c r="AU202"/>
      <c r="BJ202" s="99" t="str">
        <f t="shared" si="15"/>
        <v/>
      </c>
      <c r="BK202" s="98"/>
      <c r="BL202"/>
      <c r="BM202"/>
    </row>
    <row r="203" spans="12:65">
      <c r="L203" s="99" t="str">
        <f t="shared" si="12"/>
        <v/>
      </c>
      <c r="M203" s="98">
        <v>0.22710396145110501</v>
      </c>
      <c r="N203">
        <v>8.3889252726797495E-2</v>
      </c>
      <c r="O203">
        <v>7.2940233966490797E-2</v>
      </c>
      <c r="AB203" s="99" t="str">
        <f t="shared" si="13"/>
        <v/>
      </c>
      <c r="AC203" s="98">
        <v>0.17763871152581201</v>
      </c>
      <c r="AD203">
        <v>4.8372788871343102E-2</v>
      </c>
      <c r="AE203">
        <v>5.6461899759735701E-2</v>
      </c>
      <c r="AR203" s="99" t="str">
        <f t="shared" si="14"/>
        <v/>
      </c>
      <c r="AS203" s="98"/>
      <c r="AT203"/>
      <c r="AU203"/>
      <c r="BJ203" s="99" t="str">
        <f t="shared" si="15"/>
        <v/>
      </c>
      <c r="BK203" s="98"/>
      <c r="BL203"/>
      <c r="BM203"/>
    </row>
    <row r="204" spans="12:65">
      <c r="L204" s="99" t="str">
        <f t="shared" si="12"/>
        <v/>
      </c>
      <c r="M204" s="98">
        <v>5.92162140318757E-2</v>
      </c>
      <c r="N204">
        <v>4.1346602184856397E-2</v>
      </c>
      <c r="O204">
        <v>3.6470116983244698E-2</v>
      </c>
      <c r="AB204" s="99" t="str">
        <f t="shared" si="13"/>
        <v/>
      </c>
      <c r="AC204" s="98">
        <v>4.60740871759193E-2</v>
      </c>
      <c r="AD204">
        <v>2.3787814627444299E-2</v>
      </c>
      <c r="AE204">
        <v>2.8230949879867299E-2</v>
      </c>
      <c r="AR204" s="99" t="str">
        <f t="shared" si="14"/>
        <v/>
      </c>
      <c r="AS204" s="98"/>
      <c r="AT204"/>
      <c r="AU204"/>
      <c r="BJ204" s="99" t="str">
        <f t="shared" si="15"/>
        <v/>
      </c>
      <c r="BK204" s="98"/>
      <c r="BL204"/>
      <c r="BM204"/>
    </row>
    <row r="205" spans="12:65">
      <c r="L205" s="99">
        <f t="shared" si="12"/>
        <v>20</v>
      </c>
      <c r="M205" s="98">
        <v>0</v>
      </c>
      <c r="N205">
        <v>0</v>
      </c>
      <c r="O205">
        <v>0</v>
      </c>
      <c r="AB205" s="99">
        <f t="shared" si="13"/>
        <v>20</v>
      </c>
      <c r="AC205" s="98">
        <v>0</v>
      </c>
      <c r="AD205">
        <v>0</v>
      </c>
      <c r="AE205">
        <v>0</v>
      </c>
      <c r="AR205" s="99" t="str">
        <f t="shared" si="14"/>
        <v/>
      </c>
      <c r="AS205" s="98"/>
      <c r="AT205"/>
      <c r="AU205"/>
      <c r="BJ205" s="99" t="str">
        <f t="shared" si="15"/>
        <v/>
      </c>
      <c r="BK205" s="98"/>
      <c r="BL205"/>
      <c r="BM205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</vt:i4>
      </vt:variant>
    </vt:vector>
  </HeadingPairs>
  <TitlesOfParts>
    <vt:vector size="15" baseType="lpstr">
      <vt:lpstr>Load Libs</vt:lpstr>
      <vt:lpstr>Curves</vt:lpstr>
      <vt:lpstr>LMM</vt:lpstr>
      <vt:lpstr>LMMCalibration</vt:lpstr>
      <vt:lpstr>SIMMSwap</vt:lpstr>
      <vt:lpstr>SIMMSwaption</vt:lpstr>
      <vt:lpstr>SIMMBermudan</vt:lpstr>
      <vt:lpstr>SIMM-Analysis</vt:lpstr>
      <vt:lpstr>SwapHard1000Paths</vt:lpstr>
      <vt:lpstr>SwaptionHard1000Paths</vt:lpstr>
      <vt:lpstr>BermudanCancelHard</vt:lpstr>
      <vt:lpstr>BermudanCallHard</vt:lpstr>
      <vt:lpstr>EnumInput</vt:lpstr>
      <vt:lpstr>ApproximationPlots</vt:lpstr>
      <vt:lpstr>obLibs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2018-01-03T16:35:05Z</dcterms:modified>
</cp:coreProperties>
</file>