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defaultThemeVersion="166925"/>
  <mc:AlternateContent xmlns:mc="http://schemas.openxmlformats.org/markup-compatibility/2006">
    <mc:Choice Requires="x15">
      <x15ac:absPath xmlns:x15ac="http://schemas.microsoft.com/office/spreadsheetml/2010/11/ac" url="https://olucdenver-my.sharepoint.com/personal/samantha_l_stone_ucdenver_edu/Documents/Homework/Intro to Software Engineering/"/>
    </mc:Choice>
  </mc:AlternateContent>
  <xr:revisionPtr revIDLastSave="0" documentId="8_{849CECCF-C706-4D21-82A5-EDBAA63A5B48}" xr6:coauthVersionLast="47" xr6:coauthVersionMax="47" xr10:uidLastSave="{00000000-0000-0000-0000-000000000000}"/>
  <bookViews>
    <workbookView minimized="1" xWindow="420" yWindow="384" windowWidth="20172" windowHeight="11016" firstSheet="3" activeTab="3" xr2:uid="{F676D437-60F0-41C2-AF51-E350ADF05723}"/>
  </bookViews>
  <sheets>
    <sheet name="Talking points for stakeholder" sheetId="5" r:id="rId1"/>
    <sheet name="Doctor Portal Mock" sheetId="15" r:id="rId2"/>
    <sheet name="Database components" sheetId="16" r:id="rId3"/>
    <sheet name="Cost Analysis" sheetId="19" r:id="rId4"/>
    <sheet name="UML" sheetId="17" r:id="rId5"/>
    <sheet name="UML-2" sheetId="18" r:id="rId6"/>
    <sheet name="UC 1 - Dr Logs In" sheetId="2" r:id="rId7"/>
    <sheet name="UC 2 - Dr Pt Enrollment" sheetId="1" r:id="rId8"/>
    <sheet name="UC 3 - E Contact Logs In" sheetId="3" r:id="rId9"/>
    <sheet name="UC 4 - Patient Logs In" sheetId="6" r:id="rId10"/>
    <sheet name="UC 5 - Patient is Alerted" sheetId="7" r:id="rId11"/>
    <sheet name="UC 6 - Dr Update Alarm Times" sheetId="8" r:id="rId12"/>
    <sheet name="UC 7 - Patient Adds Alarm" sheetId="9" r:id="rId13"/>
    <sheet name="UC 8 - Fam Updates Notification" sheetId="10" r:id="rId14"/>
    <sheet name="UC 9 - Dr Updates Notifications" sheetId="11" r:id="rId15"/>
    <sheet name="UC 10 - Pt Update Ringtone" sheetId="12" r:id="rId16"/>
    <sheet name="UC 11 - Pt Update Colors" sheetId="13" r:id="rId17"/>
    <sheet name="UC 12 - Pt Update LED Flash" sheetId="14"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7" i="19" l="1"/>
  <c r="E55" i="19"/>
  <c r="E56" i="19"/>
  <c r="E57" i="19"/>
  <c r="E58" i="19"/>
  <c r="E59" i="19"/>
  <c r="E60" i="19"/>
  <c r="E61" i="19"/>
  <c r="E54" i="19"/>
  <c r="C46" i="19"/>
  <c r="E35" i="19"/>
  <c r="E36" i="19"/>
  <c r="E37" i="19"/>
  <c r="E38" i="19"/>
  <c r="E39" i="19"/>
  <c r="E40" i="19"/>
  <c r="E41" i="19"/>
  <c r="E42" i="19"/>
  <c r="E43" i="19"/>
  <c r="E44" i="19"/>
  <c r="E45" i="19"/>
  <c r="E34" i="19"/>
  <c r="E33" i="19"/>
  <c r="E46" i="19" s="1"/>
  <c r="E49" i="19" s="1"/>
  <c r="F26" i="19"/>
  <c r="F27" i="19"/>
  <c r="F28" i="19"/>
  <c r="F20" i="19"/>
  <c r="F21" i="19"/>
  <c r="F22" i="19"/>
  <c r="F23" i="19" s="1"/>
  <c r="F29" i="19" l="1"/>
  <c r="E62" i="19"/>
  <c r="E63" i="19" s="1"/>
  <c r="E76" i="19" s="1"/>
  <c r="D67" i="19" l="1"/>
  <c r="J67" i="19" s="1"/>
  <c r="H79" i="19"/>
  <c r="H80" i="19" s="1"/>
  <c r="G79" i="19"/>
  <c r="G80"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tc={C895F70C-1C17-4325-B9D6-911C6D55ADDD}</author>
  </authors>
  <commentList>
    <comment ref="G108" authorId="0" shapeId="0" xr:uid="{C895F70C-1C17-4325-B9D6-911C6D55ADDD}">
      <text>
        <t xml:space="preserve">[Threaded comment]
Your version of Excel allows you to read this threaded comment; however, any edits to it will get removed if the file is opened in a newer version of Excel. Learn more: https://go.microsoft.com/fwlink/?linkid=870924
Comment:
    Add alert phone number in settings
</t>
      </text>
    </comment>
  </commentList>
</comments>
</file>

<file path=xl/sharedStrings.xml><?xml version="1.0" encoding="utf-8"?>
<sst xmlns="http://schemas.openxmlformats.org/spreadsheetml/2006/main" count="657" uniqueCount="502">
  <si>
    <t>The patient ran out of medication or can't find it</t>
  </si>
  <si>
    <t>Patient already exists in the system</t>
  </si>
  <si>
    <t>Sam use case 1</t>
  </si>
  <si>
    <t>What problem does this solve? What would the flow be without the app</t>
  </si>
  <si>
    <t>Justen case 2</t>
  </si>
  <si>
    <t xml:space="preserve">Consider timezones </t>
  </si>
  <si>
    <t>Caesar case 4</t>
  </si>
  <si>
    <t>Doctor reports to review at next patient appointment to review medication compliance</t>
  </si>
  <si>
    <t>Suyog - case 5</t>
  </si>
  <si>
    <t>Actor is the software/printer</t>
  </si>
  <si>
    <t xml:space="preserve">Dr wants a report? </t>
  </si>
  <si>
    <t>MDT card - Medication, Dosage, Timing</t>
  </si>
  <si>
    <t xml:space="preserve">Allow patient to interact with doctor through the app? </t>
  </si>
  <si>
    <t>Bob</t>
  </si>
  <si>
    <t>Question for Suzie/Bob's Doctor: Does Bob have suzie as his emergency contact?</t>
  </si>
  <si>
    <t xml:space="preserve">just one account to enroll everyone </t>
  </si>
  <si>
    <t>Dr. Wheeler</t>
  </si>
  <si>
    <t xml:space="preserve">Dr wheelers staff </t>
  </si>
  <si>
    <t xml:space="preserve">Dr wants a report based on patient missed medications and snooze history? </t>
  </si>
  <si>
    <t xml:space="preserve">Does Dr Wheelers staff need to know? </t>
  </si>
  <si>
    <t>The patient ran out of medication or can't find it - should there be a quick call button to his office? Whats the typical proccess if this happens?</t>
  </si>
  <si>
    <t>Patients should contact caregivers and medical assistants and pharmacies first before contacting Dr Wheeler</t>
  </si>
  <si>
    <t xml:space="preserve">2 hours, 3 hours alert me on the severity </t>
  </si>
  <si>
    <t xml:space="preserve">for a pill pack how long </t>
  </si>
  <si>
    <t xml:space="preserve">Dr.  Wheeler is the last </t>
  </si>
  <si>
    <t xml:space="preserve">Does his staff have the emergency contact info (Name, phone number) </t>
  </si>
  <si>
    <t>Staff is able to access emergency contacts, but it is not a high importance as we don't know if the contacts want to be involved in this or not.</t>
  </si>
  <si>
    <t>Do you want your staff notified during business hours? Phone call, text, email</t>
  </si>
  <si>
    <t>What happens if you patient travels? Do they need to wake up at 3AM to ensure a constant flow of meds</t>
  </si>
  <si>
    <t xml:space="preserve">stay on the same routine patient </t>
  </si>
  <si>
    <t xml:space="preserve">How many patients would you enroll if you could start today? </t>
  </si>
  <si>
    <t>Based on our previous conversation, I have noted your goals in this order: 1. find a way to remind patients to take their medications 2. keep the patient end as simple as possible 3. Keep your staff end as easy as possible 4. Alert your office when certain patients miss their medications</t>
  </si>
  <si>
    <t xml:space="preserve">On average what would you say the age of your office computers are?  Are they relatively (in the last 4 years) new? </t>
  </si>
  <si>
    <t>5- 10 years</t>
  </si>
  <si>
    <t>Chrome, all browsers are all up to date, but hardware is old</t>
  </si>
  <si>
    <t xml:space="preserve">Do you have other providers we can speak to? </t>
  </si>
  <si>
    <t xml:space="preserve">Your patients will likely call you for assitance instead of us.  If we provide a troubleshooting manual to your staff and call service will that suffice? </t>
  </si>
  <si>
    <t>Do you have a patient ID you can share?</t>
  </si>
  <si>
    <t xml:space="preserve">No, HIPAA risk </t>
  </si>
  <si>
    <t xml:space="preserve">patient emergency contact sign off form? </t>
  </si>
  <si>
    <t xml:space="preserve">Bob comes in for appoontment and did you take your meds.  History - two and </t>
  </si>
  <si>
    <t>Suzie</t>
  </si>
  <si>
    <t>Date and time stamo for every time he missed and success rate percentage, PDF print out</t>
  </si>
  <si>
    <t xml:space="preserve">How do you want to be notified that Bob has not taken his medicaton? </t>
  </si>
  <si>
    <t>Preferred method of communication - EMERGENCY ALERT  - ( AMBER Alert)</t>
  </si>
  <si>
    <t xml:space="preserve">Are you and/or your son compfortable with downloading an app and creating a password for your account? </t>
  </si>
  <si>
    <t xml:space="preserve">Son Timmy can, but Bob will not be </t>
  </si>
  <si>
    <t xml:space="preserve">Do you want to be able to control the notifications? </t>
  </si>
  <si>
    <t>How many times a patient has missed mediacation since last appointment.</t>
  </si>
  <si>
    <t>One login shared between hospital.</t>
  </si>
  <si>
    <t>Login page</t>
  </si>
  <si>
    <t>Pushing the Boundaries of Software to create life-saving preventative care</t>
  </si>
  <si>
    <t>Email:</t>
  </si>
  <si>
    <t>your registered email goes here</t>
  </si>
  <si>
    <t>Password:</t>
  </si>
  <si>
    <t>password goes here</t>
  </si>
  <si>
    <t>Forgot your password?</t>
  </si>
  <si>
    <t>Register for a new account</t>
  </si>
  <si>
    <t>Submit</t>
  </si>
  <si>
    <t>Forgot password</t>
  </si>
  <si>
    <t>Password Reset Link Sent</t>
  </si>
  <si>
    <t>A password reset link will be sent to your email if it is registered to an active account</t>
  </si>
  <si>
    <t>Thanks!</t>
  </si>
  <si>
    <t>Email associated with your account</t>
  </si>
  <si>
    <t xml:space="preserve">Back to login </t>
  </si>
  <si>
    <t>Forgot my password</t>
  </si>
  <si>
    <t>Back to login</t>
  </si>
  <si>
    <t>Register for new account</t>
  </si>
  <si>
    <t>Contact information saved</t>
  </si>
  <si>
    <t xml:space="preserve">Thank you for your interest in using MedAlert!  If your business has an existing account, please contact your system administrator for portal access. </t>
  </si>
  <si>
    <t>We will be in touch by email shortly!</t>
  </si>
  <si>
    <t>To register for a new account please fill out the form below and one of our customer service representatives will be in touch with you as soon as possible!</t>
  </si>
  <si>
    <t>Your Name:</t>
  </si>
  <si>
    <t>First and last name</t>
  </si>
  <si>
    <t xml:space="preserve">Business Name: </t>
  </si>
  <si>
    <t>Practice name</t>
  </si>
  <si>
    <t xml:space="preserve">Phone: </t>
  </si>
  <si>
    <t>+1(555) 555 - 5555</t>
  </si>
  <si>
    <t>Business Size:</t>
  </si>
  <si>
    <t>Ú</t>
  </si>
  <si>
    <t>Back to login page</t>
  </si>
  <si>
    <t>Entering a new patient</t>
  </si>
  <si>
    <t xml:space="preserve">MVC </t>
  </si>
  <si>
    <t>multivariable controller</t>
  </si>
  <si>
    <t>Patient Search</t>
  </si>
  <si>
    <t>New Patient Set Up</t>
  </si>
  <si>
    <t>Account Settings</t>
  </si>
  <si>
    <t>Patient Data</t>
  </si>
  <si>
    <t>First Name:</t>
  </si>
  <si>
    <t>First name</t>
  </si>
  <si>
    <t>Last Name:</t>
  </si>
  <si>
    <t>Last name</t>
  </si>
  <si>
    <t>Date of Birth:</t>
  </si>
  <si>
    <t>Date of Birth</t>
  </si>
  <si>
    <t>Verify Number</t>
  </si>
  <si>
    <t>Alarms</t>
  </si>
  <si>
    <t xml:space="preserve">Alarm 1: </t>
  </si>
  <si>
    <t xml:space="preserve">Add new alarm </t>
  </si>
  <si>
    <t>Days:</t>
  </si>
  <si>
    <t>M</t>
  </si>
  <si>
    <t>T</t>
  </si>
  <si>
    <t>W</t>
  </si>
  <si>
    <t>R</t>
  </si>
  <si>
    <t>F</t>
  </si>
  <si>
    <t>S</t>
  </si>
  <si>
    <t xml:space="preserve">Time: </t>
  </si>
  <si>
    <t>AM/PM</t>
  </si>
  <si>
    <t xml:space="preserve">Do you want to be able to customize your alerts? </t>
  </si>
  <si>
    <t>Always respect pt time zone</t>
  </si>
  <si>
    <t>+</t>
  </si>
  <si>
    <t xml:space="preserve">Max amount of snooze time (total): </t>
  </si>
  <si>
    <t>max amount of time before medication is considered missed</t>
  </si>
  <si>
    <t>Minutes</t>
  </si>
  <si>
    <t xml:space="preserve">Alert me if this alarm is missed: </t>
  </si>
  <si>
    <t>Yes/No</t>
  </si>
  <si>
    <t xml:space="preserve">Frequency of alert: </t>
  </si>
  <si>
    <t>first time the medication is missed</t>
  </si>
  <si>
    <t>Emergency Contacts</t>
  </si>
  <si>
    <t>Emergency Contact 1</t>
  </si>
  <si>
    <t>Phone Number</t>
  </si>
  <si>
    <t>Emergency Contact 2</t>
  </si>
  <si>
    <t>Emergency Contact 3</t>
  </si>
  <si>
    <t>Save Updates</t>
  </si>
  <si>
    <t>Enroll Patient</t>
  </si>
  <si>
    <t>My Account Information</t>
  </si>
  <si>
    <t xml:space="preserve">Email: </t>
  </si>
  <si>
    <t>Account Email</t>
  </si>
  <si>
    <t>My working hours:</t>
  </si>
  <si>
    <t>to</t>
  </si>
  <si>
    <t>Alarm Settings</t>
  </si>
  <si>
    <t>Alert email during working hours:</t>
  </si>
  <si>
    <t>Leave empty if same as above</t>
  </si>
  <si>
    <t>Alert phone number during working hours:</t>
  </si>
  <si>
    <t>Use the same alert phone number and email outside of working hours</t>
  </si>
  <si>
    <t>yes/no</t>
  </si>
  <si>
    <t>Alert email outside of working hours:</t>
  </si>
  <si>
    <t xml:space="preserve">Alert phone number outside of working hours: </t>
  </si>
  <si>
    <t>Patient Demographics</t>
  </si>
  <si>
    <t xml:space="preserve">Patient ID </t>
  </si>
  <si>
    <t>Patient first</t>
  </si>
  <si>
    <t>Patient last Name</t>
  </si>
  <si>
    <t>DOB</t>
  </si>
  <si>
    <t>Phone number</t>
  </si>
  <si>
    <t>Username</t>
  </si>
  <si>
    <t>Password</t>
  </si>
  <si>
    <t>Last login</t>
  </si>
  <si>
    <t>Stay signed in</t>
  </si>
  <si>
    <t>Timezone</t>
  </si>
  <si>
    <t>(Sequentially updated)</t>
  </si>
  <si>
    <t>Patient ID</t>
  </si>
  <si>
    <t>AlarmID</t>
  </si>
  <si>
    <t>Alarm Name</t>
  </si>
  <si>
    <t>Alarm Time</t>
  </si>
  <si>
    <t>Alarm Days</t>
  </si>
  <si>
    <t>Snooze time</t>
  </si>
  <si>
    <t>Time Zone</t>
  </si>
  <si>
    <t>Dr notification time</t>
  </si>
  <si>
    <t>E-Contact Notification</t>
  </si>
  <si>
    <t>PID_Seq</t>
  </si>
  <si>
    <t>(follow pt time zone, Select certain time zone)</t>
  </si>
  <si>
    <t>Notifciation settings</t>
  </si>
  <si>
    <t>MissedAlarmCount</t>
  </si>
  <si>
    <t>Use Case Point Based:</t>
  </si>
  <si>
    <t>Estimated Cost: $</t>
  </si>
  <si>
    <t>Estimated Effort: ~13 person-months</t>
  </si>
  <si>
    <t>Use Cases</t>
  </si>
  <si>
    <t>Use Case Weight</t>
  </si>
  <si>
    <t>Actor Weight</t>
  </si>
  <si>
    <t>17 total use cases</t>
  </si>
  <si>
    <t>Patient/User</t>
  </si>
  <si>
    <t>Emergency Contact</t>
  </si>
  <si>
    <t>Medical Provdier/Doctor</t>
  </si>
  <si>
    <t>Total</t>
  </si>
  <si>
    <t>Use Case Category</t>
  </si>
  <si>
    <t>Description</t>
  </si>
  <si>
    <t>Count</t>
  </si>
  <si>
    <t xml:space="preserve">Weight </t>
  </si>
  <si>
    <t>Score</t>
  </si>
  <si>
    <t>Simple</t>
  </si>
  <si>
    <t>(1-3 transactions)</t>
  </si>
  <si>
    <t>Average</t>
  </si>
  <si>
    <t>(4-7 transactions)</t>
  </si>
  <si>
    <t>Complex</t>
  </si>
  <si>
    <t>(8+ transactions)</t>
  </si>
  <si>
    <t>Sum (UUCW)</t>
  </si>
  <si>
    <t>UUCW = Unadjusted Use Case Weight</t>
  </si>
  <si>
    <t>Actor Category</t>
  </si>
  <si>
    <t>System through API</t>
  </si>
  <si>
    <t>System through communication protocol</t>
  </si>
  <si>
    <t>Human Actor through GUI</t>
  </si>
  <si>
    <t>Sum (UAW)</t>
  </si>
  <si>
    <t>UAW = unadjusted actor weight</t>
  </si>
  <si>
    <t>Technical Factor</t>
  </si>
  <si>
    <t>Weight</t>
  </si>
  <si>
    <t>Relevance 0-5</t>
  </si>
  <si>
    <t>T1 Distributed System</t>
  </si>
  <si>
    <t>T2 Performance</t>
  </si>
  <si>
    <t>T3 End User Efficiency</t>
  </si>
  <si>
    <t>T4 Complex Internal Processing</t>
  </si>
  <si>
    <t>T5 Reusability</t>
  </si>
  <si>
    <t>T6 Easy to Install</t>
  </si>
  <si>
    <t>T7 Easy to Use</t>
  </si>
  <si>
    <t>T8 Portability</t>
  </si>
  <si>
    <t>T9 Easy to Change</t>
  </si>
  <si>
    <t>T10 Concurrency</t>
  </si>
  <si>
    <t>T11 Special Security Features</t>
  </si>
  <si>
    <t>T12 Provides Direct Access for Third Parties</t>
  </si>
  <si>
    <t>T13 Special User Training Facilities are required</t>
  </si>
  <si>
    <t>Sum</t>
  </si>
  <si>
    <t>Complexity Factor</t>
  </si>
  <si>
    <t>C2</t>
  </si>
  <si>
    <t>TCF</t>
  </si>
  <si>
    <t>TCF = Technical Complexity Factor</t>
  </si>
  <si>
    <t>C2 = Command and Control</t>
  </si>
  <si>
    <t>Environmental Factor</t>
  </si>
  <si>
    <t>Impact 0-5</t>
  </si>
  <si>
    <t>E1 Familiarity w UML</t>
  </si>
  <si>
    <t>E2 Part time workers</t>
  </si>
  <si>
    <t>E3 Analyst Capability</t>
  </si>
  <si>
    <t>E4 Application Experience</t>
  </si>
  <si>
    <t>E5 Object-Orientated Experience</t>
  </si>
  <si>
    <t>E6 Motivation</t>
  </si>
  <si>
    <t>E7 Difficult Programming Language</t>
  </si>
  <si>
    <t>E8 Stable Requirements</t>
  </si>
  <si>
    <t>Sum (ETF)</t>
  </si>
  <si>
    <t>ECF = 1.4+(-0.03 * ETF)</t>
  </si>
  <si>
    <t>ETF = Environmental Total Factor</t>
  </si>
  <si>
    <t>Acronyms to Know</t>
  </si>
  <si>
    <t>Lines of code per UCP</t>
  </si>
  <si>
    <t>Overall Size of Project (LOC)</t>
  </si>
  <si>
    <t>Lines of code per person-month</t>
  </si>
  <si>
    <t>Burdened Labor Rate</t>
  </si>
  <si>
    <t>Average hrs per UCP</t>
  </si>
  <si>
    <t>Cost per line of code</t>
  </si>
  <si>
    <t>Estimated Effort in months (28hrs per UCP)</t>
  </si>
  <si>
    <t>Estimated Cost</t>
  </si>
  <si>
    <t>85 LOC/UCP</t>
  </si>
  <si>
    <t>500 LOC/pm</t>
  </si>
  <si>
    <t>$8,000 per month</t>
  </si>
  <si>
    <t>$8,000 per month / 500 LOC/pm = $16</t>
  </si>
  <si>
    <t>UAC = Unadjusted Actor Weight</t>
  </si>
  <si>
    <t>Use Case Point (UCP) Total</t>
  </si>
  <si>
    <t>Average hours per UCP</t>
  </si>
  <si>
    <t>Estimated Effort in months</t>
  </si>
  <si>
    <t>AWS Service Prices</t>
  </si>
  <si>
    <t>Total Estimated Cost</t>
  </si>
  <si>
    <t>CF = Complexity Factor</t>
  </si>
  <si>
    <t>620 LOC/pm</t>
  </si>
  <si>
    <t>$8,000 per month / 620 LOC/pm = $13</t>
  </si>
  <si>
    <t>16 months</t>
  </si>
  <si>
    <t>ECF = Environmental Complexity Factor</t>
  </si>
  <si>
    <t>UCP = Use Case Point</t>
  </si>
  <si>
    <t>UCP = (UUCW + UAW) * TCF * ECF</t>
  </si>
  <si>
    <t>UCP Sum =</t>
  </si>
  <si>
    <t>248,710 worth of UCP</t>
  </si>
  <si>
    <t>Estimated Effort (hrs) = UCP * Hours</t>
  </si>
  <si>
    <t>Average hours per use case = 28 hrs</t>
  </si>
  <si>
    <t>20 hrs per UCP</t>
  </si>
  <si>
    <t>28 hrs per UCP</t>
  </si>
  <si>
    <t>Estimated Effort = 248.71 * 28</t>
  </si>
  <si>
    <t>Will be finished within 300 days</t>
  </si>
  <si>
    <t>6months estimate^</t>
  </si>
  <si>
    <t>8months estimate^</t>
  </si>
  <si>
    <t>Patient</t>
  </si>
  <si>
    <t>Doctor</t>
  </si>
  <si>
    <t>Notification</t>
  </si>
  <si>
    <t>-</t>
  </si>
  <si>
    <t>firstName</t>
  </si>
  <si>
    <t>string</t>
  </si>
  <si>
    <t>patientName</t>
  </si>
  <si>
    <t>patient</t>
  </si>
  <si>
    <t>lastName</t>
  </si>
  <si>
    <t>maxSnooze</t>
  </si>
  <si>
    <t>int</t>
  </si>
  <si>
    <t>cellNumber</t>
  </si>
  <si>
    <t>snoozeCount</t>
  </si>
  <si>
    <t>dateOfBirth</t>
  </si>
  <si>
    <t>time</t>
  </si>
  <si>
    <t>username</t>
  </si>
  <si>
    <t>timezone</t>
  </si>
  <si>
    <t>password</t>
  </si>
  <si>
    <t>monday</t>
  </si>
  <si>
    <t>bool</t>
  </si>
  <si>
    <t>Tuesday</t>
  </si>
  <si>
    <t>AddPatient()</t>
  </si>
  <si>
    <t>Wednesday</t>
  </si>
  <si>
    <t>EnrollPatient()</t>
  </si>
  <si>
    <t>Thursday</t>
  </si>
  <si>
    <t>EditPatient()</t>
  </si>
  <si>
    <t>Friday</t>
  </si>
  <si>
    <t>RemovePatient()</t>
  </si>
  <si>
    <t>Saturday</t>
  </si>
  <si>
    <t>Sunday</t>
  </si>
  <si>
    <t>dNotification</t>
  </si>
  <si>
    <t>notification</t>
  </si>
  <si>
    <t>pNotification</t>
  </si>
  <si>
    <t>cNotification</t>
  </si>
  <si>
    <t>Use Case 1:</t>
  </si>
  <si>
    <t>Dr is logging into MedAlert portal</t>
  </si>
  <si>
    <t>Use Case 1</t>
  </si>
  <si>
    <t>Providers office logs into portal</t>
  </si>
  <si>
    <t>Use Case Overview</t>
  </si>
  <si>
    <t>The provider and medical staff enroll as users of MedAlert and log into the MedAlert Provider Portal</t>
  </si>
  <si>
    <t>Subject Area</t>
  </si>
  <si>
    <t>Domestic/ Healthcare offices</t>
  </si>
  <si>
    <t>Actor(s)</t>
  </si>
  <si>
    <t>Provider/medical staff</t>
  </si>
  <si>
    <t>Trigger</t>
  </si>
  <si>
    <t>Patients need to be enrolled in MedAlert</t>
  </si>
  <si>
    <t xml:space="preserve">Precondition 1: </t>
  </si>
  <si>
    <t>Providers office has decided to use our app</t>
  </si>
  <si>
    <t xml:space="preserve">Precondition 2: </t>
  </si>
  <si>
    <t>An administrative account exists for the providers office (created and invited by MedAlert)</t>
  </si>
  <si>
    <t xml:space="preserve">Precondition 3: </t>
  </si>
  <si>
    <t>Providers office has supplied MedAlert representative with name and email of each employee to be enrolled in the portal</t>
  </si>
  <si>
    <t>Basic Flow:</t>
  </si>
  <si>
    <t>Employee navigates to Provider portal login page</t>
  </si>
  <si>
    <t>Employee enters username and password</t>
  </si>
  <si>
    <t xml:space="preserve">Employee </t>
  </si>
  <si>
    <t>Alternative Flow 2A:</t>
  </si>
  <si>
    <t>Provider's first time logging in - Brand new account</t>
  </si>
  <si>
    <t>This scenario decribes the provider admin account obtaining their access to the provider portal for the first time</t>
  </si>
  <si>
    <t>2A1</t>
  </si>
  <si>
    <t>Administrator signs into email provided to MedAlert staff to enroll the provider as a user of the provider portal</t>
  </si>
  <si>
    <t>2A2</t>
  </si>
  <si>
    <t>Administrator locates welcome email and follows the link for signup</t>
  </si>
  <si>
    <t>2A3</t>
  </si>
  <si>
    <t>Link autopopulates users information</t>
  </si>
  <si>
    <t>2A4</t>
  </si>
  <si>
    <t xml:space="preserve">Administrator sets up password for the first time </t>
  </si>
  <si>
    <t>2A5</t>
  </si>
  <si>
    <t>Administrator saves password and page is reloaded to the login page</t>
  </si>
  <si>
    <t>Staff first time logging in - Brand new account</t>
  </si>
  <si>
    <t>This scenario decribes the provider staff obtaining their access to the provider portal for the first time, account made by the administrative account</t>
  </si>
  <si>
    <t xml:space="preserve">Alternative flow 4A: </t>
  </si>
  <si>
    <t>Staff forgot password</t>
  </si>
  <si>
    <t>4A1</t>
  </si>
  <si>
    <t>4A2</t>
  </si>
  <si>
    <t>4A3</t>
  </si>
  <si>
    <t>New Staff Member needs to be enrolled</t>
  </si>
  <si>
    <t xml:space="preserve">Alternative flow 5A: </t>
  </si>
  <si>
    <t>Staff member account must be deactivated</t>
  </si>
  <si>
    <t>Termination</t>
  </si>
  <si>
    <t>Staff member successfully logs in</t>
  </si>
  <si>
    <t>Laundry Case</t>
  </si>
  <si>
    <t>https://www.usability.gov/how-to-and-tools/methods/use-cases.html</t>
  </si>
  <si>
    <t>Providers office enrolls patients</t>
  </si>
  <si>
    <t>Actor</t>
  </si>
  <si>
    <t xml:space="preserve">Providers office has decided to use our app and has successfully logged </t>
  </si>
  <si>
    <t>Patients taking medications to enroll</t>
  </si>
  <si>
    <t>Precondition 3:</t>
  </si>
  <si>
    <t>Pateint to enroll has a smart phone running running IOS 15.1 or later/ or snowcone 12 for androids</t>
  </si>
  <si>
    <t>Precondition 4:</t>
  </si>
  <si>
    <t>Doctor is already logged into system.</t>
  </si>
  <si>
    <t>We email login credntials for doctors staff list provided by doctor</t>
  </si>
  <si>
    <t>Health care?</t>
  </si>
  <si>
    <t>Doctor, along with Doctor's providers responsible for organizing patients.</t>
  </si>
  <si>
    <t>Enroll Patient into system and link them within the system.</t>
  </si>
  <si>
    <t>Basic Flow</t>
  </si>
  <si>
    <t>Doctors office logins into portal - Split into several alt flows for login issues</t>
  </si>
  <si>
    <t>1a.</t>
  </si>
  <si>
    <t>Doctor has login credentials (has already logged in before)</t>
  </si>
  <si>
    <t xml:space="preserve">Staff goes to portal.medalert.com, enters username, enters, </t>
  </si>
  <si>
    <t xml:space="preserve">1b. </t>
  </si>
  <si>
    <t>Doctor does NOT have login credentials (never logged in)</t>
  </si>
  <si>
    <t>1c.</t>
  </si>
  <si>
    <t xml:space="preserve">Doctor has credentials but has never logged in </t>
  </si>
  <si>
    <t>Open patient alt. enter a new patient, search for an existing</t>
  </si>
  <si>
    <t>Update medications</t>
  </si>
  <si>
    <t>Confirm patient demographics and alarm times</t>
  </si>
  <si>
    <t>Emergency contact phone numbers Alt flow: no e-contact</t>
  </si>
  <si>
    <t>Ensure phone numbers are correct</t>
  </si>
  <si>
    <t>Enroll patient/E-contact (sends a text) from DO NOT REPLY number
Include what the text will say/have</t>
  </si>
  <si>
    <t>Welcome to MedAlert get our app here:</t>
  </si>
  <si>
    <t>Alt flow - one of the phone numbers doesn’t work - get a bounce back</t>
  </si>
  <si>
    <t>Patient login =user: phone number pass: f.initial/l.initial/DOB</t>
  </si>
  <si>
    <t>The provider is logged into the MedAlert portal system and there is a new patient needing to be enrolled.
 The provider navigates the system to find the "Enroll New Patient" function, inputs the patients information (First and Last Name, DOB, phone number, and emergency contact information), sends a text message to patient</t>
  </si>
  <si>
    <t>The Provider's</t>
  </si>
  <si>
    <t>Patient needs to be enrolled and linked with the system</t>
  </si>
  <si>
    <t>Pateint to enroll has a smart phone running running IOS 15.1 
or later/ or snowcone 12 or later</t>
  </si>
  <si>
    <t>Provider is logged into MedAlert portal system</t>
  </si>
  <si>
    <t>Doctor pulls list of pill pack patients to enter into MedAlert from their EMR</t>
  </si>
  <si>
    <t>Staff navigates to patient screen</t>
  </si>
  <si>
    <t>Staff searches for patient and confirms first name, last name, DOB, phone number</t>
  </si>
  <si>
    <t>Staff enters medication alarms: 
Time frame the medication should be taken and max snooze amount before missed</t>
  </si>
  <si>
    <t>Staff enters emergency contact</t>
  </si>
  <si>
    <t>Staff enrolls patient, clicking this button sends enrollment text to E-contacts 
and patient phone number</t>
  </si>
  <si>
    <t>Staff enters notification based on number of missed medications if necessary</t>
  </si>
  <si>
    <t>Alternative Flow 3A:</t>
  </si>
  <si>
    <t>patient doesn’t exisit in the system yet</t>
  </si>
  <si>
    <t>This scenario describes the situation where 
one or more new patients need to be added into system</t>
  </si>
  <si>
    <t>3A1</t>
  </si>
  <si>
    <t>Provider navigates to "Add Patient" button</t>
  </si>
  <si>
    <t>3A2</t>
  </si>
  <si>
    <t>Provider inputs patient's first and last name, DOB, phone number, 
type of medication and dosage, dosage times, severity, and emergency contact information</t>
  </si>
  <si>
    <t>3A3</t>
  </si>
  <si>
    <t>Provider presses "Save New Patient" button</t>
  </si>
  <si>
    <t>3A4</t>
  </si>
  <si>
    <t>Provider navigates to patients profile and enrolls patient</t>
  </si>
  <si>
    <t>patient is taking medications that can not be missed</t>
  </si>
  <si>
    <t>This scenario describes the situation where the patients medication 
is for a severe condition and their medication cannot be missed</t>
  </si>
  <si>
    <t>The provider will navigate to the patients profile</t>
  </si>
  <si>
    <t>The provider will update the severity of their health provblem and 
the time they have to take their medication before their emergency contact is notified</t>
  </si>
  <si>
    <t>The provider wil save the updated profile</t>
  </si>
  <si>
    <t>Alternative Flow 5A:</t>
  </si>
  <si>
    <t>Staff doesn’t have emergency contact info so they skip this section as it is not required</t>
  </si>
  <si>
    <t>Patient is enrolled and receives enrollment text message</t>
  </si>
  <si>
    <t xml:space="preserve">Ideas: </t>
  </si>
  <si>
    <t>By default emergency contact is alerted after first missed medication</t>
  </si>
  <si>
    <t xml:space="preserve">Use Case 3: </t>
  </si>
  <si>
    <t>Emergency Contact has been enrolled in the system and will log in to set up notifications</t>
  </si>
  <si>
    <t>Use Case Overview:</t>
  </si>
  <si>
    <t>The emergency contact of a patient has been entered into the doctor's database. 
The emergency contact and the patient are enrolled into the MedAlert system. 
The emergency contact is sent a text in order to download the application and sent their 
credentials to log into the app and set up their notification system.</t>
  </si>
  <si>
    <t>Subject Area:</t>
  </si>
  <si>
    <t>Domestic</t>
  </si>
  <si>
    <t>Actor(s):</t>
  </si>
  <si>
    <t>The Emergency Contact, The Providers</t>
  </si>
  <si>
    <t>Trigger:</t>
  </si>
  <si>
    <t>Emergency Contact needs to download and log 
into the application to set up their notifications</t>
  </si>
  <si>
    <t>Precondition 1:</t>
  </si>
  <si>
    <t>Patient is in the doctors system</t>
  </si>
  <si>
    <t>Precondition 2:</t>
  </si>
  <si>
    <t>Emergency Contact is listed on patient's file</t>
  </si>
  <si>
    <t>Emergency Contact has been enrolled in the MedAlert system</t>
  </si>
  <si>
    <t>Emergency Contact has a smart phone running iOS 15.1/Snowcone 12 or later</t>
  </si>
  <si>
    <t>Emergency Contact is enrolled into the system and is sent a text with a link 
to download the app and their login information</t>
  </si>
  <si>
    <t>Emergency Contact downloads the app using the provided link</t>
  </si>
  <si>
    <t>Emergency Contact opens the app</t>
  </si>
  <si>
    <t>Emergency Contact uses the provided login information to log into the app</t>
  </si>
  <si>
    <t>Emergency Contact turns on notifications for the app 
(Banners, Notification Center, Lock screen, as persistent with sound on and badges on)</t>
  </si>
  <si>
    <t>Alternative Flow 1A:</t>
  </si>
  <si>
    <t>Emergency Contact did not recieve the enrollment text</t>
  </si>
  <si>
    <t>1A1:</t>
  </si>
  <si>
    <t>Provider gets a notification on their database that the emergency contact did not log in</t>
  </si>
  <si>
    <t>1A2:</t>
  </si>
  <si>
    <t>Provider is prompted to call emergency contact to confirm they recieved the text</t>
  </si>
  <si>
    <t>1A3:</t>
  </si>
  <si>
    <t>Provider calls emergency contact to inquire why they haven't logged in yet</t>
  </si>
  <si>
    <t>1A4:</t>
  </si>
  <si>
    <t>Provider resends text if need with link and log in information</t>
  </si>
  <si>
    <t>Alternative Flow 1B:</t>
  </si>
  <si>
    <t>Emergency Contact information is incorrect (Continuation from 1A3)</t>
  </si>
  <si>
    <t>1B1:</t>
  </si>
  <si>
    <t>Provider realized emergency contact info is incorrect</t>
  </si>
  <si>
    <t>1b2:</t>
  </si>
  <si>
    <t>Provider notifies Doctor and Patient to retrieve correct information</t>
  </si>
  <si>
    <t>1b3:</t>
  </si>
  <si>
    <t>Patient either gives provider correct emergency contact information over the phone
 or schedules an appointment to do so in person</t>
  </si>
  <si>
    <t>Alernative Flow 4A:</t>
  </si>
  <si>
    <t>Emergency Contact is unable to log in given login information</t>
  </si>
  <si>
    <t>4A1:</t>
  </si>
  <si>
    <t>Follow Alernative Flow 1A until step 1A4</t>
  </si>
  <si>
    <t>4A2:</t>
  </si>
  <si>
    <t>Provider resends update login information</t>
  </si>
  <si>
    <t>Emergency Contact does not enable push notifications for the app</t>
  </si>
  <si>
    <t>5A1:</t>
  </si>
  <si>
    <t>Provider get a notification on their database that push notifications were not enabled</t>
  </si>
  <si>
    <t>5A2:</t>
  </si>
  <si>
    <t>Provider is prompted to call emergency contact</t>
  </si>
  <si>
    <t>5A3:</t>
  </si>
  <si>
    <t>Provider calls emergency contact to inform them that without push notifications
 they wont be notified when the patient does not take their medications</t>
  </si>
  <si>
    <t>5A4:</t>
  </si>
  <si>
    <t>Provider runs through the process of enabling them if needed</t>
  </si>
  <si>
    <t>Use Case 4</t>
  </si>
  <si>
    <t>Patient signs into the mobile app</t>
  </si>
  <si>
    <t>The patient</t>
  </si>
  <si>
    <r>
      <rPr>
        <sz val="11"/>
        <color rgb="FF000000"/>
        <rFont val="Calibri"/>
        <family val="2"/>
      </rPr>
      <t xml:space="preserve">The patient logs into the MedAlert app using their personal information </t>
    </r>
    <r>
      <rPr>
        <sz val="11"/>
        <color rgb="FFFF0000"/>
        <rFont val="Calibri"/>
        <family val="2"/>
      </rPr>
      <t xml:space="preserve">(username is their phone number, default password is their DOB, will need to change after first login to be more secure) </t>
    </r>
    <r>
      <rPr>
        <sz val="11"/>
        <color rgb="FF000000"/>
        <rFont val="Calibri"/>
        <family val="2"/>
      </rPr>
      <t xml:space="preserve">and they will need to start creating their profile and adding personal information to be linked to the MedAlert system.
</t>
    </r>
    <r>
      <rPr>
        <sz val="11"/>
        <color rgb="FFFF0000"/>
        <rFont val="Calibri"/>
        <family val="2"/>
      </rPr>
      <t>(First and Last Name, DOB, phone number, and emergency contact information needs to be entered for confirmation to create profile)</t>
    </r>
  </si>
  <si>
    <t>Health care</t>
  </si>
  <si>
    <t>Patient downloads the app to login to their account</t>
  </si>
  <si>
    <t>Patient is a new starting user for MedAlert</t>
  </si>
  <si>
    <t>Patient is taking medications to enroll</t>
  </si>
  <si>
    <t>Patient enrolls via smartphone running IOS 15.1 
or later/ or Android snowcone 12 or later</t>
  </si>
  <si>
    <t>Patient has a valid phone number and DOB</t>
  </si>
  <si>
    <t>Patient receives a text message to download MedAlert on their smartphone</t>
  </si>
  <si>
    <t>Patient installs application from text message link</t>
  </si>
  <si>
    <t>Patient opens up application for the first time</t>
  </si>
  <si>
    <t>Patient is greeted with a welcome screen to sign in using their phone number as their username and default password is their DOB</t>
  </si>
  <si>
    <t>Patient successfully signs into the app</t>
  </si>
  <si>
    <t>Patient changes password to for security purposes</t>
  </si>
  <si>
    <t>Patient enters in their information, consisting of their full legal name, DOB, phone number, emergency contacts, and street address</t>
  </si>
  <si>
    <t>The patient's information is automatically saved with each change they make</t>
  </si>
  <si>
    <t xml:space="preserve">Alternative Flow 2A:	Provider's first time logging in - Brand new account
Description	This scenario decribes the provider admin account obtaining their access to the provider portal for the first time
2A1	Administrator signs into email provided to MedAlert staff to enroll the provider as a user of the provider portal
2A2	Administrator locates welcome email and follows the link for signup
2A3	Link autopopulates users information
2A4	Administrator sets up password for the first time 
2A5	Administrator saves password and page is reloaded to the login page
	</t>
  </si>
  <si>
    <t>*shake phone for the sight impaired that cant see the screen</t>
  </si>
  <si>
    <t>Use Case 5</t>
  </si>
  <si>
    <t>Patient is alerted to take their medications</t>
  </si>
  <si>
    <t>Use case 6</t>
  </si>
  <si>
    <t>Dr needs to update medication alarms for patient</t>
  </si>
  <si>
    <t>Use Case 7</t>
  </si>
  <si>
    <t>Patient wants to add additional alarms to keep all of their alarms in one app</t>
  </si>
  <si>
    <t xml:space="preserve">Use Case 8: </t>
  </si>
  <si>
    <t>Emergency contact adjusts the notifications they want to receive</t>
  </si>
  <si>
    <t xml:space="preserve">Use Case 9: </t>
  </si>
  <si>
    <t>Doctor adjusts the notifications they want to receive</t>
  </si>
  <si>
    <t>*By default alarm is set on high volume base ring</t>
  </si>
  <si>
    <t>*option to add custom sounds</t>
  </si>
  <si>
    <t xml:space="preserve">Use Case 10: </t>
  </si>
  <si>
    <t>Patient updates ringtone</t>
  </si>
  <si>
    <t>* by defaultcolor scheme is red/green</t>
  </si>
  <si>
    <t>Patient updates color scheme</t>
  </si>
  <si>
    <t xml:space="preserve">Same as iPhone accessibility &gt; Audio/Visual&gt; Visual </t>
  </si>
  <si>
    <t>By default this option is turned off</t>
  </si>
  <si>
    <t>Patient updates visual aid LED flashing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</si>
</sst>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quot;$&quot;#,##0.00"/>
  </numFmts>
  <fonts count="32">
    <font>
      <sz val="11"/>
      <color theme="1"/>
      <name val="Calibri"/>
      <family val="2"/>
      <scheme val="minor"/>
    </font>
    <font>
      <u/>
      <sz val="11"/>
      <color theme="10"/>
      <name val="Calibri"/>
      <family val="2"/>
      <scheme val="minor"/>
    </font>
    <font>
      <sz val="11"/>
      <color rgb="FF000000"/>
      <name val="Calibri"/>
      <family val="2"/>
    </font>
    <font>
      <sz val="11"/>
      <color rgb="FFFF0000"/>
      <name val="Calibri"/>
      <family val="2"/>
    </font>
    <font>
      <sz val="11"/>
      <color theme="1"/>
      <name val="Calibri"/>
      <family val="2"/>
    </font>
    <font>
      <b/>
      <sz val="11"/>
      <color theme="0"/>
      <name val="Calibri"/>
      <family val="2"/>
      <scheme val="minor"/>
    </font>
    <font>
      <b/>
      <sz val="11"/>
      <color theme="1"/>
      <name val="Calibri"/>
      <family val="2"/>
      <scheme val="minor"/>
    </font>
    <font>
      <sz val="11"/>
      <color theme="4"/>
      <name val="Calibri"/>
      <family val="2"/>
      <scheme val="minor"/>
    </font>
    <font>
      <sz val="11"/>
      <color rgb="FF0070C0"/>
      <name val="Calibri"/>
      <family val="2"/>
      <scheme val="minor"/>
    </font>
    <font>
      <i/>
      <sz val="11"/>
      <color theme="0" tint="-0.499984740745262"/>
      <name val="Calibri"/>
      <family val="2"/>
      <scheme val="minor"/>
    </font>
    <font>
      <sz val="14"/>
      <color theme="1"/>
      <name val="Calibri"/>
      <family val="2"/>
      <scheme val="minor"/>
    </font>
    <font>
      <i/>
      <sz val="14"/>
      <color theme="1"/>
      <name val="Calibri"/>
      <family val="2"/>
      <scheme val="minor"/>
    </font>
    <font>
      <b/>
      <sz val="11"/>
      <name val="Calibri"/>
      <family val="2"/>
      <scheme val="minor"/>
    </font>
    <font>
      <sz val="11"/>
      <color theme="1"/>
      <name val="Wingdings"/>
      <charset val="2"/>
    </font>
    <font>
      <i/>
      <sz val="11"/>
      <color theme="0" tint="-0.34998626667073579"/>
      <name val="Calibri"/>
      <family val="2"/>
      <scheme val="minor"/>
    </font>
    <font>
      <i/>
      <sz val="10"/>
      <color theme="0" tint="-0.34998626667073579"/>
      <name val="Calibri"/>
      <family val="2"/>
      <scheme val="minor"/>
    </font>
    <font>
      <b/>
      <i/>
      <sz val="11"/>
      <color theme="0" tint="-0.34998626667073579"/>
      <name val="Calibri"/>
      <family val="2"/>
      <scheme val="minor"/>
    </font>
    <font>
      <b/>
      <sz val="11"/>
      <color theme="1"/>
      <name val="Wingdings"/>
      <charset val="2"/>
    </font>
    <font>
      <b/>
      <i/>
      <sz val="11"/>
      <color theme="0" tint="-0.499984740745262"/>
      <name val="Calibri"/>
      <family val="2"/>
      <scheme val="minor"/>
    </font>
    <font>
      <i/>
      <sz val="11"/>
      <color theme="0" tint="-0.499984740745262"/>
      <name val="Wingdings"/>
      <charset val="2"/>
    </font>
    <font>
      <sz val="11"/>
      <color rgb="FFFF0000"/>
      <name val="Calibri"/>
      <family val="2"/>
      <scheme val="minor"/>
    </font>
    <font>
      <b/>
      <u/>
      <sz val="11"/>
      <color theme="1"/>
      <name val="Calibri"/>
      <family val="2"/>
      <scheme val="minor"/>
    </font>
    <font>
      <b/>
      <i/>
      <u/>
      <sz val="11"/>
      <color theme="1"/>
      <name val="Calibri"/>
      <family val="2"/>
      <scheme val="minor"/>
    </font>
    <font>
      <b/>
      <sz val="11"/>
      <color rgb="FF3F3F3F"/>
      <name val="Calibri"/>
      <scheme val="minor"/>
    </font>
    <font>
      <b/>
      <i/>
      <sz val="11"/>
      <color rgb="FF000000"/>
      <name val="Calibri"/>
    </font>
    <font>
      <sz val="11"/>
      <color theme="1"/>
      <name val="Calibri"/>
      <family val="2"/>
      <scheme val="minor"/>
    </font>
    <font>
      <b/>
      <sz val="11"/>
      <color theme="1"/>
      <name val="Calibri"/>
      <scheme val="minor"/>
    </font>
    <font>
      <b/>
      <sz val="11"/>
      <color rgb="FFFF0000"/>
      <name val="Calibri"/>
    </font>
    <font>
      <b/>
      <sz val="11"/>
      <color rgb="FFFF0000"/>
      <name val="Calibri"/>
      <scheme val="minor"/>
    </font>
    <font>
      <b/>
      <sz val="16"/>
      <color theme="1"/>
      <name val="Calibri"/>
      <scheme val="minor"/>
    </font>
    <font>
      <b/>
      <sz val="16"/>
      <color rgb="FFFF0000"/>
      <name val="Calibri"/>
      <scheme val="minor"/>
    </font>
    <font>
      <b/>
      <sz val="14"/>
      <color rgb="FF000000"/>
      <name val="Calibri"/>
    </font>
  </fonts>
  <fills count="9">
    <fill>
      <patternFill patternType="none"/>
    </fill>
    <fill>
      <patternFill patternType="gray125"/>
    </fill>
    <fill>
      <patternFill patternType="solid">
        <fgColor rgb="FFD0CECE"/>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77BB3F"/>
        <bgColor indexed="64"/>
      </patternFill>
    </fill>
    <fill>
      <patternFill patternType="solid">
        <fgColor theme="3" tint="-0.249977111117893"/>
        <bgColor indexed="64"/>
      </patternFill>
    </fill>
    <fill>
      <patternFill patternType="solid">
        <fgColor rgb="FFF2F2F2"/>
      </patternFill>
    </fill>
    <fill>
      <patternFill patternType="solid">
        <fgColor rgb="FFFFFF00"/>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indexed="64"/>
      </left>
      <right/>
      <top/>
      <bottom/>
      <diagonal/>
    </border>
    <border>
      <left/>
      <right/>
      <top style="thin">
        <color indexed="64"/>
      </top>
      <bottom/>
      <diagonal/>
    </border>
    <border>
      <left style="medium">
        <color rgb="FF77BB3F"/>
      </left>
      <right/>
      <top style="medium">
        <color rgb="FF77BB3F"/>
      </top>
      <bottom style="medium">
        <color rgb="FF77BB3F"/>
      </bottom>
      <diagonal/>
    </border>
    <border>
      <left/>
      <right/>
      <top style="medium">
        <color rgb="FF77BB3F"/>
      </top>
      <bottom style="medium">
        <color rgb="FF77BB3F"/>
      </bottom>
      <diagonal/>
    </border>
    <border>
      <left/>
      <right style="medium">
        <color rgb="FF77BB3F"/>
      </right>
      <top style="medium">
        <color rgb="FF77BB3F"/>
      </top>
      <bottom style="medium">
        <color rgb="FF77BB3F"/>
      </bottom>
      <diagonal/>
    </border>
    <border>
      <left style="medium">
        <color rgb="FF77BB3F"/>
      </left>
      <right/>
      <top/>
      <bottom/>
      <diagonal/>
    </border>
    <border>
      <left/>
      <right style="medium">
        <color rgb="FF77BB3F"/>
      </right>
      <top/>
      <bottom/>
      <diagonal/>
    </border>
    <border>
      <left style="medium">
        <color rgb="FF77BB3F"/>
      </left>
      <right/>
      <top/>
      <bottom style="medium">
        <color rgb="FF77BB3F"/>
      </bottom>
      <diagonal/>
    </border>
    <border>
      <left/>
      <right/>
      <top/>
      <bottom style="medium">
        <color rgb="FF77BB3F"/>
      </bottom>
      <diagonal/>
    </border>
    <border>
      <left/>
      <right style="medium">
        <color rgb="FF77BB3F"/>
      </right>
      <top/>
      <bottom style="medium">
        <color rgb="FF77BB3F"/>
      </bottom>
      <diagonal/>
    </border>
    <border>
      <left style="medium">
        <color rgb="FF77BB3F"/>
      </left>
      <right/>
      <top style="medium">
        <color rgb="FF77BB3F"/>
      </top>
      <bottom/>
      <diagonal/>
    </border>
    <border>
      <left/>
      <right/>
      <top style="medium">
        <color rgb="FF77BB3F"/>
      </top>
      <bottom/>
      <diagonal/>
    </border>
    <border>
      <left/>
      <right style="medium">
        <color rgb="FF77BB3F"/>
      </right>
      <top style="medium">
        <color rgb="FF77BB3F"/>
      </top>
      <bottom/>
      <diagonal/>
    </border>
    <border>
      <left style="medium">
        <color indexed="64"/>
      </left>
      <right/>
      <top style="medium">
        <color rgb="FF77BB3F"/>
      </top>
      <bottom/>
      <diagonal/>
    </border>
    <border>
      <left style="medium">
        <color indexed="64"/>
      </left>
      <right/>
      <top/>
      <bottom style="medium">
        <color rgb="FF77BB3F"/>
      </bottom>
      <diagonal/>
    </border>
    <border>
      <left style="thin">
        <color indexed="64"/>
      </left>
      <right style="thin">
        <color indexed="64"/>
      </right>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
    <xf numFmtId="0" fontId="0" fillId="0" borderId="0"/>
    <xf numFmtId="0" fontId="1" fillId="0" borderId="0" applyNumberFormat="0" applyFill="0" applyBorder="0" applyAlignment="0" applyProtection="0"/>
    <xf numFmtId="0" fontId="23" fillId="7" borderId="48" applyNumberFormat="0" applyAlignment="0" applyProtection="0"/>
    <xf numFmtId="43" fontId="25" fillId="0" borderId="0" applyFont="0" applyFill="0" applyBorder="0" applyAlignment="0" applyProtection="0"/>
    <xf numFmtId="0" fontId="26" fillId="0" borderId="49" applyNumberFormat="0" applyFill="0" applyAlignment="0" applyProtection="0"/>
  </cellStyleXfs>
  <cellXfs count="191">
    <xf numFmtId="0" fontId="0" fillId="0" borderId="0" xfId="0"/>
    <xf numFmtId="0" fontId="0" fillId="0" borderId="0" xfId="0" applyAlignment="1">
      <alignment wrapText="1"/>
    </xf>
    <xf numFmtId="0" fontId="1" fillId="0" borderId="0" xfId="1"/>
    <xf numFmtId="0" fontId="0" fillId="0" borderId="1" xfId="0" applyBorder="1" applyAlignment="1">
      <alignment horizontal="center" vertical="center"/>
    </xf>
    <xf numFmtId="49" fontId="0" fillId="0" borderId="2" xfId="0" applyNumberFormat="1" applyBorder="1" applyAlignment="1">
      <alignment horizontal="center" vertical="center"/>
    </xf>
    <xf numFmtId="49" fontId="0" fillId="0" borderId="2" xfId="0" applyNumberFormat="1" applyBorder="1" applyAlignment="1">
      <alignment horizontal="center" vertical="center" wrapText="1"/>
    </xf>
    <xf numFmtId="0" fontId="0" fillId="0" borderId="2" xfId="0" applyBorder="1" applyAlignment="1">
      <alignment horizontal="center" vertical="center"/>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wrapText="1"/>
    </xf>
    <xf numFmtId="4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49" fontId="0" fillId="2" borderId="3" xfId="0" applyNumberFormat="1"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2" borderId="7" xfId="0" applyFill="1" applyBorder="1" applyAlignment="1">
      <alignment horizontal="center" vertical="center"/>
    </xf>
    <xf numFmtId="0" fontId="0" fillId="0" borderId="7" xfId="0" applyBorder="1" applyAlignment="1">
      <alignment horizontal="center" vertical="center"/>
    </xf>
    <xf numFmtId="0" fontId="0" fillId="3" borderId="0" xfId="0" applyFill="1" applyAlignment="1">
      <alignment horizontal="center" vertical="center"/>
    </xf>
    <xf numFmtId="0" fontId="0" fillId="3" borderId="0" xfId="0" applyFill="1"/>
    <xf numFmtId="49" fontId="4" fillId="0" borderId="4" xfId="0" applyNumberFormat="1" applyFont="1"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2" borderId="8" xfId="0" applyFill="1" applyBorder="1" applyAlignment="1">
      <alignment horizontal="center" vertical="center"/>
    </xf>
    <xf numFmtId="0" fontId="0" fillId="0" borderId="8" xfId="0" applyBorder="1" applyAlignment="1">
      <alignment horizontal="center" vertical="center" wrapText="1"/>
    </xf>
    <xf numFmtId="0" fontId="0" fillId="4" borderId="0" xfId="0" applyFill="1"/>
    <xf numFmtId="0" fontId="6" fillId="0" borderId="0" xfId="0" applyFont="1"/>
    <xf numFmtId="0" fontId="10" fillId="0" borderId="0" xfId="0" applyFont="1"/>
    <xf numFmtId="0" fontId="11"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10" fillId="0" borderId="16" xfId="0" applyFont="1" applyBorder="1"/>
    <xf numFmtId="0" fontId="11" fillId="0" borderId="16"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8" fillId="0" borderId="0" xfId="0" applyFont="1" applyAlignment="1">
      <alignment horizontal="left"/>
    </xf>
    <xf numFmtId="0" fontId="0" fillId="5" borderId="0" xfId="0" applyFill="1"/>
    <xf numFmtId="0" fontId="8" fillId="0" borderId="0" xfId="0" applyFont="1"/>
    <xf numFmtId="0" fontId="9" fillId="0" borderId="0" xfId="0" applyFont="1"/>
    <xf numFmtId="0" fontId="7" fillId="0" borderId="0" xfId="0" applyFont="1"/>
    <xf numFmtId="0" fontId="0" fillId="0" borderId="0" xfId="0" applyAlignment="1">
      <alignment horizontal="center"/>
    </xf>
    <xf numFmtId="0" fontId="0" fillId="0" borderId="0" xfId="0" applyAlignment="1">
      <alignment horizontal="center" wrapText="1"/>
    </xf>
    <xf numFmtId="0" fontId="12" fillId="0" borderId="0" xfId="0" applyFont="1"/>
    <xf numFmtId="0" fontId="0" fillId="5" borderId="15" xfId="0" applyFill="1" applyBorder="1"/>
    <xf numFmtId="0" fontId="0" fillId="5" borderId="16" xfId="0" applyFill="1" applyBorder="1"/>
    <xf numFmtId="20" fontId="14" fillId="0" borderId="8" xfId="0" applyNumberFormat="1" applyFont="1" applyBorder="1" applyAlignment="1">
      <alignment horizontal="center"/>
    </xf>
    <xf numFmtId="0" fontId="0" fillId="0" borderId="10" xfId="0" applyBorder="1"/>
    <xf numFmtId="0" fontId="13" fillId="0" borderId="11" xfId="0" applyFont="1" applyBorder="1" applyAlignment="1">
      <alignment horizontal="right"/>
    </xf>
    <xf numFmtId="0" fontId="15" fillId="0" borderId="9" xfId="0" applyFont="1" applyBorder="1" applyAlignment="1">
      <alignment horizontal="right" wrapText="1"/>
    </xf>
    <xf numFmtId="0" fontId="17" fillId="0" borderId="11" xfId="0" applyFont="1" applyBorder="1" applyAlignment="1">
      <alignment horizontal="right"/>
    </xf>
    <xf numFmtId="0" fontId="17" fillId="0" borderId="0" xfId="0" applyFont="1" applyAlignment="1">
      <alignment horizontal="right"/>
    </xf>
    <xf numFmtId="0" fontId="6" fillId="0" borderId="0" xfId="0" applyFont="1" applyAlignment="1">
      <alignment vertical="center"/>
    </xf>
    <xf numFmtId="0" fontId="16" fillId="0" borderId="10" xfId="0" applyFont="1" applyBorder="1" applyAlignment="1">
      <alignment horizontal="center"/>
    </xf>
    <xf numFmtId="0" fontId="6" fillId="0" borderId="31" xfId="0" applyFont="1" applyBorder="1"/>
    <xf numFmtId="0" fontId="6" fillId="0" borderId="32" xfId="0" applyFont="1" applyBorder="1"/>
    <xf numFmtId="0" fontId="6" fillId="0" borderId="31" xfId="0" applyFont="1" applyBorder="1" applyAlignment="1">
      <alignment vertical="center"/>
    </xf>
    <xf numFmtId="0" fontId="17" fillId="0" borderId="32" xfId="0" applyFont="1" applyBorder="1" applyAlignment="1">
      <alignment horizontal="right"/>
    </xf>
    <xf numFmtId="0" fontId="6" fillId="0" borderId="33" xfId="0" applyFont="1" applyBorder="1"/>
    <xf numFmtId="0" fontId="6" fillId="0" borderId="34" xfId="0" applyFont="1" applyBorder="1"/>
    <xf numFmtId="0" fontId="0" fillId="0" borderId="34" xfId="0" applyBorder="1"/>
    <xf numFmtId="0" fontId="6" fillId="0" borderId="35" xfId="0" applyFont="1" applyBorder="1"/>
    <xf numFmtId="0" fontId="9" fillId="0" borderId="0" xfId="0" applyFont="1" applyAlignment="1">
      <alignment horizontal="left"/>
    </xf>
    <xf numFmtId="0" fontId="18" fillId="0" borderId="0" xfId="0" applyFont="1"/>
    <xf numFmtId="0" fontId="19" fillId="0" borderId="0" xfId="0" applyFont="1"/>
    <xf numFmtId="0" fontId="5" fillId="0" borderId="0" xfId="0" applyFont="1" applyAlignment="1">
      <alignment horizontal="center"/>
    </xf>
    <xf numFmtId="0" fontId="5" fillId="0" borderId="25" xfId="0" applyFont="1" applyBorder="1" applyAlignment="1">
      <alignment horizontal="center"/>
    </xf>
    <xf numFmtId="0" fontId="9" fillId="0" borderId="0" xfId="0" quotePrefix="1" applyFont="1" applyAlignment="1">
      <alignment horizontal="center"/>
    </xf>
    <xf numFmtId="0" fontId="11" fillId="5" borderId="0" xfId="0" applyFont="1" applyFill="1"/>
    <xf numFmtId="0" fontId="0" fillId="5" borderId="0" xfId="0" applyFill="1" applyAlignment="1">
      <alignment wrapText="1"/>
    </xf>
    <xf numFmtId="0" fontId="5" fillId="5" borderId="15" xfId="0" applyFont="1" applyFill="1" applyBorder="1" applyAlignment="1">
      <alignment horizontal="center"/>
    </xf>
    <xf numFmtId="0" fontId="0" fillId="5" borderId="17" xfId="0" applyFill="1" applyBorder="1"/>
    <xf numFmtId="0" fontId="5" fillId="5" borderId="16" xfId="0" applyFont="1" applyFill="1" applyBorder="1" applyAlignment="1">
      <alignment horizontal="center"/>
    </xf>
    <xf numFmtId="0" fontId="13" fillId="5" borderId="16" xfId="0" applyFont="1" applyFill="1" applyBorder="1"/>
    <xf numFmtId="0" fontId="7" fillId="0" borderId="0" xfId="0" applyFont="1" applyAlignment="1">
      <alignment horizontal="center"/>
    </xf>
    <xf numFmtId="0" fontId="7" fillId="5" borderId="16" xfId="0" applyFont="1" applyFill="1" applyBorder="1"/>
    <xf numFmtId="0" fontId="0" fillId="5" borderId="19" xfId="0" applyFill="1" applyBorder="1"/>
    <xf numFmtId="0" fontId="6" fillId="0" borderId="36" xfId="0" applyFont="1" applyBorder="1"/>
    <xf numFmtId="0" fontId="0" fillId="0" borderId="31" xfId="0" applyBorder="1"/>
    <xf numFmtId="0" fontId="5" fillId="5" borderId="16" xfId="0" applyFont="1" applyFill="1" applyBorder="1" applyAlignment="1">
      <alignment vertical="center"/>
    </xf>
    <xf numFmtId="0" fontId="5" fillId="6" borderId="0" xfId="0" applyFont="1" applyFill="1" applyAlignment="1">
      <alignment vertical="center"/>
    </xf>
    <xf numFmtId="0" fontId="5" fillId="5" borderId="15" xfId="0" applyFont="1" applyFill="1" applyBorder="1" applyAlignment="1">
      <alignment vertical="center"/>
    </xf>
    <xf numFmtId="0" fontId="5" fillId="5" borderId="15" xfId="0" applyFont="1" applyFill="1" applyBorder="1"/>
    <xf numFmtId="0" fontId="5" fillId="5" borderId="16" xfId="0" applyFont="1" applyFill="1" applyBorder="1"/>
    <xf numFmtId="0" fontId="14" fillId="0" borderId="9" xfId="0" applyFont="1" applyBorder="1" applyAlignment="1">
      <alignment horizontal="center"/>
    </xf>
    <xf numFmtId="20" fontId="14" fillId="0" borderId="10" xfId="0" applyNumberFormat="1" applyFont="1" applyBorder="1" applyAlignment="1">
      <alignment horizontal="center"/>
    </xf>
    <xf numFmtId="0" fontId="14" fillId="0" borderId="8" xfId="0" applyFont="1" applyBorder="1" applyAlignment="1">
      <alignment horizontal="center"/>
    </xf>
    <xf numFmtId="0" fontId="8" fillId="5" borderId="0" xfId="0" applyFont="1" applyFill="1" applyAlignment="1">
      <alignment horizontal="left"/>
    </xf>
    <xf numFmtId="0" fontId="0" fillId="5" borderId="18" xfId="0" applyFill="1" applyBorder="1"/>
    <xf numFmtId="0" fontId="0" fillId="0" borderId="0" xfId="0" quotePrefix="1" applyAlignment="1">
      <alignment horizontal="right" vertical="top"/>
    </xf>
    <xf numFmtId="0" fontId="0" fillId="0" borderId="8" xfId="0" applyBorder="1"/>
    <xf numFmtId="0" fontId="21" fillId="0" borderId="8" xfId="0" applyFont="1" applyBorder="1"/>
    <xf numFmtId="0" fontId="22" fillId="0" borderId="8" xfId="0" applyFont="1" applyBorder="1"/>
    <xf numFmtId="0" fontId="0" fillId="0" borderId="41" xfId="0" applyBorder="1"/>
    <xf numFmtId="0" fontId="20" fillId="0" borderId="8" xfId="0" applyFont="1" applyBorder="1"/>
    <xf numFmtId="0" fontId="0" fillId="0" borderId="42" xfId="0" applyBorder="1"/>
    <xf numFmtId="0" fontId="0" fillId="0" borderId="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4" xfId="0" quotePrefix="1" applyBorder="1"/>
    <xf numFmtId="0" fontId="24" fillId="0" borderId="0" xfId="0" applyFont="1"/>
    <xf numFmtId="0" fontId="23" fillId="7" borderId="48" xfId="2"/>
    <xf numFmtId="0" fontId="23" fillId="7" borderId="48" xfId="2" applyAlignment="1">
      <alignment wrapText="1"/>
    </xf>
    <xf numFmtId="0" fontId="23" fillId="7" borderId="48" xfId="2" applyAlignment="1">
      <alignment horizontal="center" wrapText="1"/>
    </xf>
    <xf numFmtId="43" fontId="23" fillId="7" borderId="48" xfId="3" applyFont="1" applyFill="1" applyBorder="1"/>
    <xf numFmtId="43" fontId="23" fillId="7" borderId="48" xfId="3" applyFont="1" applyFill="1" applyBorder="1" applyAlignment="1">
      <alignment wrapText="1"/>
    </xf>
    <xf numFmtId="43" fontId="0" fillId="0" borderId="0" xfId="3" applyFont="1" applyAlignment="1">
      <alignment wrapText="1"/>
    </xf>
    <xf numFmtId="43" fontId="0" fillId="0" borderId="0" xfId="3" applyFont="1"/>
    <xf numFmtId="43" fontId="23" fillId="7" borderId="48" xfId="2" applyNumberFormat="1"/>
    <xf numFmtId="43" fontId="23" fillId="7" borderId="48" xfId="2" applyNumberFormat="1" applyAlignment="1">
      <alignment wrapText="1"/>
    </xf>
    <xf numFmtId="43" fontId="27" fillId="7" borderId="48" xfId="2" applyNumberFormat="1" applyFont="1"/>
    <xf numFmtId="43" fontId="28" fillId="7" borderId="48" xfId="2" applyNumberFormat="1" applyFont="1"/>
    <xf numFmtId="43" fontId="29" fillId="0" borderId="49" xfId="4" applyNumberFormat="1" applyFont="1" applyFill="1"/>
    <xf numFmtId="43" fontId="29" fillId="0" borderId="49" xfId="4" applyNumberFormat="1" applyFont="1" applyFill="1" applyAlignment="1">
      <alignment wrapText="1"/>
    </xf>
    <xf numFmtId="43" fontId="30" fillId="0" borderId="49" xfId="4" applyNumberFormat="1" applyFont="1" applyFill="1"/>
    <xf numFmtId="0" fontId="29" fillId="0" borderId="49" xfId="4" applyFont="1" applyFill="1" applyAlignment="1">
      <alignment wrapText="1"/>
    </xf>
    <xf numFmtId="6" fontId="29" fillId="0" borderId="49" xfId="4" applyNumberFormat="1" applyFont="1" applyFill="1"/>
    <xf numFmtId="0" fontId="0" fillId="8" borderId="0" xfId="0" applyFill="1"/>
    <xf numFmtId="0" fontId="20" fillId="4" borderId="0" xfId="0" applyFont="1" applyFill="1"/>
    <xf numFmtId="43" fontId="29" fillId="8" borderId="49" xfId="4" applyNumberFormat="1" applyFont="1" applyFill="1"/>
    <xf numFmtId="6" fontId="30" fillId="8" borderId="49" xfId="4" applyNumberFormat="1" applyFont="1" applyFill="1"/>
    <xf numFmtId="43" fontId="31" fillId="8" borderId="49" xfId="4" applyNumberFormat="1" applyFont="1" applyFill="1" applyAlignment="1">
      <alignment wrapText="1"/>
    </xf>
    <xf numFmtId="43" fontId="29" fillId="8" borderId="49" xfId="4" applyNumberFormat="1" applyFont="1" applyFill="1" applyAlignment="1"/>
    <xf numFmtId="0" fontId="29" fillId="8" borderId="49" xfId="4" applyFont="1" applyFill="1"/>
    <xf numFmtId="164" fontId="0" fillId="0" borderId="0" xfId="3" applyNumberFormat="1" applyFont="1"/>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22" xfId="0" applyFont="1" applyFill="1" applyBorder="1" applyAlignment="1">
      <alignment horizontal="center" vertical="center"/>
    </xf>
    <xf numFmtId="0" fontId="5" fillId="5" borderId="23" xfId="0" applyFont="1" applyFill="1" applyBorder="1" applyAlignment="1">
      <alignment horizontal="center" vertical="center"/>
    </xf>
    <xf numFmtId="0" fontId="9"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0" fillId="0" borderId="0" xfId="0" applyAlignment="1">
      <alignment horizontal="center"/>
    </xf>
    <xf numFmtId="0" fontId="9" fillId="0" borderId="22" xfId="0" applyFont="1" applyBorder="1" applyAlignment="1">
      <alignment horizontal="center"/>
    </xf>
    <xf numFmtId="0" fontId="9" fillId="0" borderId="25" xfId="0" applyFont="1" applyBorder="1" applyAlignment="1">
      <alignment horizontal="center"/>
    </xf>
    <xf numFmtId="0" fontId="9" fillId="0" borderId="23" xfId="0" applyFont="1" applyBorder="1" applyAlignment="1">
      <alignment horizontal="center"/>
    </xf>
    <xf numFmtId="0" fontId="9" fillId="0" borderId="9" xfId="0" quotePrefix="1" applyFont="1" applyBorder="1" applyAlignment="1">
      <alignment horizontal="center"/>
    </xf>
    <xf numFmtId="0" fontId="13" fillId="0" borderId="8" xfId="0" applyFont="1" applyBorder="1" applyAlignment="1">
      <alignment horizontal="right"/>
    </xf>
    <xf numFmtId="0" fontId="9" fillId="0" borderId="10" xfId="0" quotePrefix="1" applyFont="1" applyBorder="1" applyAlignment="1">
      <alignment horizontal="center"/>
    </xf>
    <xf numFmtId="0" fontId="9" fillId="0" borderId="11" xfId="0" quotePrefix="1" applyFont="1" applyBorder="1" applyAlignment="1">
      <alignment horizontal="center"/>
    </xf>
    <xf numFmtId="0" fontId="5" fillId="6" borderId="39" xfId="0" applyFont="1" applyFill="1" applyBorder="1" applyAlignment="1">
      <alignment horizontal="center" vertical="center"/>
    </xf>
    <xf numFmtId="0" fontId="5" fillId="6" borderId="37" xfId="0" applyFont="1" applyFill="1" applyBorder="1" applyAlignment="1">
      <alignment horizontal="center" vertical="center"/>
    </xf>
    <xf numFmtId="0" fontId="5" fillId="6" borderId="38" xfId="0" applyFont="1" applyFill="1" applyBorder="1" applyAlignment="1">
      <alignment horizontal="center" vertical="center"/>
    </xf>
    <xf numFmtId="0" fontId="5" fillId="6" borderId="40" xfId="0" applyFont="1" applyFill="1" applyBorder="1" applyAlignment="1">
      <alignment horizontal="center" vertical="center"/>
    </xf>
    <xf numFmtId="0" fontId="5" fillId="6" borderId="34" xfId="0" applyFont="1" applyFill="1" applyBorder="1" applyAlignment="1">
      <alignment horizontal="center" vertical="center"/>
    </xf>
    <xf numFmtId="0" fontId="5" fillId="6" borderId="35" xfId="0" applyFont="1" applyFill="1" applyBorder="1" applyAlignment="1">
      <alignment horizontal="center" vertical="center"/>
    </xf>
    <xf numFmtId="0" fontId="5" fillId="6" borderId="36" xfId="0" applyFont="1" applyFill="1" applyBorder="1" applyAlignment="1">
      <alignment horizontal="center" vertical="center"/>
    </xf>
    <xf numFmtId="0" fontId="5" fillId="6" borderId="33" xfId="0" applyFont="1" applyFill="1" applyBorder="1" applyAlignment="1">
      <alignment horizontal="center" vertical="center"/>
    </xf>
    <xf numFmtId="0" fontId="5" fillId="5" borderId="0" xfId="0" applyFont="1" applyFill="1" applyAlignment="1">
      <alignment horizontal="center" vertical="center"/>
    </xf>
    <xf numFmtId="0" fontId="5" fillId="5" borderId="16" xfId="0" applyFont="1" applyFill="1" applyBorder="1" applyAlignment="1">
      <alignment horizontal="center" vertical="center"/>
    </xf>
    <xf numFmtId="0" fontId="5" fillId="6" borderId="28" xfId="0" applyFont="1" applyFill="1" applyBorder="1" applyAlignment="1">
      <alignment horizontal="center"/>
    </xf>
    <xf numFmtId="0" fontId="5" fillId="6" borderId="30" xfId="0" applyFont="1" applyFill="1" applyBorder="1" applyAlignment="1">
      <alignment horizontal="center"/>
    </xf>
    <xf numFmtId="0" fontId="5" fillId="6" borderId="10" xfId="0" applyFont="1" applyFill="1" applyBorder="1" applyAlignment="1">
      <alignment horizontal="center" vertical="center"/>
    </xf>
    <xf numFmtId="0" fontId="5" fillId="5" borderId="28" xfId="0" applyFont="1" applyFill="1" applyBorder="1" applyAlignment="1">
      <alignment horizontal="center"/>
    </xf>
    <xf numFmtId="0" fontId="5" fillId="5" borderId="29" xfId="0" applyFont="1" applyFill="1" applyBorder="1" applyAlignment="1">
      <alignment horizontal="center"/>
    </xf>
    <xf numFmtId="0" fontId="5" fillId="6" borderId="29" xfId="0" applyFont="1" applyFill="1" applyBorder="1" applyAlignment="1">
      <alignment horizontal="center"/>
    </xf>
    <xf numFmtId="0" fontId="6" fillId="0" borderId="0" xfId="0" applyFont="1" applyAlignment="1">
      <alignment horizontal="right"/>
    </xf>
    <xf numFmtId="0" fontId="6" fillId="0" borderId="24" xfId="0" applyFont="1" applyBorder="1" applyAlignment="1">
      <alignment horizontal="right"/>
    </xf>
    <xf numFmtId="0" fontId="5" fillId="5" borderId="27" xfId="0" applyFont="1" applyFill="1" applyBorder="1" applyAlignment="1">
      <alignment horizontal="center" vertical="center"/>
    </xf>
    <xf numFmtId="0" fontId="5" fillId="5" borderId="25" xfId="0" applyFont="1" applyFill="1" applyBorder="1" applyAlignment="1">
      <alignment horizontal="center" vertical="center"/>
    </xf>
    <xf numFmtId="0" fontId="6" fillId="0" borderId="0" xfId="0" applyFont="1" applyAlignment="1">
      <alignment horizontal="right" vertical="center"/>
    </xf>
    <xf numFmtId="0" fontId="6" fillId="0" borderId="24" xfId="0" applyFont="1" applyBorder="1" applyAlignment="1">
      <alignment horizontal="right" vertical="center"/>
    </xf>
    <xf numFmtId="0" fontId="15" fillId="0" borderId="9" xfId="0" applyFont="1" applyBorder="1" applyAlignment="1">
      <alignment horizontal="center" wrapText="1"/>
    </xf>
    <xf numFmtId="0" fontId="15" fillId="0" borderId="10" xfId="0" applyFont="1" applyBorder="1" applyAlignment="1">
      <alignment horizontal="center" wrapText="1"/>
    </xf>
    <xf numFmtId="0" fontId="15" fillId="0" borderId="11" xfId="0" applyFont="1" applyBorder="1" applyAlignment="1">
      <alignment horizontal="center" wrapText="1"/>
    </xf>
    <xf numFmtId="0" fontId="9" fillId="0" borderId="8" xfId="0" applyFont="1" applyBorder="1" applyAlignment="1">
      <alignment horizontal="center"/>
    </xf>
    <xf numFmtId="0" fontId="0" fillId="0" borderId="24" xfId="0" applyBorder="1"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5" fillId="6" borderId="15" xfId="0" applyFont="1" applyFill="1" applyBorder="1" applyAlignment="1">
      <alignment horizontal="center" vertical="center"/>
    </xf>
    <xf numFmtId="0" fontId="5" fillId="6" borderId="0" xfId="0" applyFont="1" applyFill="1" applyAlignment="1">
      <alignment horizontal="center" vertical="center"/>
    </xf>
    <xf numFmtId="0" fontId="5" fillId="6" borderId="0" xfId="1" applyFont="1" applyFill="1" applyBorder="1" applyAlignment="1">
      <alignment horizontal="center" vertical="center"/>
    </xf>
    <xf numFmtId="0" fontId="5" fillId="6" borderId="16" xfId="1" applyFont="1" applyFill="1" applyBorder="1" applyAlignment="1">
      <alignment horizontal="center" vertical="center"/>
    </xf>
    <xf numFmtId="0" fontId="5" fillId="6" borderId="10" xfId="0" applyFont="1" applyFill="1" applyBorder="1" applyAlignment="1">
      <alignment horizontal="center"/>
    </xf>
    <xf numFmtId="0" fontId="14" fillId="0" borderId="8" xfId="0" applyFont="1" applyBorder="1" applyAlignment="1">
      <alignment horizontal="center"/>
    </xf>
    <xf numFmtId="0" fontId="14" fillId="0" borderId="26" xfId="0" applyFont="1" applyBorder="1" applyAlignment="1">
      <alignment horizontal="center"/>
    </xf>
    <xf numFmtId="0" fontId="14" fillId="0" borderId="24" xfId="0" applyFont="1" applyBorder="1" applyAlignment="1">
      <alignment horizontal="center"/>
    </xf>
    <xf numFmtId="0" fontId="0" fillId="0" borderId="4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5">
    <cellStyle name="Comma" xfId="3" builtinId="3"/>
    <cellStyle name="Hyperlink" xfId="1" builtinId="8"/>
    <cellStyle name="Normal" xfId="0" builtinId="0"/>
    <cellStyle name="Output" xfId="2" builtinId="21"/>
    <cellStyle name="Total" xfId="4" builtinId="25"/>
  </cellStyles>
  <dxfs count="0"/>
  <tableStyles count="0" defaultTableStyle="TableStyleMedium2" defaultPivotStyle="PivotStyleLight16"/>
  <colors>
    <mruColors>
      <color rgb="FF77BB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556260</xdr:colOff>
      <xdr:row>4</xdr:row>
      <xdr:rowOff>7620</xdr:rowOff>
    </xdr:from>
    <xdr:to>
      <xdr:col>14</xdr:col>
      <xdr:colOff>7620</xdr:colOff>
      <xdr:row>9</xdr:row>
      <xdr:rowOff>69004</xdr:rowOff>
    </xdr:to>
    <xdr:pic>
      <xdr:nvPicPr>
        <xdr:cNvPr id="2" name="Picture 1">
          <a:extLst>
            <a:ext uri="{FF2B5EF4-FFF2-40B4-BE49-F238E27FC236}">
              <a16:creationId xmlns:a16="http://schemas.microsoft.com/office/drawing/2014/main" id="{E01232EB-7D4B-BD88-BF5C-17A4B1D6FF85}"/>
            </a:ext>
          </a:extLst>
        </xdr:cNvPr>
        <xdr:cNvPicPr>
          <a:picLocks noChangeAspect="1"/>
        </xdr:cNvPicPr>
      </xdr:nvPicPr>
      <xdr:blipFill>
        <a:blip xmlns:r="http://schemas.openxmlformats.org/officeDocument/2006/relationships" r:embed="rId1"/>
        <a:stretch>
          <a:fillRect/>
        </a:stretch>
      </xdr:blipFill>
      <xdr:spPr>
        <a:xfrm>
          <a:off x="4953000" y="739140"/>
          <a:ext cx="1226820" cy="1158664"/>
        </a:xfrm>
        <a:prstGeom prst="rect">
          <a:avLst/>
        </a:prstGeom>
      </xdr:spPr>
    </xdr:pic>
    <xdr:clientData/>
  </xdr:twoCellAnchor>
  <xdr:oneCellAnchor>
    <xdr:from>
      <xdr:col>12</xdr:col>
      <xdr:colOff>0</xdr:colOff>
      <xdr:row>27</xdr:row>
      <xdr:rowOff>7620</xdr:rowOff>
    </xdr:from>
    <xdr:ext cx="1226820" cy="1158664"/>
    <xdr:pic>
      <xdr:nvPicPr>
        <xdr:cNvPr id="4" name="Picture 3">
          <a:extLst>
            <a:ext uri="{FF2B5EF4-FFF2-40B4-BE49-F238E27FC236}">
              <a16:creationId xmlns:a16="http://schemas.microsoft.com/office/drawing/2014/main" id="{512240EC-DF9D-4ACD-B908-D9FAC8B41F8E}"/>
            </a:ext>
          </a:extLst>
        </xdr:cNvPr>
        <xdr:cNvPicPr>
          <a:picLocks noChangeAspect="1"/>
        </xdr:cNvPicPr>
      </xdr:nvPicPr>
      <xdr:blipFill>
        <a:blip xmlns:r="http://schemas.openxmlformats.org/officeDocument/2006/relationships" r:embed="rId1"/>
        <a:stretch>
          <a:fillRect/>
        </a:stretch>
      </xdr:blipFill>
      <xdr:spPr>
        <a:xfrm>
          <a:off x="5006340" y="5196840"/>
          <a:ext cx="1226820" cy="1158664"/>
        </a:xfrm>
        <a:prstGeom prst="rect">
          <a:avLst/>
        </a:prstGeom>
      </xdr:spPr>
    </xdr:pic>
    <xdr:clientData/>
  </xdr:oneCellAnchor>
  <xdr:oneCellAnchor>
    <xdr:from>
      <xdr:col>29</xdr:col>
      <xdr:colOff>0</xdr:colOff>
      <xdr:row>27</xdr:row>
      <xdr:rowOff>7620</xdr:rowOff>
    </xdr:from>
    <xdr:ext cx="1226820" cy="1158664"/>
    <xdr:pic>
      <xdr:nvPicPr>
        <xdr:cNvPr id="6" name="Picture 5">
          <a:extLst>
            <a:ext uri="{FF2B5EF4-FFF2-40B4-BE49-F238E27FC236}">
              <a16:creationId xmlns:a16="http://schemas.microsoft.com/office/drawing/2014/main" id="{ED38A2F1-9C06-4221-918B-FFA39D6D957A}"/>
            </a:ext>
          </a:extLst>
        </xdr:cNvPr>
        <xdr:cNvPicPr>
          <a:picLocks noChangeAspect="1"/>
        </xdr:cNvPicPr>
      </xdr:nvPicPr>
      <xdr:blipFill>
        <a:blip xmlns:r="http://schemas.openxmlformats.org/officeDocument/2006/relationships" r:embed="rId1"/>
        <a:stretch>
          <a:fillRect/>
        </a:stretch>
      </xdr:blipFill>
      <xdr:spPr>
        <a:xfrm>
          <a:off x="5006340" y="5196840"/>
          <a:ext cx="1226820" cy="1158664"/>
        </a:xfrm>
        <a:prstGeom prst="rect">
          <a:avLst/>
        </a:prstGeom>
      </xdr:spPr>
    </xdr:pic>
    <xdr:clientData/>
  </xdr:oneCellAnchor>
  <xdr:twoCellAnchor>
    <xdr:from>
      <xdr:col>21</xdr:col>
      <xdr:colOff>350520</xdr:colOff>
      <xdr:row>35</xdr:row>
      <xdr:rowOff>144780</xdr:rowOff>
    </xdr:from>
    <xdr:to>
      <xdr:col>23</xdr:col>
      <xdr:colOff>419100</xdr:colOff>
      <xdr:row>35</xdr:row>
      <xdr:rowOff>144780</xdr:rowOff>
    </xdr:to>
    <xdr:cxnSp macro="">
      <xdr:nvCxnSpPr>
        <xdr:cNvPr id="8" name="Straight Arrow Connector 7">
          <a:extLst>
            <a:ext uri="{FF2B5EF4-FFF2-40B4-BE49-F238E27FC236}">
              <a16:creationId xmlns:a16="http://schemas.microsoft.com/office/drawing/2014/main" id="{09E12B3B-391F-5C10-BB25-ECE704A90231}"/>
            </a:ext>
          </a:extLst>
        </xdr:cNvPr>
        <xdr:cNvCxnSpPr/>
      </xdr:nvCxnSpPr>
      <xdr:spPr>
        <a:xfrm>
          <a:off x="9014460" y="7025640"/>
          <a:ext cx="1287780" cy="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0</xdr:colOff>
      <xdr:row>48</xdr:row>
      <xdr:rowOff>7620</xdr:rowOff>
    </xdr:from>
    <xdr:ext cx="1226820" cy="1158664"/>
    <xdr:pic>
      <xdr:nvPicPr>
        <xdr:cNvPr id="10" name="Picture 9">
          <a:extLst>
            <a:ext uri="{FF2B5EF4-FFF2-40B4-BE49-F238E27FC236}">
              <a16:creationId xmlns:a16="http://schemas.microsoft.com/office/drawing/2014/main" id="{CE9CB7BB-4DDC-4FA2-96CF-E0EE920B7E82}"/>
            </a:ext>
          </a:extLst>
        </xdr:cNvPr>
        <xdr:cNvPicPr>
          <a:picLocks noChangeAspect="1"/>
        </xdr:cNvPicPr>
      </xdr:nvPicPr>
      <xdr:blipFill>
        <a:blip xmlns:r="http://schemas.openxmlformats.org/officeDocument/2006/relationships" r:embed="rId1"/>
        <a:stretch>
          <a:fillRect/>
        </a:stretch>
      </xdr:blipFill>
      <xdr:spPr>
        <a:xfrm>
          <a:off x="5006340" y="5196840"/>
          <a:ext cx="1226820" cy="1158664"/>
        </a:xfrm>
        <a:prstGeom prst="rect">
          <a:avLst/>
        </a:prstGeom>
      </xdr:spPr>
    </xdr:pic>
    <xdr:clientData/>
  </xdr:oneCellAnchor>
  <xdr:oneCellAnchor>
    <xdr:from>
      <xdr:col>29</xdr:col>
      <xdr:colOff>0</xdr:colOff>
      <xdr:row>48</xdr:row>
      <xdr:rowOff>7620</xdr:rowOff>
    </xdr:from>
    <xdr:ext cx="1226820" cy="1158664"/>
    <xdr:pic>
      <xdr:nvPicPr>
        <xdr:cNvPr id="11" name="Picture 10">
          <a:extLst>
            <a:ext uri="{FF2B5EF4-FFF2-40B4-BE49-F238E27FC236}">
              <a16:creationId xmlns:a16="http://schemas.microsoft.com/office/drawing/2014/main" id="{08CDFD7F-C6B5-4ECB-8D0C-88A195AA60E6}"/>
            </a:ext>
          </a:extLst>
        </xdr:cNvPr>
        <xdr:cNvPicPr>
          <a:picLocks noChangeAspect="1"/>
        </xdr:cNvPicPr>
      </xdr:nvPicPr>
      <xdr:blipFill>
        <a:blip xmlns:r="http://schemas.openxmlformats.org/officeDocument/2006/relationships" r:embed="rId1"/>
        <a:stretch>
          <a:fillRect/>
        </a:stretch>
      </xdr:blipFill>
      <xdr:spPr>
        <a:xfrm>
          <a:off x="13159740" y="5196840"/>
          <a:ext cx="1226820" cy="1158664"/>
        </a:xfrm>
        <a:prstGeom prst="rect">
          <a:avLst/>
        </a:prstGeom>
      </xdr:spPr>
    </xdr:pic>
    <xdr:clientData/>
  </xdr:oneCellAnchor>
  <xdr:twoCellAnchor>
    <xdr:from>
      <xdr:col>21</xdr:col>
      <xdr:colOff>312420</xdr:colOff>
      <xdr:row>56</xdr:row>
      <xdr:rowOff>15240</xdr:rowOff>
    </xdr:from>
    <xdr:to>
      <xdr:col>23</xdr:col>
      <xdr:colOff>381000</xdr:colOff>
      <xdr:row>56</xdr:row>
      <xdr:rowOff>15240</xdr:rowOff>
    </xdr:to>
    <xdr:cxnSp macro="">
      <xdr:nvCxnSpPr>
        <xdr:cNvPr id="12" name="Straight Arrow Connector 11">
          <a:extLst>
            <a:ext uri="{FF2B5EF4-FFF2-40B4-BE49-F238E27FC236}">
              <a16:creationId xmlns:a16="http://schemas.microsoft.com/office/drawing/2014/main" id="{890C4D9C-A203-444C-8242-C80A3838101D}"/>
            </a:ext>
          </a:extLst>
        </xdr:cNvPr>
        <xdr:cNvCxnSpPr/>
      </xdr:nvCxnSpPr>
      <xdr:spPr>
        <a:xfrm>
          <a:off x="9204960" y="11170920"/>
          <a:ext cx="1287780" cy="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3266</xdr:colOff>
      <xdr:row>78</xdr:row>
      <xdr:rowOff>70757</xdr:rowOff>
    </xdr:from>
    <xdr:ext cx="937260" cy="885191"/>
    <xdr:pic>
      <xdr:nvPicPr>
        <xdr:cNvPr id="13" name="Picture 12">
          <a:extLst>
            <a:ext uri="{FF2B5EF4-FFF2-40B4-BE49-F238E27FC236}">
              <a16:creationId xmlns:a16="http://schemas.microsoft.com/office/drawing/2014/main" id="{B903AC9E-9EDD-4C32-A249-CA33B5810CD7}"/>
            </a:ext>
          </a:extLst>
        </xdr:cNvPr>
        <xdr:cNvPicPr>
          <a:picLocks noChangeAspect="1"/>
        </xdr:cNvPicPr>
      </xdr:nvPicPr>
      <xdr:blipFill>
        <a:blip xmlns:r="http://schemas.openxmlformats.org/officeDocument/2006/relationships" r:embed="rId1"/>
        <a:stretch>
          <a:fillRect/>
        </a:stretch>
      </xdr:blipFill>
      <xdr:spPr>
        <a:xfrm>
          <a:off x="7688580" y="15822386"/>
          <a:ext cx="937260" cy="885191"/>
        </a:xfrm>
        <a:prstGeom prst="rect">
          <a:avLst/>
        </a:prstGeom>
      </xdr:spPr>
    </xdr:pic>
    <xdr:clientData/>
  </xdr:oneCellAnchor>
  <xdr:oneCellAnchor>
    <xdr:from>
      <xdr:col>11</xdr:col>
      <xdr:colOff>16073</xdr:colOff>
      <xdr:row>127</xdr:row>
      <xdr:rowOff>72037</xdr:rowOff>
    </xdr:from>
    <xdr:ext cx="937260" cy="885191"/>
    <xdr:pic>
      <xdr:nvPicPr>
        <xdr:cNvPr id="14" name="Picture 13">
          <a:extLst>
            <a:ext uri="{FF2B5EF4-FFF2-40B4-BE49-F238E27FC236}">
              <a16:creationId xmlns:a16="http://schemas.microsoft.com/office/drawing/2014/main" id="{B56E3450-6A8E-4991-9B84-B63DD7062B0F}"/>
            </a:ext>
          </a:extLst>
        </xdr:cNvPr>
        <xdr:cNvPicPr>
          <a:picLocks noChangeAspect="1"/>
        </xdr:cNvPicPr>
      </xdr:nvPicPr>
      <xdr:blipFill>
        <a:blip xmlns:r="http://schemas.openxmlformats.org/officeDocument/2006/relationships" r:embed="rId1"/>
        <a:stretch>
          <a:fillRect/>
        </a:stretch>
      </xdr:blipFill>
      <xdr:spPr>
        <a:xfrm>
          <a:off x="7701387" y="25468408"/>
          <a:ext cx="937260" cy="88519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11</xdr:row>
      <xdr:rowOff>161925</xdr:rowOff>
    </xdr:from>
    <xdr:to>
      <xdr:col>3</xdr:col>
      <xdr:colOff>561975</xdr:colOff>
      <xdr:row>16</xdr:row>
      <xdr:rowOff>161925</xdr:rowOff>
    </xdr:to>
    <xdr:sp macro="" textlink="">
      <xdr:nvSpPr>
        <xdr:cNvPr id="2" name="TextBox 1">
          <a:extLst>
            <a:ext uri="{FF2B5EF4-FFF2-40B4-BE49-F238E27FC236}">
              <a16:creationId xmlns:a16="http://schemas.microsoft.com/office/drawing/2014/main" id="{A26DB1DE-7B4D-B153-BF53-3B48E5305BBF}"/>
            </a:ext>
          </a:extLst>
        </xdr:cNvPr>
        <xdr:cNvSpPr txBox="1"/>
      </xdr:nvSpPr>
      <xdr:spPr>
        <a:xfrm>
          <a:off x="200025" y="6324600"/>
          <a:ext cx="401955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Use case points: UCP = (UUCW + UAW)* TCF * UCF</a:t>
          </a:r>
        </a:p>
      </xdr:txBody>
    </xdr:sp>
    <xdr:clientData/>
  </xdr:twoCellAnchor>
  <xdr:twoCellAnchor editAs="oneCell">
    <xdr:from>
      <xdr:col>8</xdr:col>
      <xdr:colOff>0</xdr:colOff>
      <xdr:row>2</xdr:row>
      <xdr:rowOff>0</xdr:rowOff>
    </xdr:from>
    <xdr:to>
      <xdr:col>10</xdr:col>
      <xdr:colOff>1247775</xdr:colOff>
      <xdr:row>11</xdr:row>
      <xdr:rowOff>247650</xdr:rowOff>
    </xdr:to>
    <xdr:pic>
      <xdr:nvPicPr>
        <xdr:cNvPr id="4" name="Picture 3">
          <a:extLst>
            <a:ext uri="{FF2B5EF4-FFF2-40B4-BE49-F238E27FC236}">
              <a16:creationId xmlns:a16="http://schemas.microsoft.com/office/drawing/2014/main" id="{9E6AAB9F-E8FD-D2B1-2F08-1ED64B31B3CE}"/>
            </a:ext>
            <a:ext uri="{147F2762-F138-4A5C-976F-8EAC2B608ADB}">
              <a16:predDERef xmlns:a16="http://schemas.microsoft.com/office/drawing/2014/main" pred="{8F6713F1-6E43-D2BD-D0C4-BFD205A0D2C7}"/>
            </a:ext>
          </a:extLst>
        </xdr:cNvPr>
        <xdr:cNvPicPr>
          <a:picLocks noChangeAspect="1"/>
        </xdr:cNvPicPr>
      </xdr:nvPicPr>
      <xdr:blipFill>
        <a:blip xmlns:r="http://schemas.openxmlformats.org/officeDocument/2006/relationships" r:embed="rId1"/>
        <a:stretch>
          <a:fillRect/>
        </a:stretch>
      </xdr:blipFill>
      <xdr:spPr>
        <a:xfrm>
          <a:off x="7743825" y="4048125"/>
          <a:ext cx="4572000" cy="3114675"/>
        </a:xfrm>
        <a:prstGeom prst="rect">
          <a:avLst/>
        </a:prstGeom>
      </xdr:spPr>
    </xdr:pic>
    <xdr:clientData/>
  </xdr:twoCellAnchor>
  <xdr:twoCellAnchor editAs="oneCell">
    <xdr:from>
      <xdr:col>7</xdr:col>
      <xdr:colOff>676275</xdr:colOff>
      <xdr:row>15</xdr:row>
      <xdr:rowOff>47625</xdr:rowOff>
    </xdr:from>
    <xdr:to>
      <xdr:col>11</xdr:col>
      <xdr:colOff>304800</xdr:colOff>
      <xdr:row>36</xdr:row>
      <xdr:rowOff>95250</xdr:rowOff>
    </xdr:to>
    <xdr:pic>
      <xdr:nvPicPr>
        <xdr:cNvPr id="5" name="Picture 4">
          <a:extLst>
            <a:ext uri="{FF2B5EF4-FFF2-40B4-BE49-F238E27FC236}">
              <a16:creationId xmlns:a16="http://schemas.microsoft.com/office/drawing/2014/main" id="{F2155E06-A2BC-8B47-3C5C-76DF78777DF6}"/>
            </a:ext>
            <a:ext uri="{147F2762-F138-4A5C-976F-8EAC2B608ADB}">
              <a16:predDERef xmlns:a16="http://schemas.microsoft.com/office/drawing/2014/main" pred="{9E6AAB9F-E8FD-D2B1-2F08-1ED64B31B3CE}"/>
            </a:ext>
          </a:extLst>
        </xdr:cNvPr>
        <xdr:cNvPicPr>
          <a:picLocks noChangeAspect="1"/>
        </xdr:cNvPicPr>
      </xdr:nvPicPr>
      <xdr:blipFill>
        <a:blip xmlns:r="http://schemas.openxmlformats.org/officeDocument/2006/relationships" r:embed="rId2"/>
        <a:stretch>
          <a:fillRect/>
        </a:stretch>
      </xdr:blipFill>
      <xdr:spPr>
        <a:xfrm>
          <a:off x="11801475" y="4286250"/>
          <a:ext cx="6181725" cy="4448175"/>
        </a:xfrm>
        <a:prstGeom prst="rect">
          <a:avLst/>
        </a:prstGeom>
      </xdr:spPr>
    </xdr:pic>
    <xdr:clientData/>
  </xdr:twoCellAnchor>
  <xdr:twoCellAnchor editAs="oneCell">
    <xdr:from>
      <xdr:col>8</xdr:col>
      <xdr:colOff>533400</xdr:colOff>
      <xdr:row>38</xdr:row>
      <xdr:rowOff>85725</xdr:rowOff>
    </xdr:from>
    <xdr:to>
      <xdr:col>10</xdr:col>
      <xdr:colOff>1781175</xdr:colOff>
      <xdr:row>49</xdr:row>
      <xdr:rowOff>171450</xdr:rowOff>
    </xdr:to>
    <xdr:pic>
      <xdr:nvPicPr>
        <xdr:cNvPr id="6" name="Picture 5">
          <a:extLst>
            <a:ext uri="{FF2B5EF4-FFF2-40B4-BE49-F238E27FC236}">
              <a16:creationId xmlns:a16="http://schemas.microsoft.com/office/drawing/2014/main" id="{16A8019F-8EAE-DB00-0922-3260347354EE}"/>
            </a:ext>
            <a:ext uri="{147F2762-F138-4A5C-976F-8EAC2B608ADB}">
              <a16:predDERef xmlns:a16="http://schemas.microsoft.com/office/drawing/2014/main" pred="{F2155E06-A2BC-8B47-3C5C-76DF78777DF6}"/>
            </a:ext>
          </a:extLst>
        </xdr:cNvPr>
        <xdr:cNvPicPr>
          <a:picLocks noChangeAspect="1"/>
        </xdr:cNvPicPr>
      </xdr:nvPicPr>
      <xdr:blipFill>
        <a:blip xmlns:r="http://schemas.openxmlformats.org/officeDocument/2006/relationships" r:embed="rId3"/>
        <a:stretch>
          <a:fillRect/>
        </a:stretch>
      </xdr:blipFill>
      <xdr:spPr>
        <a:xfrm>
          <a:off x="12906375" y="9105900"/>
          <a:ext cx="4572000" cy="2581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512445</xdr:colOff>
      <xdr:row>13</xdr:row>
      <xdr:rowOff>70485</xdr:rowOff>
    </xdr:from>
    <xdr:to>
      <xdr:col>26</xdr:col>
      <xdr:colOff>345213</xdr:colOff>
      <xdr:row>31</xdr:row>
      <xdr:rowOff>101253</xdr:rowOff>
    </xdr:to>
    <xdr:pic>
      <xdr:nvPicPr>
        <xdr:cNvPr id="6" name="Picture 1">
          <a:extLst>
            <a:ext uri="{FF2B5EF4-FFF2-40B4-BE49-F238E27FC236}">
              <a16:creationId xmlns:a16="http://schemas.microsoft.com/office/drawing/2014/main" id="{0F890160-B397-A103-1D53-E66269974F8D}"/>
            </a:ext>
          </a:extLst>
        </xdr:cNvPr>
        <xdr:cNvPicPr>
          <a:picLocks noChangeAspect="1"/>
        </xdr:cNvPicPr>
      </xdr:nvPicPr>
      <xdr:blipFill>
        <a:blip xmlns:r="http://schemas.openxmlformats.org/officeDocument/2006/relationships" r:embed="rId1"/>
        <a:stretch>
          <a:fillRect/>
        </a:stretch>
      </xdr:blipFill>
      <xdr:spPr>
        <a:xfrm>
          <a:off x="14076045" y="2546985"/>
          <a:ext cx="4709568" cy="3322608"/>
        </a:xfrm>
        <a:prstGeom prst="rect">
          <a:avLst/>
        </a:prstGeom>
      </xdr:spPr>
    </xdr:pic>
    <xdr:clientData/>
  </xdr:twoCellAnchor>
  <xdr:twoCellAnchor editAs="oneCell">
    <xdr:from>
      <xdr:col>2</xdr:col>
      <xdr:colOff>876300</xdr:colOff>
      <xdr:row>12</xdr:row>
      <xdr:rowOff>95250</xdr:rowOff>
    </xdr:from>
    <xdr:to>
      <xdr:col>10</xdr:col>
      <xdr:colOff>190500</xdr:colOff>
      <xdr:row>41</xdr:row>
      <xdr:rowOff>142875</xdr:rowOff>
    </xdr:to>
    <xdr:pic>
      <xdr:nvPicPr>
        <xdr:cNvPr id="4" name="Picture 6">
          <a:extLst>
            <a:ext uri="{FF2B5EF4-FFF2-40B4-BE49-F238E27FC236}">
              <a16:creationId xmlns:a16="http://schemas.microsoft.com/office/drawing/2014/main" id="{F44F2C77-8212-A7EB-4DC5-0EA90D70981F}"/>
            </a:ext>
            <a:ext uri="{147F2762-F138-4A5C-976F-8EAC2B608ADB}">
              <a16:predDERef xmlns:a16="http://schemas.microsoft.com/office/drawing/2014/main" pred="{0F890160-B397-A103-1D53-E66269974F8D}"/>
            </a:ext>
          </a:extLst>
        </xdr:cNvPr>
        <xdr:cNvPicPr>
          <a:picLocks noChangeAspect="1"/>
        </xdr:cNvPicPr>
      </xdr:nvPicPr>
      <xdr:blipFill>
        <a:blip xmlns:r="http://schemas.openxmlformats.org/officeDocument/2006/relationships" r:embed="rId2"/>
        <a:stretch>
          <a:fillRect/>
        </a:stretch>
      </xdr:blipFill>
      <xdr:spPr>
        <a:xfrm>
          <a:off x="2562225" y="2266950"/>
          <a:ext cx="6019800" cy="5295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137160</xdr:colOff>
      <xdr:row>0</xdr:row>
      <xdr:rowOff>121920</xdr:rowOff>
    </xdr:from>
    <xdr:to>
      <xdr:col>11</xdr:col>
      <xdr:colOff>297669</xdr:colOff>
      <xdr:row>21</xdr:row>
      <xdr:rowOff>30805</xdr:rowOff>
    </xdr:to>
    <xdr:pic>
      <xdr:nvPicPr>
        <xdr:cNvPr id="2" name="Picture 1">
          <a:extLst>
            <a:ext uri="{FF2B5EF4-FFF2-40B4-BE49-F238E27FC236}">
              <a16:creationId xmlns:a16="http://schemas.microsoft.com/office/drawing/2014/main" id="{AD35F305-C1B2-4FCB-D096-A2C8363F5617}"/>
            </a:ext>
          </a:extLst>
        </xdr:cNvPr>
        <xdr:cNvPicPr>
          <a:picLocks noChangeAspect="1"/>
        </xdr:cNvPicPr>
      </xdr:nvPicPr>
      <xdr:blipFill>
        <a:blip xmlns:r="http://schemas.openxmlformats.org/officeDocument/2006/relationships" r:embed="rId1"/>
        <a:stretch>
          <a:fillRect/>
        </a:stretch>
      </xdr:blipFill>
      <xdr:spPr>
        <a:xfrm>
          <a:off x="1356360" y="121920"/>
          <a:ext cx="5646909" cy="3749365"/>
        </a:xfrm>
        <a:prstGeom prst="rect">
          <a:avLst/>
        </a:prstGeom>
      </xdr:spPr>
    </xdr:pic>
    <xdr:clientData/>
  </xdr:twoCellAnchor>
  <xdr:twoCellAnchor editAs="oneCell">
    <xdr:from>
      <xdr:col>11</xdr:col>
      <xdr:colOff>361950</xdr:colOff>
      <xdr:row>0</xdr:row>
      <xdr:rowOff>0</xdr:rowOff>
    </xdr:from>
    <xdr:to>
      <xdr:col>29</xdr:col>
      <xdr:colOff>228600</xdr:colOff>
      <xdr:row>41</xdr:row>
      <xdr:rowOff>121920</xdr:rowOff>
    </xdr:to>
    <xdr:pic>
      <xdr:nvPicPr>
        <xdr:cNvPr id="5" name="Picture 2">
          <a:extLst>
            <a:ext uri="{FF2B5EF4-FFF2-40B4-BE49-F238E27FC236}">
              <a16:creationId xmlns:a16="http://schemas.microsoft.com/office/drawing/2014/main" id="{34577B34-8906-CFAD-CA06-F4D77ACFB9F5}"/>
            </a:ext>
            <a:ext uri="{147F2762-F138-4A5C-976F-8EAC2B608ADB}">
              <a16:predDERef xmlns:a16="http://schemas.microsoft.com/office/drawing/2014/main" pred="{AD35F305-C1B2-4FCB-D096-A2C8363F5617}"/>
            </a:ext>
          </a:extLst>
        </xdr:cNvPr>
        <xdr:cNvPicPr>
          <a:picLocks noChangeAspect="1"/>
        </xdr:cNvPicPr>
      </xdr:nvPicPr>
      <xdr:blipFill>
        <a:blip xmlns:r="http://schemas.openxmlformats.org/officeDocument/2006/relationships" r:embed="rId2"/>
        <a:stretch>
          <a:fillRect/>
        </a:stretch>
      </xdr:blipFill>
      <xdr:spPr>
        <a:xfrm>
          <a:off x="7067550" y="0"/>
          <a:ext cx="10839450" cy="7620000"/>
        </a:xfrm>
        <a:prstGeom prst="rect">
          <a:avLst/>
        </a:prstGeom>
      </xdr:spPr>
    </xdr:pic>
    <xdr:clientData/>
  </xdr:twoCellAnchor>
  <xdr:twoCellAnchor editAs="oneCell">
    <xdr:from>
      <xdr:col>2</xdr:col>
      <xdr:colOff>0</xdr:colOff>
      <xdr:row>51</xdr:row>
      <xdr:rowOff>0</xdr:rowOff>
    </xdr:from>
    <xdr:to>
      <xdr:col>13</xdr:col>
      <xdr:colOff>76788</xdr:colOff>
      <xdr:row>86</xdr:row>
      <xdr:rowOff>114865</xdr:rowOff>
    </xdr:to>
    <xdr:pic>
      <xdr:nvPicPr>
        <xdr:cNvPr id="4" name="Picture 3">
          <a:extLst>
            <a:ext uri="{FF2B5EF4-FFF2-40B4-BE49-F238E27FC236}">
              <a16:creationId xmlns:a16="http://schemas.microsoft.com/office/drawing/2014/main" id="{B6CEE24E-1616-E05B-9BD7-EC3F9FA21E03}"/>
            </a:ext>
          </a:extLst>
        </xdr:cNvPr>
        <xdr:cNvPicPr>
          <a:picLocks noChangeAspect="1"/>
        </xdr:cNvPicPr>
      </xdr:nvPicPr>
      <xdr:blipFill>
        <a:blip xmlns:r="http://schemas.openxmlformats.org/officeDocument/2006/relationships" r:embed="rId3"/>
        <a:stretch>
          <a:fillRect/>
        </a:stretch>
      </xdr:blipFill>
      <xdr:spPr>
        <a:xfrm>
          <a:off x="1219200" y="9326880"/>
          <a:ext cx="6782388" cy="65156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tone, Samantha" id="{F1557368-8D81-4F29-B941-3162FA3F1772}" userId="Stone, Samant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8" dT="2022-09-13T01:18:12.72" personId="{F1557368-8D81-4F29-B941-3162FA3F1772}" id="{C895F70C-1C17-4325-B9D6-911C6D55ADDD}">
    <text xml:space="preserve">Add alert phone number in settings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usability.gov/how-to-and-tools/methods/use-cas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62A63-3B1E-464A-B526-3295DD042281}">
  <dimension ref="B4:E55"/>
  <sheetViews>
    <sheetView showGridLines="0" topLeftCell="A42" workbookViewId="0">
      <selection activeCell="B55" sqref="B55"/>
    </sheetView>
  </sheetViews>
  <sheetFormatPr defaultRowHeight="14.45"/>
  <cols>
    <col min="2" max="2" width="118.42578125" bestFit="1" customWidth="1"/>
    <col min="5" max="5" width="73.42578125" bestFit="1" customWidth="1"/>
  </cols>
  <sheetData>
    <row r="4" spans="2:5">
      <c r="E4" s="28" t="s">
        <v>0</v>
      </c>
    </row>
    <row r="5" spans="2:5">
      <c r="E5" t="s">
        <v>1</v>
      </c>
    </row>
    <row r="6" spans="2:5">
      <c r="B6" t="s">
        <v>2</v>
      </c>
      <c r="E6" t="s">
        <v>3</v>
      </c>
    </row>
    <row r="7" spans="2:5">
      <c r="B7" t="s">
        <v>4</v>
      </c>
      <c r="E7" t="s">
        <v>5</v>
      </c>
    </row>
    <row r="8" spans="2:5">
      <c r="B8" t="s">
        <v>6</v>
      </c>
      <c r="E8" t="s">
        <v>7</v>
      </c>
    </row>
    <row r="9" spans="2:5">
      <c r="B9" t="s">
        <v>8</v>
      </c>
      <c r="E9" t="s">
        <v>9</v>
      </c>
    </row>
    <row r="10" spans="2:5">
      <c r="E10" s="28" t="s">
        <v>10</v>
      </c>
    </row>
    <row r="11" spans="2:5">
      <c r="E11" t="s">
        <v>11</v>
      </c>
    </row>
    <row r="12" spans="2:5">
      <c r="E12" t="s">
        <v>12</v>
      </c>
    </row>
    <row r="14" spans="2:5">
      <c r="B14" t="s">
        <v>13</v>
      </c>
    </row>
    <row r="16" spans="2:5">
      <c r="B16" t="s">
        <v>14</v>
      </c>
    </row>
    <row r="19" spans="2:4">
      <c r="B19" t="s">
        <v>15</v>
      </c>
    </row>
    <row r="20" spans="2:4">
      <c r="B20" t="s">
        <v>16</v>
      </c>
    </row>
    <row r="21" spans="2:4">
      <c r="B21" t="s">
        <v>17</v>
      </c>
    </row>
    <row r="22" spans="2:4" ht="15">
      <c r="B22" s="28" t="s">
        <v>18</v>
      </c>
      <c r="C22" t="s">
        <v>19</v>
      </c>
    </row>
    <row r="23" spans="2:4" ht="15"/>
    <row r="24" spans="2:4" ht="15">
      <c r="B24" s="126" t="s">
        <v>20</v>
      </c>
    </row>
    <row r="25" spans="2:4" ht="15">
      <c r="B25" s="28" t="s">
        <v>21</v>
      </c>
      <c r="D25" t="s">
        <v>22</v>
      </c>
    </row>
    <row r="26" spans="2:4" ht="15">
      <c r="B26" s="126" t="s">
        <v>12</v>
      </c>
      <c r="D26" t="s">
        <v>23</v>
      </c>
    </row>
    <row r="27" spans="2:4" ht="15">
      <c r="B27" s="28"/>
      <c r="D27" t="s">
        <v>24</v>
      </c>
    </row>
    <row r="28" spans="2:4" ht="15">
      <c r="B28" s="126" t="s">
        <v>25</v>
      </c>
    </row>
    <row r="29" spans="2:4" ht="15">
      <c r="B29" s="28" t="s">
        <v>26</v>
      </c>
    </row>
    <row r="30" spans="2:4" ht="15">
      <c r="B30" s="126" t="s">
        <v>27</v>
      </c>
    </row>
    <row r="31" spans="2:4" ht="15">
      <c r="B31" s="28"/>
    </row>
    <row r="32" spans="2:4" ht="15">
      <c r="B32" s="125" t="s">
        <v>28</v>
      </c>
      <c r="D32" t="s">
        <v>29</v>
      </c>
    </row>
    <row r="33" spans="2:5" ht="15">
      <c r="B33" s="28"/>
    </row>
    <row r="34" spans="2:5" ht="15">
      <c r="B34" s="126" t="s">
        <v>30</v>
      </c>
      <c r="D34">
        <v>1</v>
      </c>
    </row>
    <row r="35" spans="2:5" ht="15">
      <c r="B35" s="28"/>
    </row>
    <row r="36" spans="2:5" ht="15">
      <c r="B36" s="126" t="s">
        <v>31</v>
      </c>
    </row>
    <row r="37" spans="2:5" ht="15">
      <c r="B37" s="28"/>
    </row>
    <row r="38" spans="2:5" ht="15">
      <c r="B38" s="126" t="s">
        <v>32</v>
      </c>
      <c r="D38" t="s">
        <v>33</v>
      </c>
      <c r="E38" t="s">
        <v>34</v>
      </c>
    </row>
    <row r="39" spans="2:5" ht="15">
      <c r="B39" s="28"/>
    </row>
    <row r="40" spans="2:5" ht="15">
      <c r="B40" s="126" t="s">
        <v>35</v>
      </c>
    </row>
    <row r="41" spans="2:5" ht="15">
      <c r="B41" s="28"/>
    </row>
    <row r="42" spans="2:5" ht="15">
      <c r="B42" s="126" t="s">
        <v>36</v>
      </c>
    </row>
    <row r="43" spans="2:5" ht="15">
      <c r="B43" s="28"/>
    </row>
    <row r="44" spans="2:5" ht="15">
      <c r="B44" s="126" t="s">
        <v>37</v>
      </c>
      <c r="C44" t="s">
        <v>38</v>
      </c>
    </row>
    <row r="45" spans="2:5" ht="15">
      <c r="B45" s="28"/>
    </row>
    <row r="46" spans="2:5" ht="15">
      <c r="B46" s="126" t="s">
        <v>39</v>
      </c>
    </row>
    <row r="47" spans="2:5" ht="15">
      <c r="B47" s="28"/>
      <c r="D47" t="s">
        <v>40</v>
      </c>
    </row>
    <row r="48" spans="2:5" ht="15">
      <c r="B48" t="s">
        <v>41</v>
      </c>
      <c r="D48" t="s">
        <v>42</v>
      </c>
    </row>
    <row r="49" spans="2:2" ht="15">
      <c r="B49" t="s">
        <v>43</v>
      </c>
    </row>
    <row r="50" spans="2:2" ht="15">
      <c r="B50" t="s">
        <v>44</v>
      </c>
    </row>
    <row r="51" spans="2:2" ht="15">
      <c r="B51" t="s">
        <v>45</v>
      </c>
    </row>
    <row r="52" spans="2:2" ht="15">
      <c r="B52" t="s">
        <v>46</v>
      </c>
    </row>
    <row r="53" spans="2:2" ht="15">
      <c r="B53" t="s">
        <v>47</v>
      </c>
    </row>
    <row r="54" spans="2:2" ht="15">
      <c r="B54" t="s">
        <v>48</v>
      </c>
    </row>
    <row r="55" spans="2:2" ht="15">
      <c r="B55" t="s">
        <v>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D9586-979A-4803-83D2-68AB41F81E19}">
  <dimension ref="B3:C28"/>
  <sheetViews>
    <sheetView workbookViewId="0">
      <selection activeCell="C26" sqref="C26"/>
    </sheetView>
  </sheetViews>
  <sheetFormatPr defaultRowHeight="14.45"/>
  <cols>
    <col min="2" max="2" width="34.42578125" customWidth="1"/>
    <col min="3" max="3" width="78.7109375" customWidth="1"/>
  </cols>
  <sheetData>
    <row r="3" spans="2:3">
      <c r="B3" s="14" t="s">
        <v>463</v>
      </c>
      <c r="C3" s="11" t="s">
        <v>464</v>
      </c>
    </row>
    <row r="4" spans="2:3">
      <c r="B4" s="14" t="s">
        <v>347</v>
      </c>
      <c r="C4" s="11" t="s">
        <v>465</v>
      </c>
    </row>
    <row r="5" spans="2:3" ht="86.45">
      <c r="B5" s="14" t="s">
        <v>301</v>
      </c>
      <c r="C5" s="23" t="s">
        <v>466</v>
      </c>
    </row>
    <row r="6" spans="2:3">
      <c r="B6" s="15" t="s">
        <v>303</v>
      </c>
      <c r="C6" s="12" t="s">
        <v>467</v>
      </c>
    </row>
    <row r="7" spans="2:3">
      <c r="B7" s="15" t="s">
        <v>305</v>
      </c>
      <c r="C7" s="12" t="s">
        <v>263</v>
      </c>
    </row>
    <row r="8" spans="2:3">
      <c r="B8" s="15" t="s">
        <v>307</v>
      </c>
      <c r="C8" s="12" t="s">
        <v>468</v>
      </c>
    </row>
    <row r="9" spans="2:3">
      <c r="B9" s="15" t="s">
        <v>309</v>
      </c>
      <c r="C9" s="12" t="s">
        <v>469</v>
      </c>
    </row>
    <row r="10" spans="2:3">
      <c r="B10" s="15" t="s">
        <v>311</v>
      </c>
      <c r="C10" s="12" t="s">
        <v>470</v>
      </c>
    </row>
    <row r="11" spans="2:3" ht="28.9">
      <c r="B11" s="15" t="s">
        <v>350</v>
      </c>
      <c r="C11" s="24" t="s">
        <v>471</v>
      </c>
    </row>
    <row r="12" spans="2:3">
      <c r="B12" s="16" t="s">
        <v>352</v>
      </c>
      <c r="C12" s="13" t="s">
        <v>472</v>
      </c>
    </row>
    <row r="15" spans="2:3">
      <c r="B15" s="17" t="s">
        <v>315</v>
      </c>
    </row>
    <row r="16" spans="2:3">
      <c r="B16" s="9">
        <v>1</v>
      </c>
      <c r="C16" s="6" t="s">
        <v>473</v>
      </c>
    </row>
    <row r="17" spans="2:3">
      <c r="B17" s="9">
        <v>2</v>
      </c>
      <c r="C17" s="6" t="s">
        <v>474</v>
      </c>
    </row>
    <row r="18" spans="2:3">
      <c r="B18" s="9">
        <v>3</v>
      </c>
      <c r="C18" s="6" t="s">
        <v>475</v>
      </c>
    </row>
    <row r="19" spans="2:3" ht="28.9">
      <c r="B19" s="9">
        <v>4</v>
      </c>
      <c r="C19" s="10" t="s">
        <v>476</v>
      </c>
    </row>
    <row r="20" spans="2:3">
      <c r="B20" s="9">
        <v>5</v>
      </c>
      <c r="C20" s="6" t="s">
        <v>477</v>
      </c>
    </row>
    <row r="21" spans="2:3">
      <c r="B21" s="7">
        <v>6</v>
      </c>
      <c r="C21" s="18" t="s">
        <v>478</v>
      </c>
    </row>
    <row r="22" spans="2:3" ht="28.9">
      <c r="B22" s="19">
        <v>7</v>
      </c>
      <c r="C22" s="25" t="s">
        <v>479</v>
      </c>
    </row>
    <row r="23" spans="2:3">
      <c r="B23" s="19">
        <v>8</v>
      </c>
      <c r="C23" t="s">
        <v>480</v>
      </c>
    </row>
    <row r="24" spans="2:3">
      <c r="B24" s="19">
        <v>9</v>
      </c>
    </row>
    <row r="28" spans="2:3" ht="273.60000000000002">
      <c r="B28" s="1" t="s">
        <v>481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1035-81FA-49E1-B5E5-C8654AFB116B}">
  <dimension ref="B2:D5"/>
  <sheetViews>
    <sheetView workbookViewId="0">
      <selection activeCell="G9" sqref="G9"/>
    </sheetView>
  </sheetViews>
  <sheetFormatPr defaultRowHeight="14.45"/>
  <cols>
    <col min="2" max="2" width="9.85546875" bestFit="1" customWidth="1"/>
  </cols>
  <sheetData>
    <row r="2" spans="2:4">
      <c r="D2" t="s">
        <v>482</v>
      </c>
    </row>
    <row r="4" spans="2:4">
      <c r="B4" t="s">
        <v>483</v>
      </c>
      <c r="C4" t="s">
        <v>484</v>
      </c>
    </row>
    <row r="5" spans="2:4">
      <c r="B5" t="s">
        <v>347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F9CAB-C030-40C2-A04E-733B9D780AEA}">
  <dimension ref="C3:D3"/>
  <sheetViews>
    <sheetView workbookViewId="0">
      <selection activeCell="D7" sqref="D6:D7"/>
    </sheetView>
  </sheetViews>
  <sheetFormatPr defaultRowHeight="14.45"/>
  <cols>
    <col min="3" max="3" width="9.7109375" bestFit="1" customWidth="1"/>
    <col min="4" max="4" width="41.85546875" bestFit="1" customWidth="1"/>
  </cols>
  <sheetData>
    <row r="3" spans="3:4">
      <c r="C3" t="s">
        <v>485</v>
      </c>
      <c r="D3" t="s">
        <v>486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E89AD-5DAE-407B-B7CD-ED464595980A}">
  <dimension ref="C2:D2"/>
  <sheetViews>
    <sheetView workbookViewId="0">
      <selection activeCell="D9" sqref="D9"/>
    </sheetView>
  </sheetViews>
  <sheetFormatPr defaultRowHeight="14.45"/>
  <cols>
    <col min="3" max="3" width="9.7109375" bestFit="1" customWidth="1"/>
    <col min="4" max="4" width="63.7109375" bestFit="1" customWidth="1"/>
  </cols>
  <sheetData>
    <row r="2" spans="3:4">
      <c r="C2" t="s">
        <v>487</v>
      </c>
      <c r="D2" t="s">
        <v>488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F7B-84D2-4D36-A3BD-15C15A208C6B}">
  <dimension ref="C3:D3"/>
  <sheetViews>
    <sheetView workbookViewId="0">
      <selection activeCell="C3" sqref="C3:D3"/>
    </sheetView>
  </sheetViews>
  <sheetFormatPr defaultRowHeight="14.45"/>
  <cols>
    <col min="3" max="3" width="10.85546875" bestFit="1" customWidth="1"/>
    <col min="4" max="4" width="54.7109375" bestFit="1" customWidth="1"/>
  </cols>
  <sheetData>
    <row r="3" spans="3:4">
      <c r="C3" t="s">
        <v>489</v>
      </c>
      <c r="D3" t="s">
        <v>490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4FAB-1150-41A6-AEBD-333D8DCC2F4F}">
  <dimension ref="C3:D3"/>
  <sheetViews>
    <sheetView workbookViewId="0">
      <selection activeCell="C3" sqref="C3:D3"/>
    </sheetView>
  </sheetViews>
  <sheetFormatPr defaultRowHeight="14.45"/>
  <cols>
    <col min="3" max="3" width="10.85546875" bestFit="1" customWidth="1"/>
  </cols>
  <sheetData>
    <row r="3" spans="3:4">
      <c r="C3" t="s">
        <v>491</v>
      </c>
      <c r="D3" t="s">
        <v>492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065A-8363-462F-AA76-5C2D3F04E444}">
  <dimension ref="C1:J3"/>
  <sheetViews>
    <sheetView workbookViewId="0">
      <selection activeCell="C3" sqref="C3:D3"/>
    </sheetView>
  </sheetViews>
  <sheetFormatPr defaultRowHeight="14.45"/>
  <cols>
    <col min="3" max="3" width="10.85546875" bestFit="1" customWidth="1"/>
    <col min="4" max="4" width="21.140625" bestFit="1" customWidth="1"/>
  </cols>
  <sheetData>
    <row r="1" spans="3:10">
      <c r="J1" t="s">
        <v>493</v>
      </c>
    </row>
    <row r="2" spans="3:10">
      <c r="J2" t="s">
        <v>494</v>
      </c>
    </row>
    <row r="3" spans="3:10">
      <c r="C3" t="s">
        <v>495</v>
      </c>
      <c r="D3" t="s">
        <v>496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C74E-685C-4AD8-904B-C66B7BFA42F9}">
  <dimension ref="C2:J4"/>
  <sheetViews>
    <sheetView workbookViewId="0">
      <selection activeCell="C4" sqref="C4:D4"/>
    </sheetView>
  </sheetViews>
  <sheetFormatPr defaultRowHeight="14.45"/>
  <cols>
    <col min="3" max="3" width="11.85546875" bestFit="1" customWidth="1"/>
  </cols>
  <sheetData>
    <row r="2" spans="3:10">
      <c r="J2" t="s">
        <v>497</v>
      </c>
    </row>
    <row r="4" spans="3:10">
      <c r="C4" t="s">
        <v>495</v>
      </c>
      <c r="D4" t="s">
        <v>498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D4C15-C629-4B6F-9947-5C165392B107}">
  <dimension ref="C2:D5"/>
  <sheetViews>
    <sheetView workbookViewId="0">
      <selection activeCell="H12" sqref="H12"/>
    </sheetView>
  </sheetViews>
  <sheetFormatPr defaultRowHeight="14.45"/>
  <cols>
    <col min="3" max="3" width="11.85546875" bestFit="1" customWidth="1"/>
  </cols>
  <sheetData>
    <row r="2" spans="3:4">
      <c r="D2" t="s">
        <v>499</v>
      </c>
    </row>
    <row r="3" spans="3:4">
      <c r="D3" t="s">
        <v>500</v>
      </c>
    </row>
    <row r="5" spans="3:4">
      <c r="C5" t="s">
        <v>495</v>
      </c>
      <c r="D5" t="s">
        <v>501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86E8-55F7-4C1E-A787-59F5936C8A1A}">
  <dimension ref="F3:AK164"/>
  <sheetViews>
    <sheetView showGridLines="0" topLeftCell="D129" zoomScale="70" zoomScaleNormal="70" workbookViewId="0">
      <selection activeCell="E150" sqref="E150"/>
    </sheetView>
  </sheetViews>
  <sheetFormatPr defaultRowHeight="14.45"/>
  <cols>
    <col min="8" max="8" width="9.85546875" customWidth="1"/>
    <col min="10" max="10" width="11.28515625" customWidth="1"/>
    <col min="11" max="11" width="19.7109375" customWidth="1"/>
    <col min="12" max="12" width="5.28515625" customWidth="1"/>
    <col min="16" max="16" width="5.28515625" customWidth="1"/>
    <col min="20" max="20" width="12.7109375" bestFit="1" customWidth="1"/>
    <col min="21" max="21" width="9.28515625" customWidth="1"/>
  </cols>
  <sheetData>
    <row r="3" spans="6:22" ht="15" thickBot="1">
      <c r="F3" s="29" t="s">
        <v>50</v>
      </c>
      <c r="G3" s="29"/>
      <c r="H3" s="29"/>
      <c r="I3" s="29"/>
    </row>
    <row r="4" spans="6:22">
      <c r="F4" s="32"/>
      <c r="G4" s="33"/>
      <c r="H4" s="33"/>
      <c r="I4" s="33"/>
      <c r="J4" s="33"/>
      <c r="K4" s="33"/>
      <c r="L4" s="33"/>
      <c r="M4" s="33"/>
      <c r="N4" s="33"/>
      <c r="O4" s="33"/>
      <c r="P4" s="33"/>
      <c r="Q4" s="33"/>
      <c r="R4" s="33"/>
      <c r="S4" s="33"/>
      <c r="T4" s="33"/>
      <c r="U4" s="34"/>
    </row>
    <row r="5" spans="6:22" ht="18">
      <c r="F5" s="35"/>
      <c r="N5" s="30"/>
      <c r="O5" s="30"/>
      <c r="P5" s="30"/>
      <c r="Q5" s="30"/>
      <c r="R5" s="30"/>
      <c r="S5" s="30"/>
      <c r="T5" s="30"/>
      <c r="U5" s="36"/>
      <c r="V5" s="30"/>
    </row>
    <row r="6" spans="6:22" ht="18">
      <c r="F6" s="35"/>
      <c r="N6" s="31"/>
      <c r="O6" s="31"/>
      <c r="P6" s="31"/>
      <c r="Q6" s="31"/>
      <c r="R6" s="31"/>
      <c r="S6" s="31"/>
      <c r="T6" s="31"/>
      <c r="U6" s="37"/>
      <c r="V6" s="31"/>
    </row>
    <row r="7" spans="6:22" ht="18">
      <c r="F7" s="35"/>
      <c r="M7" s="30"/>
      <c r="N7" s="30"/>
      <c r="O7" s="30"/>
      <c r="P7" s="30"/>
      <c r="Q7" s="30"/>
      <c r="R7" s="30"/>
      <c r="S7" s="30"/>
      <c r="T7" s="30"/>
      <c r="U7" s="36"/>
      <c r="V7" s="30"/>
    </row>
    <row r="8" spans="6:22" ht="18">
      <c r="F8" s="35"/>
      <c r="N8" s="30"/>
      <c r="O8" s="30"/>
      <c r="P8" s="30"/>
      <c r="Q8" s="30"/>
      <c r="R8" s="30"/>
      <c r="S8" s="30"/>
      <c r="T8" s="30"/>
      <c r="U8" s="36"/>
      <c r="V8" s="30"/>
    </row>
    <row r="9" spans="6:22">
      <c r="F9" s="35"/>
      <c r="U9" s="38"/>
    </row>
    <row r="10" spans="6:22">
      <c r="F10" s="35"/>
      <c r="U10" s="38"/>
    </row>
    <row r="11" spans="6:22" ht="18">
      <c r="F11" s="35"/>
      <c r="J11" s="31" t="s">
        <v>51</v>
      </c>
      <c r="U11" s="38"/>
    </row>
    <row r="12" spans="6:22">
      <c r="F12" s="35"/>
      <c r="U12" s="38"/>
    </row>
    <row r="13" spans="6:22">
      <c r="F13" s="35"/>
      <c r="K13" s="29" t="s">
        <v>52</v>
      </c>
      <c r="L13" s="137" t="s">
        <v>53</v>
      </c>
      <c r="M13" s="138"/>
      <c r="N13" s="138"/>
      <c r="O13" s="139"/>
      <c r="U13" s="38"/>
    </row>
    <row r="14" spans="6:22">
      <c r="F14" s="35"/>
      <c r="U14" s="38"/>
    </row>
    <row r="15" spans="6:22">
      <c r="F15" s="35"/>
      <c r="K15" s="29" t="s">
        <v>54</v>
      </c>
      <c r="L15" s="137" t="s">
        <v>55</v>
      </c>
      <c r="M15" s="140"/>
      <c r="N15" s="140"/>
      <c r="O15" s="141"/>
      <c r="U15" s="38"/>
    </row>
    <row r="16" spans="6:22">
      <c r="F16" s="35"/>
      <c r="U16" s="38"/>
    </row>
    <row r="17" spans="6:37">
      <c r="F17" s="35"/>
      <c r="K17" s="42" t="s">
        <v>56</v>
      </c>
      <c r="L17" s="42"/>
      <c r="U17" s="38"/>
    </row>
    <row r="18" spans="6:37">
      <c r="F18" s="35"/>
      <c r="K18" s="42" t="s">
        <v>57</v>
      </c>
      <c r="L18" s="42"/>
      <c r="M18" s="42"/>
      <c r="U18" s="38"/>
    </row>
    <row r="19" spans="6:37">
      <c r="F19" s="35"/>
      <c r="U19" s="38"/>
    </row>
    <row r="20" spans="6:37">
      <c r="F20" s="35"/>
      <c r="M20" s="133" t="s">
        <v>58</v>
      </c>
      <c r="N20" s="134"/>
      <c r="U20" s="38"/>
    </row>
    <row r="21" spans="6:37">
      <c r="F21" s="35"/>
      <c r="M21" s="135"/>
      <c r="N21" s="136"/>
      <c r="U21" s="38"/>
    </row>
    <row r="22" spans="6:37" ht="15" thickBot="1">
      <c r="F22" s="39"/>
      <c r="G22" s="40"/>
      <c r="H22" s="40"/>
      <c r="I22" s="40"/>
      <c r="J22" s="40"/>
      <c r="K22" s="40"/>
      <c r="L22" s="40"/>
      <c r="M22" s="40"/>
      <c r="N22" s="40"/>
      <c r="O22" s="40"/>
      <c r="P22" s="40"/>
      <c r="Q22" s="40"/>
      <c r="R22" s="40"/>
      <c r="S22" s="40"/>
      <c r="T22" s="40"/>
      <c r="U22" s="41"/>
    </row>
    <row r="26" spans="6:37" ht="15" thickBot="1">
      <c r="F26" s="29" t="s">
        <v>59</v>
      </c>
      <c r="G26" s="29"/>
      <c r="H26" s="29"/>
      <c r="I26" s="29"/>
      <c r="Y26" s="29" t="s">
        <v>60</v>
      </c>
      <c r="Z26" s="29"/>
    </row>
    <row r="27" spans="6:37">
      <c r="F27" s="32"/>
      <c r="G27" s="33"/>
      <c r="H27" s="33"/>
      <c r="I27" s="33"/>
      <c r="J27" s="33"/>
      <c r="K27" s="33"/>
      <c r="L27" s="33"/>
      <c r="M27" s="33"/>
      <c r="N27" s="33"/>
      <c r="O27" s="33"/>
      <c r="P27" s="33"/>
      <c r="Q27" s="33"/>
      <c r="R27" s="33"/>
      <c r="S27" s="33"/>
      <c r="T27" s="33"/>
      <c r="U27" s="34"/>
      <c r="Y27" s="32"/>
      <c r="Z27" s="33"/>
      <c r="AA27" s="33"/>
      <c r="AB27" s="33"/>
      <c r="AC27" s="33"/>
      <c r="AD27" s="33"/>
      <c r="AE27" s="33"/>
      <c r="AF27" s="33"/>
      <c r="AG27" s="33"/>
      <c r="AH27" s="33"/>
      <c r="AI27" s="33"/>
      <c r="AJ27" s="34"/>
    </row>
    <row r="28" spans="6:37" ht="18">
      <c r="F28" s="35"/>
      <c r="N28" s="30"/>
      <c r="O28" s="30"/>
      <c r="P28" s="30"/>
      <c r="Q28" s="30"/>
      <c r="R28" s="30"/>
      <c r="S28" s="30"/>
      <c r="T28" s="30"/>
      <c r="U28" s="36"/>
      <c r="V28" s="30"/>
      <c r="Y28" s="35"/>
      <c r="AE28" s="30"/>
      <c r="AF28" s="30"/>
      <c r="AG28" s="30"/>
      <c r="AH28" s="30"/>
      <c r="AI28" s="30"/>
      <c r="AJ28" s="36"/>
      <c r="AK28" s="30"/>
    </row>
    <row r="29" spans="6:37" ht="18">
      <c r="F29" s="35"/>
      <c r="N29" s="31"/>
      <c r="O29" s="31"/>
      <c r="P29" s="31"/>
      <c r="Q29" s="31"/>
      <c r="R29" s="31"/>
      <c r="S29" s="31"/>
      <c r="T29" s="31"/>
      <c r="U29" s="37"/>
      <c r="V29" s="31"/>
      <c r="Y29" s="35"/>
      <c r="AE29" s="31"/>
      <c r="AF29" s="31"/>
      <c r="AG29" s="31"/>
      <c r="AH29" s="31"/>
      <c r="AI29" s="31"/>
      <c r="AJ29" s="37"/>
      <c r="AK29" s="31"/>
    </row>
    <row r="30" spans="6:37" ht="18">
      <c r="F30" s="35"/>
      <c r="M30" s="30"/>
      <c r="N30" s="30"/>
      <c r="O30" s="30"/>
      <c r="P30" s="30"/>
      <c r="Q30" s="30"/>
      <c r="R30" s="30"/>
      <c r="S30" s="30"/>
      <c r="T30" s="30"/>
      <c r="U30" s="36"/>
      <c r="V30" s="30"/>
      <c r="Y30" s="35"/>
      <c r="AD30" s="30"/>
      <c r="AE30" s="30"/>
      <c r="AF30" s="30"/>
      <c r="AG30" s="30"/>
      <c r="AH30" s="30"/>
      <c r="AI30" s="30"/>
      <c r="AJ30" s="36"/>
      <c r="AK30" s="30"/>
    </row>
    <row r="31" spans="6:37" ht="18">
      <c r="F31" s="35"/>
      <c r="N31" s="30"/>
      <c r="O31" s="30"/>
      <c r="P31" s="30"/>
      <c r="Q31" s="30"/>
      <c r="R31" s="30"/>
      <c r="S31" s="30"/>
      <c r="T31" s="30"/>
      <c r="U31" s="36"/>
      <c r="V31" s="30"/>
      <c r="Y31" s="35"/>
      <c r="AE31" s="30"/>
      <c r="AF31" s="30"/>
      <c r="AG31" s="30"/>
      <c r="AH31" s="30"/>
      <c r="AI31" s="30"/>
      <c r="AJ31" s="36"/>
      <c r="AK31" s="30"/>
    </row>
    <row r="32" spans="6:37">
      <c r="F32" s="35"/>
      <c r="U32" s="38"/>
      <c r="Y32" s="35"/>
      <c r="AJ32" s="38"/>
    </row>
    <row r="33" spans="6:36">
      <c r="F33" s="35"/>
      <c r="U33" s="38"/>
      <c r="Y33" s="35"/>
      <c r="AJ33" s="38"/>
    </row>
    <row r="34" spans="6:36" ht="18">
      <c r="F34" s="35"/>
      <c r="J34" s="31"/>
      <c r="K34" t="s">
        <v>61</v>
      </c>
      <c r="U34" s="38"/>
      <c r="Y34" s="35"/>
      <c r="AA34" s="31"/>
      <c r="AD34" s="142" t="s">
        <v>62</v>
      </c>
      <c r="AE34" s="142"/>
      <c r="AJ34" s="38"/>
    </row>
    <row r="35" spans="6:36">
      <c r="F35" s="35"/>
      <c r="U35" s="38"/>
      <c r="Y35" s="35"/>
      <c r="AB35" t="s">
        <v>61</v>
      </c>
      <c r="AJ35" s="38"/>
    </row>
    <row r="36" spans="6:36">
      <c r="F36" s="35"/>
      <c r="K36" s="29" t="s">
        <v>52</v>
      </c>
      <c r="L36" s="137" t="s">
        <v>63</v>
      </c>
      <c r="M36" s="138"/>
      <c r="N36" s="138"/>
      <c r="O36" s="139"/>
      <c r="U36" s="38"/>
      <c r="Y36" s="35"/>
      <c r="AB36" s="42" t="s">
        <v>57</v>
      </c>
      <c r="AC36" s="45"/>
      <c r="AJ36" s="38"/>
    </row>
    <row r="37" spans="6:36">
      <c r="F37" s="35"/>
      <c r="U37" s="38"/>
      <c r="Y37" s="35"/>
      <c r="AJ37" s="38"/>
    </row>
    <row r="38" spans="6:36">
      <c r="F38" s="35"/>
      <c r="K38" s="42" t="s">
        <v>64</v>
      </c>
      <c r="L38" s="45"/>
      <c r="M38" s="45"/>
      <c r="N38" s="45"/>
      <c r="O38" s="45"/>
      <c r="U38" s="38"/>
      <c r="Y38" s="35"/>
      <c r="AB38" s="42"/>
      <c r="AC38" s="45"/>
      <c r="AD38" s="45"/>
      <c r="AE38" s="45"/>
      <c r="AF38" s="45"/>
      <c r="AJ38" s="38"/>
    </row>
    <row r="39" spans="6:36">
      <c r="F39" s="35"/>
      <c r="K39" s="42" t="s">
        <v>57</v>
      </c>
      <c r="U39" s="38"/>
      <c r="Y39" s="35"/>
      <c r="AJ39" s="38"/>
    </row>
    <row r="40" spans="6:36">
      <c r="F40" s="35"/>
      <c r="K40" s="44"/>
      <c r="L40" s="44"/>
      <c r="U40" s="38"/>
      <c r="Y40" s="35"/>
      <c r="AB40" s="44"/>
      <c r="AC40" s="44"/>
      <c r="AJ40" s="38"/>
    </row>
    <row r="41" spans="6:36">
      <c r="F41" s="35"/>
      <c r="K41" s="44"/>
      <c r="L41" s="44"/>
      <c r="M41" s="133" t="s">
        <v>65</v>
      </c>
      <c r="N41" s="134"/>
      <c r="U41" s="38"/>
      <c r="Y41" s="35"/>
      <c r="AB41" s="44"/>
      <c r="AC41" s="44"/>
      <c r="AD41" s="133" t="s">
        <v>66</v>
      </c>
      <c r="AE41" s="134"/>
      <c r="AJ41" s="38"/>
    </row>
    <row r="42" spans="6:36">
      <c r="F42" s="35"/>
      <c r="M42" s="135"/>
      <c r="N42" s="136"/>
      <c r="U42" s="38"/>
      <c r="Y42" s="35"/>
      <c r="AD42" s="135"/>
      <c r="AE42" s="136"/>
      <c r="AJ42" s="38"/>
    </row>
    <row r="43" spans="6:36">
      <c r="F43" s="35"/>
      <c r="U43" s="38"/>
      <c r="Y43" s="35"/>
      <c r="AJ43" s="38"/>
    </row>
    <row r="44" spans="6:36">
      <c r="F44" s="35"/>
      <c r="U44" s="38"/>
      <c r="Y44" s="35"/>
      <c r="AJ44" s="38"/>
    </row>
    <row r="45" spans="6:36" ht="15" thickBot="1">
      <c r="F45" s="39"/>
      <c r="G45" s="40"/>
      <c r="H45" s="40"/>
      <c r="I45" s="40"/>
      <c r="J45" s="40"/>
      <c r="K45" s="40"/>
      <c r="L45" s="40"/>
      <c r="M45" s="40"/>
      <c r="N45" s="40"/>
      <c r="O45" s="40"/>
      <c r="P45" s="40"/>
      <c r="Q45" s="40"/>
      <c r="R45" s="40"/>
      <c r="S45" s="40"/>
      <c r="T45" s="40"/>
      <c r="U45" s="41"/>
      <c r="Y45" s="39"/>
      <c r="Z45" s="40"/>
      <c r="AA45" s="40"/>
      <c r="AB45" s="40"/>
      <c r="AC45" s="40"/>
      <c r="AD45" s="40"/>
      <c r="AE45" s="40"/>
      <c r="AF45" s="40"/>
      <c r="AG45" s="40"/>
      <c r="AH45" s="40"/>
      <c r="AI45" s="40"/>
      <c r="AJ45" s="41"/>
    </row>
    <row r="47" spans="6:36" ht="15" thickBot="1">
      <c r="F47" s="29" t="s">
        <v>67</v>
      </c>
      <c r="Y47" s="29" t="s">
        <v>68</v>
      </c>
      <c r="Z47" s="29"/>
    </row>
    <row r="48" spans="6:36">
      <c r="F48" s="32"/>
      <c r="G48" s="33"/>
      <c r="H48" s="33"/>
      <c r="I48" s="33"/>
      <c r="J48" s="33"/>
      <c r="K48" s="33"/>
      <c r="L48" s="33"/>
      <c r="M48" s="33"/>
      <c r="N48" s="33"/>
      <c r="O48" s="33"/>
      <c r="P48" s="33"/>
      <c r="Q48" s="33"/>
      <c r="R48" s="33"/>
      <c r="S48" s="33"/>
      <c r="T48" s="33"/>
      <c r="U48" s="34"/>
      <c r="Y48" s="32"/>
      <c r="Z48" s="33"/>
      <c r="AA48" s="33"/>
      <c r="AB48" s="33"/>
      <c r="AC48" s="33"/>
      <c r="AD48" s="33"/>
      <c r="AE48" s="33"/>
      <c r="AF48" s="33"/>
      <c r="AG48" s="33"/>
      <c r="AH48" s="33"/>
      <c r="AI48" s="33"/>
      <c r="AJ48" s="34"/>
    </row>
    <row r="49" spans="6:36" ht="18">
      <c r="F49" s="35"/>
      <c r="N49" s="30"/>
      <c r="O49" s="30"/>
      <c r="P49" s="30"/>
      <c r="Q49" s="30"/>
      <c r="R49" s="30"/>
      <c r="S49" s="30"/>
      <c r="T49" s="30"/>
      <c r="U49" s="36"/>
      <c r="Y49" s="35"/>
      <c r="AE49" s="30"/>
      <c r="AF49" s="30"/>
      <c r="AG49" s="30"/>
      <c r="AH49" s="30"/>
      <c r="AI49" s="30"/>
      <c r="AJ49" s="36"/>
    </row>
    <row r="50" spans="6:36" ht="18">
      <c r="F50" s="35"/>
      <c r="N50" s="31"/>
      <c r="O50" s="31"/>
      <c r="P50" s="31"/>
      <c r="Q50" s="31"/>
      <c r="R50" s="31"/>
      <c r="S50" s="31"/>
      <c r="T50" s="31"/>
      <c r="U50" s="37"/>
      <c r="Y50" s="35"/>
      <c r="AE50" s="31"/>
      <c r="AF50" s="31"/>
      <c r="AG50" s="31"/>
      <c r="AH50" s="31"/>
      <c r="AI50" s="31"/>
      <c r="AJ50" s="37"/>
    </row>
    <row r="51" spans="6:36" ht="18">
      <c r="F51" s="35"/>
      <c r="M51" s="30"/>
      <c r="N51" s="30"/>
      <c r="O51" s="30"/>
      <c r="P51" s="30"/>
      <c r="Q51" s="30"/>
      <c r="R51" s="30"/>
      <c r="S51" s="30"/>
      <c r="T51" s="30"/>
      <c r="U51" s="36"/>
      <c r="Y51" s="35"/>
      <c r="AD51" s="30"/>
      <c r="AE51" s="30"/>
      <c r="AF51" s="30"/>
      <c r="AG51" s="30"/>
      <c r="AH51" s="30"/>
      <c r="AI51" s="30"/>
      <c r="AJ51" s="36"/>
    </row>
    <row r="52" spans="6:36" ht="18">
      <c r="F52" s="35"/>
      <c r="N52" s="30"/>
      <c r="O52" s="30"/>
      <c r="P52" s="30"/>
      <c r="Q52" s="30"/>
      <c r="R52" s="30"/>
      <c r="S52" s="30"/>
      <c r="T52" s="30"/>
      <c r="U52" s="36"/>
      <c r="Y52" s="35"/>
      <c r="AE52" s="30"/>
      <c r="AF52" s="30"/>
      <c r="AG52" s="30"/>
      <c r="AH52" s="30"/>
      <c r="AI52" s="30"/>
      <c r="AJ52" s="36"/>
    </row>
    <row r="53" spans="6:36">
      <c r="F53" s="35"/>
      <c r="U53" s="38"/>
      <c r="Y53" s="35"/>
      <c r="AJ53" s="38"/>
    </row>
    <row r="54" spans="6:36">
      <c r="F54" s="35"/>
      <c r="U54" s="38"/>
      <c r="Y54" s="35"/>
      <c r="AJ54" s="38"/>
    </row>
    <row r="55" spans="6:36" ht="29.45" customHeight="1">
      <c r="F55" s="35"/>
      <c r="I55" s="177" t="s">
        <v>69</v>
      </c>
      <c r="J55" s="177"/>
      <c r="K55" s="177"/>
      <c r="L55" s="177"/>
      <c r="M55" s="177"/>
      <c r="N55" s="177"/>
      <c r="O55" s="177"/>
      <c r="P55" s="177"/>
      <c r="Q55" s="177"/>
      <c r="R55" s="177"/>
      <c r="S55" s="48"/>
      <c r="T55" s="48"/>
      <c r="U55" s="38"/>
      <c r="Y55" s="35"/>
      <c r="AA55" s="31"/>
      <c r="AD55" s="142" t="s">
        <v>62</v>
      </c>
      <c r="AE55" s="142"/>
      <c r="AJ55" s="38"/>
    </row>
    <row r="56" spans="6:36" ht="18">
      <c r="F56" s="35"/>
      <c r="J56" s="31"/>
      <c r="K56" s="48"/>
      <c r="L56" s="48"/>
      <c r="M56" s="48"/>
      <c r="N56" s="48"/>
      <c r="O56" s="48"/>
      <c r="P56" s="48"/>
      <c r="Q56" s="48"/>
      <c r="R56" s="48"/>
      <c r="S56" s="48"/>
      <c r="T56" s="48"/>
      <c r="U56" s="38"/>
      <c r="Y56" s="35"/>
      <c r="AC56" s="142" t="s">
        <v>70</v>
      </c>
      <c r="AD56" s="142"/>
      <c r="AE56" s="142"/>
      <c r="AF56" s="142"/>
      <c r="AJ56" s="38"/>
    </row>
    <row r="57" spans="6:36" ht="45" customHeight="1">
      <c r="F57" s="35"/>
      <c r="I57" s="178" t="s">
        <v>71</v>
      </c>
      <c r="J57" s="178"/>
      <c r="K57" s="178"/>
      <c r="L57" s="178"/>
      <c r="M57" s="178"/>
      <c r="N57" s="178"/>
      <c r="O57" s="178"/>
      <c r="P57" s="178"/>
      <c r="Q57" s="178"/>
      <c r="R57" s="178"/>
      <c r="S57" s="48"/>
      <c r="T57" s="48"/>
      <c r="U57" s="38"/>
      <c r="Y57" s="35"/>
      <c r="AB57" s="42"/>
      <c r="AC57" s="45"/>
      <c r="AD57" s="45"/>
      <c r="AE57" s="45"/>
      <c r="AF57" s="45"/>
      <c r="AJ57" s="38"/>
    </row>
    <row r="58" spans="6:36">
      <c r="F58" s="35"/>
      <c r="U58" s="38"/>
      <c r="Y58" s="35"/>
      <c r="AJ58" s="38"/>
    </row>
    <row r="59" spans="6:36">
      <c r="F59" s="35"/>
      <c r="K59" s="29" t="s">
        <v>72</v>
      </c>
      <c r="L59" s="137" t="s">
        <v>73</v>
      </c>
      <c r="M59" s="140"/>
      <c r="N59" s="140"/>
      <c r="O59" s="141"/>
      <c r="U59" s="38"/>
      <c r="Y59" s="35"/>
      <c r="AB59" s="44"/>
      <c r="AC59" s="44"/>
      <c r="AJ59" s="38"/>
    </row>
    <row r="60" spans="6:36">
      <c r="F60" s="35"/>
      <c r="K60" s="29"/>
      <c r="U60" s="38"/>
      <c r="Y60" s="35"/>
      <c r="AB60" s="44"/>
      <c r="AC60" s="44"/>
      <c r="AD60" s="133" t="s">
        <v>66</v>
      </c>
      <c r="AE60" s="134"/>
      <c r="AJ60" s="38"/>
    </row>
    <row r="61" spans="6:36">
      <c r="F61" s="35"/>
      <c r="K61" s="29" t="s">
        <v>74</v>
      </c>
      <c r="L61" s="137" t="s">
        <v>75</v>
      </c>
      <c r="M61" s="140"/>
      <c r="N61" s="140"/>
      <c r="O61" s="141"/>
      <c r="U61" s="38"/>
      <c r="Y61" s="35"/>
      <c r="AD61" s="135"/>
      <c r="AE61" s="136"/>
      <c r="AJ61" s="38"/>
    </row>
    <row r="62" spans="6:36">
      <c r="F62" s="35"/>
      <c r="U62" s="38"/>
      <c r="Y62" s="35"/>
      <c r="AJ62" s="38"/>
    </row>
    <row r="63" spans="6:36">
      <c r="F63" s="35"/>
      <c r="K63" s="29" t="s">
        <v>52</v>
      </c>
      <c r="L63" s="137" t="s">
        <v>63</v>
      </c>
      <c r="M63" s="138"/>
      <c r="N63" s="138"/>
      <c r="O63" s="139"/>
      <c r="U63" s="38"/>
      <c r="Y63" s="35"/>
      <c r="AJ63" s="38"/>
    </row>
    <row r="64" spans="6:36" ht="15" thickBot="1">
      <c r="F64" s="35"/>
      <c r="U64" s="38"/>
      <c r="Y64" s="39"/>
      <c r="Z64" s="40"/>
      <c r="AA64" s="40"/>
      <c r="AB64" s="40"/>
      <c r="AC64" s="40"/>
      <c r="AD64" s="40"/>
      <c r="AE64" s="40"/>
      <c r="AF64" s="40"/>
      <c r="AG64" s="40"/>
      <c r="AH64" s="40"/>
      <c r="AI64" s="40"/>
      <c r="AJ64" s="41"/>
    </row>
    <row r="65" spans="6:27">
      <c r="F65" s="35"/>
      <c r="K65" s="29" t="s">
        <v>76</v>
      </c>
      <c r="L65" s="146" t="s">
        <v>77</v>
      </c>
      <c r="M65" s="140"/>
      <c r="N65" s="140"/>
      <c r="O65" s="141"/>
      <c r="U65" s="38"/>
    </row>
    <row r="66" spans="6:27">
      <c r="F66" s="35"/>
      <c r="K66" s="42"/>
      <c r="U66" s="38"/>
    </row>
    <row r="67" spans="6:27">
      <c r="F67" s="35"/>
      <c r="K67" s="49" t="s">
        <v>78</v>
      </c>
      <c r="L67" s="147" t="s">
        <v>79</v>
      </c>
      <c r="M67" s="147"/>
      <c r="N67" s="147"/>
      <c r="O67" s="147"/>
      <c r="U67" s="38"/>
    </row>
    <row r="68" spans="6:27">
      <c r="F68" s="35"/>
      <c r="K68" s="44"/>
      <c r="U68" s="38"/>
    </row>
    <row r="69" spans="6:27">
      <c r="F69" s="35"/>
      <c r="L69" s="44"/>
      <c r="M69" s="133" t="s">
        <v>58</v>
      </c>
      <c r="N69" s="134"/>
      <c r="U69" s="38"/>
    </row>
    <row r="70" spans="6:27">
      <c r="F70" s="35"/>
      <c r="M70" s="135"/>
      <c r="N70" s="136"/>
      <c r="U70" s="38"/>
    </row>
    <row r="71" spans="6:27">
      <c r="F71" s="35"/>
      <c r="U71" s="38"/>
    </row>
    <row r="72" spans="6:27">
      <c r="F72" s="35"/>
      <c r="J72" s="42" t="s">
        <v>80</v>
      </c>
      <c r="U72" s="38"/>
    </row>
    <row r="73" spans="6:27" ht="15" thickBot="1">
      <c r="F73" s="39"/>
      <c r="G73" s="40"/>
      <c r="H73" s="40"/>
      <c r="I73" s="40"/>
      <c r="J73" s="40"/>
      <c r="K73" s="40"/>
      <c r="L73" s="40"/>
      <c r="M73" s="40"/>
      <c r="N73" s="40"/>
      <c r="O73" s="40"/>
      <c r="P73" s="40"/>
      <c r="Q73" s="40"/>
      <c r="R73" s="40"/>
      <c r="S73" s="40"/>
      <c r="T73" s="40"/>
      <c r="U73" s="41"/>
    </row>
    <row r="78" spans="6:27" ht="15" thickBot="1">
      <c r="F78" s="29" t="s">
        <v>81</v>
      </c>
    </row>
    <row r="79" spans="6:27">
      <c r="F79" s="32"/>
      <c r="G79" s="33"/>
      <c r="H79" s="33"/>
      <c r="I79" s="33"/>
      <c r="J79" s="33"/>
      <c r="K79" s="33"/>
      <c r="L79" s="33"/>
      <c r="M79" s="33"/>
      <c r="N79" s="33"/>
      <c r="O79" s="33"/>
      <c r="P79" s="33"/>
      <c r="Q79" s="33"/>
      <c r="R79" s="33"/>
      <c r="S79" s="33"/>
      <c r="T79" s="33"/>
      <c r="U79" s="34"/>
    </row>
    <row r="80" spans="6:27" ht="18">
      <c r="F80" s="35"/>
      <c r="N80" s="30"/>
      <c r="O80" s="30"/>
      <c r="P80" s="30"/>
      <c r="Q80" s="30"/>
      <c r="R80" s="30"/>
      <c r="S80" s="30"/>
      <c r="T80" s="30"/>
      <c r="U80" s="36"/>
      <c r="Z80" t="s">
        <v>82</v>
      </c>
      <c r="AA80" t="s">
        <v>83</v>
      </c>
    </row>
    <row r="81" spans="6:21" ht="18">
      <c r="F81" s="35"/>
      <c r="N81" s="31"/>
      <c r="O81" s="31"/>
      <c r="P81" s="31"/>
      <c r="Q81" s="31"/>
      <c r="R81" s="31"/>
      <c r="S81" s="31"/>
      <c r="T81" s="31"/>
      <c r="U81" s="37"/>
    </row>
    <row r="82" spans="6:21" ht="18">
      <c r="F82" s="35"/>
      <c r="M82" s="30"/>
      <c r="N82" s="30"/>
      <c r="O82" s="30"/>
      <c r="P82" s="30"/>
      <c r="Q82" s="30"/>
      <c r="R82" s="30"/>
      <c r="S82" s="30"/>
      <c r="T82" s="30"/>
      <c r="U82" s="36"/>
    </row>
    <row r="83" spans="6:21" ht="18">
      <c r="F83" s="35"/>
      <c r="N83" s="30"/>
      <c r="O83" s="30"/>
      <c r="P83" s="30"/>
      <c r="Q83" s="30"/>
      <c r="R83" s="30"/>
      <c r="S83" s="30"/>
      <c r="T83" s="30"/>
      <c r="U83" s="36"/>
    </row>
    <row r="84" spans="6:21">
      <c r="F84" s="179" t="s">
        <v>84</v>
      </c>
      <c r="G84" s="180"/>
      <c r="H84" s="180"/>
      <c r="I84" s="180"/>
      <c r="J84" s="180"/>
      <c r="K84" s="158" t="s">
        <v>85</v>
      </c>
      <c r="L84" s="158"/>
      <c r="M84" s="158"/>
      <c r="N84" s="158"/>
      <c r="O84" s="158"/>
      <c r="P84" s="181" t="s">
        <v>86</v>
      </c>
      <c r="Q84" s="181"/>
      <c r="R84" s="181"/>
      <c r="S84" s="181"/>
      <c r="T84" s="181"/>
      <c r="U84" s="182"/>
    </row>
    <row r="85" spans="6:21">
      <c r="F85" s="179"/>
      <c r="G85" s="180"/>
      <c r="H85" s="180"/>
      <c r="I85" s="180"/>
      <c r="J85" s="180"/>
      <c r="K85" s="158"/>
      <c r="L85" s="158"/>
      <c r="M85" s="158"/>
      <c r="N85" s="158"/>
      <c r="O85" s="158"/>
      <c r="P85" s="181"/>
      <c r="Q85" s="181"/>
      <c r="R85" s="181"/>
      <c r="S85" s="181"/>
      <c r="T85" s="181"/>
      <c r="U85" s="182"/>
    </row>
    <row r="86" spans="6:21" ht="18">
      <c r="F86" s="50"/>
      <c r="G86" s="43"/>
      <c r="H86" s="43"/>
      <c r="I86" s="43"/>
      <c r="J86" s="74"/>
      <c r="K86" s="75"/>
      <c r="L86" s="75"/>
      <c r="M86" s="75"/>
      <c r="N86" s="75"/>
      <c r="O86" s="75"/>
      <c r="P86" s="75"/>
      <c r="Q86" s="75"/>
      <c r="R86" s="75"/>
      <c r="S86" s="75"/>
      <c r="T86" s="75"/>
      <c r="U86" s="51"/>
    </row>
    <row r="87" spans="6:21" ht="21.6" customHeight="1">
      <c r="F87" s="88"/>
      <c r="G87" s="183" t="s">
        <v>87</v>
      </c>
      <c r="H87" s="183"/>
      <c r="I87" s="183"/>
      <c r="J87" s="183"/>
      <c r="K87" s="183"/>
      <c r="L87" s="183"/>
      <c r="M87" s="183"/>
      <c r="N87" s="183"/>
      <c r="O87" s="183"/>
      <c r="P87" s="183"/>
      <c r="Q87" s="183"/>
      <c r="R87" s="183"/>
      <c r="S87" s="183"/>
      <c r="T87" s="183"/>
      <c r="U87" s="89"/>
    </row>
    <row r="88" spans="6:21" ht="21.6" customHeight="1">
      <c r="F88" s="76"/>
      <c r="G88" s="71"/>
      <c r="H88" s="71"/>
      <c r="I88" s="71"/>
      <c r="J88" s="71"/>
      <c r="K88" s="71"/>
      <c r="L88" s="72"/>
      <c r="M88" s="72"/>
      <c r="N88" s="72"/>
      <c r="O88" s="72"/>
      <c r="P88" s="71"/>
      <c r="Q88" s="71"/>
      <c r="R88" s="71"/>
      <c r="S88" s="71"/>
      <c r="T88" s="71"/>
      <c r="U88" s="78"/>
    </row>
    <row r="89" spans="6:21" ht="18">
      <c r="F89" s="50"/>
      <c r="J89" s="31"/>
      <c r="K89" s="29" t="s">
        <v>88</v>
      </c>
      <c r="L89" s="143" t="s">
        <v>89</v>
      </c>
      <c r="M89" s="144"/>
      <c r="N89" s="144"/>
      <c r="O89" s="145"/>
      <c r="P89" s="1"/>
      <c r="Q89" s="1"/>
      <c r="R89" s="1"/>
      <c r="S89" s="1"/>
      <c r="T89" s="1"/>
      <c r="U89" s="51"/>
    </row>
    <row r="90" spans="6:21">
      <c r="F90" s="50"/>
      <c r="U90" s="51"/>
    </row>
    <row r="91" spans="6:21">
      <c r="F91" s="50"/>
      <c r="K91" s="29" t="s">
        <v>90</v>
      </c>
      <c r="L91" s="137" t="s">
        <v>91</v>
      </c>
      <c r="M91" s="140"/>
      <c r="N91" s="140"/>
      <c r="O91" s="141"/>
      <c r="U91" s="51"/>
    </row>
    <row r="92" spans="6:21">
      <c r="F92" s="50"/>
      <c r="U92" s="51"/>
    </row>
    <row r="93" spans="6:21">
      <c r="F93" s="50"/>
      <c r="K93" s="29" t="s">
        <v>92</v>
      </c>
      <c r="L93" s="137" t="s">
        <v>93</v>
      </c>
      <c r="M93" s="140"/>
      <c r="N93" s="140"/>
      <c r="O93" s="141"/>
      <c r="U93" s="51"/>
    </row>
    <row r="94" spans="6:21">
      <c r="F94" s="50"/>
      <c r="U94" s="51"/>
    </row>
    <row r="95" spans="6:21">
      <c r="F95" s="50"/>
      <c r="K95" s="29" t="s">
        <v>76</v>
      </c>
      <c r="L95" s="146" t="s">
        <v>77</v>
      </c>
      <c r="M95" s="148"/>
      <c r="N95" s="148"/>
      <c r="O95" s="149"/>
      <c r="P95" s="46" t="s">
        <v>94</v>
      </c>
      <c r="U95" s="51"/>
    </row>
    <row r="96" spans="6:21">
      <c r="F96" s="50"/>
      <c r="K96" s="29"/>
      <c r="L96" s="73"/>
      <c r="M96" s="73"/>
      <c r="N96" s="73"/>
      <c r="O96" s="73"/>
      <c r="P96" s="46"/>
      <c r="U96" s="51"/>
    </row>
    <row r="97" spans="6:23">
      <c r="F97" s="50"/>
      <c r="K97" s="29"/>
      <c r="L97" s="73"/>
      <c r="M97" s="73"/>
      <c r="N97" s="73"/>
      <c r="O97" s="73"/>
      <c r="P97" s="46"/>
      <c r="U97" s="51"/>
    </row>
    <row r="98" spans="6:23">
      <c r="F98" s="50"/>
      <c r="U98" s="51"/>
    </row>
    <row r="99" spans="6:23" ht="24" customHeight="1">
      <c r="F99" s="50"/>
      <c r="G99" s="162" t="s">
        <v>95</v>
      </c>
      <c r="H99" s="162"/>
      <c r="I99" s="162"/>
      <c r="J99" s="162"/>
      <c r="K99" s="162"/>
      <c r="L99" s="162"/>
      <c r="M99" s="162"/>
      <c r="N99" s="162"/>
      <c r="O99" s="162"/>
      <c r="P99" s="162"/>
      <c r="Q99" s="162"/>
      <c r="R99" s="162"/>
      <c r="S99" s="162"/>
      <c r="T99" s="162"/>
      <c r="U99" s="85"/>
    </row>
    <row r="100" spans="6:23" ht="15" thickBot="1">
      <c r="F100" s="50"/>
      <c r="U100" s="51"/>
    </row>
    <row r="101" spans="6:23" ht="27" customHeight="1" thickBot="1">
      <c r="F101" s="50"/>
      <c r="H101" s="163" t="s">
        <v>96</v>
      </c>
      <c r="I101" s="164"/>
      <c r="J101" s="164"/>
      <c r="K101" s="160"/>
      <c r="L101" s="165"/>
      <c r="M101" s="165"/>
      <c r="N101" s="165"/>
      <c r="O101" s="165"/>
      <c r="P101" s="165"/>
      <c r="Q101" s="161"/>
      <c r="R101" s="160" t="s">
        <v>97</v>
      </c>
      <c r="S101" s="161"/>
      <c r="T101" s="47"/>
      <c r="U101" s="51"/>
    </row>
    <row r="102" spans="6:23">
      <c r="F102" s="50"/>
      <c r="G102" s="60"/>
      <c r="H102" s="83"/>
      <c r="I102" s="29"/>
      <c r="M102" s="29"/>
      <c r="N102" s="29"/>
      <c r="O102" s="29"/>
      <c r="P102" s="29"/>
      <c r="Q102" s="29"/>
      <c r="S102" s="61"/>
      <c r="T102" s="29"/>
      <c r="U102" s="51"/>
    </row>
    <row r="103" spans="6:23" ht="21.6" customHeight="1">
      <c r="F103" s="50"/>
      <c r="G103" s="62"/>
      <c r="H103" s="62"/>
      <c r="I103" s="58"/>
      <c r="K103" s="29" t="s">
        <v>98</v>
      </c>
      <c r="L103" t="s">
        <v>99</v>
      </c>
      <c r="M103" t="s">
        <v>100</v>
      </c>
      <c r="N103" t="s">
        <v>101</v>
      </c>
      <c r="O103" t="s">
        <v>102</v>
      </c>
      <c r="P103" t="s">
        <v>103</v>
      </c>
      <c r="Q103" t="s">
        <v>104</v>
      </c>
      <c r="R103" t="s">
        <v>104</v>
      </c>
      <c r="S103" s="61"/>
      <c r="T103" s="29"/>
      <c r="U103" s="51"/>
    </row>
    <row r="104" spans="6:23">
      <c r="F104" s="50"/>
      <c r="G104" s="60"/>
      <c r="H104" s="60"/>
      <c r="I104" s="29"/>
      <c r="K104" s="29"/>
      <c r="L104" s="166" t="s">
        <v>105</v>
      </c>
      <c r="M104" s="167"/>
      <c r="N104" s="91">
        <v>0.41666666666666669</v>
      </c>
      <c r="O104" s="184" t="s">
        <v>106</v>
      </c>
      <c r="P104" s="184"/>
      <c r="S104" s="61"/>
      <c r="T104" s="29"/>
      <c r="U104" s="51"/>
      <c r="W104" t="s">
        <v>107</v>
      </c>
    </row>
    <row r="105" spans="6:23" ht="28.15" customHeight="1">
      <c r="F105" s="50"/>
      <c r="H105" s="62"/>
      <c r="I105" s="58"/>
      <c r="K105" t="s">
        <v>108</v>
      </c>
      <c r="P105" s="95" t="s">
        <v>109</v>
      </c>
      <c r="S105" s="63"/>
      <c r="T105" s="57"/>
      <c r="U105" s="79"/>
    </row>
    <row r="106" spans="6:23" ht="28.15" customHeight="1">
      <c r="F106" s="50"/>
      <c r="H106" s="62"/>
      <c r="I106" s="58"/>
      <c r="J106" s="170" t="s">
        <v>110</v>
      </c>
      <c r="K106" s="170"/>
      <c r="L106" s="170"/>
      <c r="M106" s="171"/>
      <c r="N106" s="172" t="s">
        <v>111</v>
      </c>
      <c r="O106" s="173"/>
      <c r="P106" s="174"/>
      <c r="Q106" s="55" t="s">
        <v>112</v>
      </c>
      <c r="R106" s="56" t="s">
        <v>79</v>
      </c>
      <c r="S106" s="63"/>
      <c r="T106" s="57"/>
      <c r="U106" s="79"/>
    </row>
    <row r="107" spans="6:23">
      <c r="F107" s="50"/>
      <c r="G107" s="60"/>
      <c r="H107" s="60"/>
      <c r="I107" s="29"/>
      <c r="K107" s="29"/>
      <c r="L107" s="29"/>
      <c r="M107" s="29"/>
      <c r="N107" s="29"/>
      <c r="O107" s="29"/>
      <c r="S107" s="61"/>
      <c r="T107" s="29"/>
      <c r="U107" s="51"/>
    </row>
    <row r="108" spans="6:23">
      <c r="F108" s="50"/>
      <c r="G108" s="62"/>
      <c r="H108" s="84"/>
      <c r="I108" s="58"/>
      <c r="J108" s="170" t="s">
        <v>113</v>
      </c>
      <c r="K108" s="170"/>
      <c r="L108" s="170"/>
      <c r="M108" s="171"/>
      <c r="N108" s="90" t="s">
        <v>114</v>
      </c>
      <c r="O108" s="53"/>
      <c r="P108" s="59"/>
      <c r="Q108" s="59"/>
      <c r="R108" s="56" t="s">
        <v>79</v>
      </c>
      <c r="S108" s="61"/>
      <c r="T108" s="29"/>
      <c r="U108" s="51"/>
    </row>
    <row r="109" spans="6:23">
      <c r="F109" s="50"/>
      <c r="G109" s="60"/>
      <c r="H109" s="60"/>
      <c r="I109" s="29"/>
      <c r="K109" s="29"/>
      <c r="L109" s="29"/>
      <c r="M109" s="29"/>
      <c r="N109" s="29"/>
      <c r="O109" s="29"/>
      <c r="S109" s="61"/>
      <c r="T109" s="29"/>
      <c r="U109" s="51"/>
    </row>
    <row r="110" spans="6:23">
      <c r="F110" s="50"/>
      <c r="G110" s="60"/>
      <c r="H110" s="60"/>
      <c r="I110" s="29"/>
      <c r="K110" s="166" t="s">
        <v>115</v>
      </c>
      <c r="L110" s="166"/>
      <c r="M110" s="167"/>
      <c r="N110" s="137" t="s">
        <v>116</v>
      </c>
      <c r="O110" s="140"/>
      <c r="P110" s="140"/>
      <c r="Q110" s="140"/>
      <c r="R110" s="56" t="s">
        <v>79</v>
      </c>
      <c r="S110" s="61"/>
      <c r="T110" s="29"/>
      <c r="U110" s="51"/>
    </row>
    <row r="111" spans="6:23" ht="15" thickBot="1">
      <c r="F111" s="50"/>
      <c r="G111" s="29"/>
      <c r="H111" s="64"/>
      <c r="I111" s="65"/>
      <c r="J111" s="66"/>
      <c r="K111" s="66"/>
      <c r="L111" s="66"/>
      <c r="M111" s="65"/>
      <c r="N111" s="65"/>
      <c r="O111" s="65"/>
      <c r="P111" s="65"/>
      <c r="Q111" s="65"/>
      <c r="R111" s="66"/>
      <c r="S111" s="67"/>
      <c r="T111" s="29"/>
      <c r="U111" s="51"/>
    </row>
    <row r="112" spans="6:23">
      <c r="F112" s="50"/>
      <c r="U112" s="51"/>
    </row>
    <row r="113" spans="6:21" ht="21.6" customHeight="1">
      <c r="F113" s="87"/>
      <c r="G113" s="86"/>
      <c r="H113" s="86"/>
      <c r="I113" s="86"/>
      <c r="J113" s="86"/>
      <c r="K113" s="86"/>
      <c r="L113" s="86"/>
      <c r="M113" s="86" t="s">
        <v>117</v>
      </c>
      <c r="N113" s="86"/>
      <c r="O113" s="86"/>
      <c r="P113" s="86"/>
      <c r="Q113" s="86"/>
      <c r="R113" s="86"/>
      <c r="S113" s="86"/>
      <c r="T113" s="86"/>
      <c r="U113" s="85"/>
    </row>
    <row r="114" spans="6:21">
      <c r="F114" s="50"/>
      <c r="K114" s="42"/>
      <c r="U114" s="51"/>
    </row>
    <row r="115" spans="6:21">
      <c r="F115" s="50"/>
      <c r="G115" s="142" t="s">
        <v>118</v>
      </c>
      <c r="H115" s="176"/>
      <c r="I115" s="137" t="s">
        <v>89</v>
      </c>
      <c r="J115" s="140"/>
      <c r="K115" s="141"/>
      <c r="L115" s="45"/>
      <c r="M115" s="175" t="s">
        <v>91</v>
      </c>
      <c r="N115" s="175"/>
      <c r="O115" s="175"/>
      <c r="P115" s="45"/>
      <c r="Q115" s="175" t="s">
        <v>119</v>
      </c>
      <c r="R115" s="175"/>
      <c r="S115" s="175"/>
      <c r="T115" s="80" t="s">
        <v>94</v>
      </c>
      <c r="U115" s="81"/>
    </row>
    <row r="116" spans="6:21">
      <c r="F116" s="50"/>
      <c r="I116" s="45"/>
      <c r="J116" s="45"/>
      <c r="K116" s="68"/>
      <c r="L116" s="45"/>
      <c r="M116" s="45"/>
      <c r="N116" s="45"/>
      <c r="O116" s="45"/>
      <c r="P116" s="45"/>
      <c r="Q116" s="45"/>
      <c r="R116" s="45"/>
      <c r="S116" s="45"/>
      <c r="T116" s="45"/>
      <c r="U116" s="51"/>
    </row>
    <row r="117" spans="6:21">
      <c r="F117" s="50"/>
      <c r="G117" s="142" t="s">
        <v>120</v>
      </c>
      <c r="H117" s="176"/>
      <c r="I117" s="137" t="s">
        <v>89</v>
      </c>
      <c r="J117" s="140"/>
      <c r="K117" s="141"/>
      <c r="L117" s="45"/>
      <c r="M117" s="175" t="s">
        <v>91</v>
      </c>
      <c r="N117" s="175"/>
      <c r="O117" s="175"/>
      <c r="P117" s="45"/>
      <c r="Q117" s="175" t="s">
        <v>119</v>
      </c>
      <c r="R117" s="175"/>
      <c r="S117" s="175"/>
      <c r="T117" s="80" t="s">
        <v>94</v>
      </c>
      <c r="U117" s="81"/>
    </row>
    <row r="118" spans="6:21" ht="13.9" customHeight="1">
      <c r="F118" s="50"/>
      <c r="I118" s="45"/>
      <c r="J118" s="45"/>
      <c r="K118" s="69"/>
      <c r="L118" s="70"/>
      <c r="M118" s="70"/>
      <c r="N118" s="70"/>
      <c r="O118" s="70"/>
      <c r="P118" s="45"/>
      <c r="Q118" s="45"/>
      <c r="R118" s="45"/>
      <c r="S118" s="45"/>
      <c r="T118" s="45"/>
      <c r="U118" s="51"/>
    </row>
    <row r="119" spans="6:21">
      <c r="F119" s="50"/>
      <c r="G119" s="142" t="s">
        <v>121</v>
      </c>
      <c r="H119" s="176"/>
      <c r="I119" s="137" t="s">
        <v>89</v>
      </c>
      <c r="J119" s="140"/>
      <c r="K119" s="141"/>
      <c r="L119" s="45"/>
      <c r="M119" s="175" t="s">
        <v>91</v>
      </c>
      <c r="N119" s="175"/>
      <c r="O119" s="175"/>
      <c r="P119" s="45"/>
      <c r="Q119" s="175" t="s">
        <v>119</v>
      </c>
      <c r="R119" s="175"/>
      <c r="S119" s="175"/>
      <c r="T119" s="80" t="s">
        <v>94</v>
      </c>
      <c r="U119" s="81"/>
    </row>
    <row r="120" spans="6:21">
      <c r="F120" s="50"/>
      <c r="U120" s="51"/>
    </row>
    <row r="121" spans="6:21">
      <c r="F121" s="50"/>
      <c r="J121" s="133" t="s">
        <v>122</v>
      </c>
      <c r="K121" s="134"/>
      <c r="N121" s="133" t="s">
        <v>123</v>
      </c>
      <c r="O121" s="168"/>
      <c r="P121" s="134"/>
      <c r="U121" s="51"/>
    </row>
    <row r="122" spans="6:21">
      <c r="F122" s="50"/>
      <c r="J122" s="135"/>
      <c r="K122" s="136"/>
      <c r="N122" s="135"/>
      <c r="O122" s="169"/>
      <c r="P122" s="136"/>
      <c r="U122" s="51"/>
    </row>
    <row r="123" spans="6:21">
      <c r="F123" s="50"/>
      <c r="U123" s="51"/>
    </row>
    <row r="124" spans="6:21">
      <c r="F124" s="50"/>
      <c r="G124" s="43"/>
      <c r="H124" s="43"/>
      <c r="I124" s="43"/>
      <c r="J124" s="93"/>
      <c r="K124" s="43"/>
      <c r="L124" s="43"/>
      <c r="M124" s="43"/>
      <c r="N124" s="43"/>
      <c r="O124" s="43"/>
      <c r="P124" s="43"/>
      <c r="Q124" s="43"/>
      <c r="R124" s="43"/>
      <c r="S124" s="43"/>
      <c r="T124" s="43"/>
      <c r="U124" s="51"/>
    </row>
    <row r="125" spans="6:21" ht="15" thickBot="1">
      <c r="F125" s="77"/>
      <c r="G125" s="94"/>
      <c r="H125" s="94"/>
      <c r="I125" s="94"/>
      <c r="J125" s="94"/>
      <c r="K125" s="94"/>
      <c r="L125" s="94"/>
      <c r="M125" s="94"/>
      <c r="N125" s="94"/>
      <c r="O125" s="94"/>
      <c r="P125" s="94"/>
      <c r="Q125" s="94"/>
      <c r="R125" s="94"/>
      <c r="S125" s="94"/>
      <c r="T125" s="94"/>
      <c r="U125" s="82"/>
    </row>
    <row r="127" spans="6:21" ht="15" thickBot="1"/>
    <row r="128" spans="6:21">
      <c r="F128" s="32"/>
      <c r="G128" s="33"/>
      <c r="H128" s="33"/>
      <c r="I128" s="33"/>
      <c r="J128" s="33"/>
      <c r="K128" s="33"/>
      <c r="L128" s="33"/>
      <c r="M128" s="33"/>
      <c r="N128" s="33"/>
      <c r="O128" s="33"/>
      <c r="P128" s="33"/>
      <c r="Q128" s="33"/>
      <c r="R128" s="33"/>
      <c r="S128" s="33"/>
      <c r="T128" s="33"/>
      <c r="U128" s="34"/>
    </row>
    <row r="129" spans="6:21" ht="18">
      <c r="F129" s="35"/>
      <c r="N129" s="30"/>
      <c r="O129" s="30"/>
      <c r="P129" s="30"/>
      <c r="Q129" s="30"/>
      <c r="R129" s="30"/>
      <c r="S129" s="30"/>
      <c r="T129" s="30"/>
      <c r="U129" s="36"/>
    </row>
    <row r="130" spans="6:21" ht="18">
      <c r="F130" s="35"/>
      <c r="N130" s="31"/>
      <c r="O130" s="31"/>
      <c r="P130" s="31"/>
      <c r="Q130" s="31"/>
      <c r="R130" s="31"/>
      <c r="S130" s="31"/>
      <c r="T130" s="31"/>
      <c r="U130" s="37"/>
    </row>
    <row r="131" spans="6:21" ht="18">
      <c r="F131" s="35"/>
      <c r="M131" s="30"/>
      <c r="N131" s="30"/>
      <c r="O131" s="30"/>
      <c r="P131" s="30"/>
      <c r="Q131" s="30"/>
      <c r="R131" s="30"/>
      <c r="S131" s="30"/>
      <c r="T131" s="30"/>
      <c r="U131" s="36"/>
    </row>
    <row r="132" spans="6:21" ht="18.600000000000001" thickBot="1">
      <c r="F132" s="35"/>
      <c r="N132" s="30"/>
      <c r="O132" s="30"/>
      <c r="P132" s="30"/>
      <c r="Q132" s="30"/>
      <c r="R132" s="30"/>
      <c r="S132" s="30"/>
      <c r="T132" s="30"/>
      <c r="U132" s="36"/>
    </row>
    <row r="133" spans="6:21">
      <c r="F133" s="150" t="s">
        <v>84</v>
      </c>
      <c r="G133" s="151"/>
      <c r="H133" s="151"/>
      <c r="I133" s="151"/>
      <c r="J133" s="152"/>
      <c r="K133" s="156" t="s">
        <v>85</v>
      </c>
      <c r="L133" s="151"/>
      <c r="M133" s="151"/>
      <c r="N133" s="151"/>
      <c r="O133" s="152"/>
      <c r="P133" s="158" t="s">
        <v>86</v>
      </c>
      <c r="Q133" s="158"/>
      <c r="R133" s="158"/>
      <c r="S133" s="158"/>
      <c r="T133" s="158"/>
      <c r="U133" s="159"/>
    </row>
    <row r="134" spans="6:21" ht="15" thickBot="1">
      <c r="F134" s="153"/>
      <c r="G134" s="154"/>
      <c r="H134" s="154"/>
      <c r="I134" s="154"/>
      <c r="J134" s="155"/>
      <c r="K134" s="157"/>
      <c r="L134" s="154"/>
      <c r="M134" s="154"/>
      <c r="N134" s="154"/>
      <c r="O134" s="155"/>
      <c r="P134" s="158"/>
      <c r="Q134" s="158"/>
      <c r="R134" s="158"/>
      <c r="S134" s="158"/>
      <c r="T134" s="158"/>
      <c r="U134" s="159"/>
    </row>
    <row r="135" spans="6:21" ht="18">
      <c r="F135" s="50"/>
      <c r="G135" s="43"/>
      <c r="H135" s="43"/>
      <c r="I135" s="43"/>
      <c r="J135" s="74"/>
      <c r="K135" s="75"/>
      <c r="L135" s="75"/>
      <c r="M135" s="75"/>
      <c r="N135" s="75"/>
      <c r="O135" s="75"/>
      <c r="P135" s="75"/>
      <c r="Q135" s="75"/>
      <c r="R135" s="75"/>
      <c r="S135" s="75"/>
      <c r="T135" s="75"/>
      <c r="U135" s="51"/>
    </row>
    <row r="136" spans="6:21">
      <c r="F136" s="88"/>
      <c r="G136" s="183" t="s">
        <v>124</v>
      </c>
      <c r="H136" s="183"/>
      <c r="I136" s="183"/>
      <c r="J136" s="183"/>
      <c r="K136" s="183"/>
      <c r="L136" s="183"/>
      <c r="M136" s="183"/>
      <c r="N136" s="183"/>
      <c r="O136" s="183"/>
      <c r="P136" s="183"/>
      <c r="Q136" s="183"/>
      <c r="R136" s="183"/>
      <c r="S136" s="183"/>
      <c r="T136" s="183"/>
      <c r="U136" s="89"/>
    </row>
    <row r="137" spans="6:21">
      <c r="F137" s="76"/>
      <c r="G137" s="71"/>
      <c r="H137" s="71"/>
      <c r="I137" s="71"/>
      <c r="J137" s="71"/>
      <c r="K137" s="71"/>
      <c r="L137" s="72"/>
      <c r="M137" s="72"/>
      <c r="N137" s="72"/>
      <c r="O137" s="72"/>
      <c r="P137" s="71"/>
      <c r="Q137" s="71"/>
      <c r="R137" s="71"/>
      <c r="S137" s="71"/>
      <c r="T137" s="71"/>
      <c r="U137" s="78"/>
    </row>
    <row r="138" spans="6:21" ht="18">
      <c r="F138" s="50"/>
      <c r="J138" s="31"/>
      <c r="K138" s="29" t="s">
        <v>88</v>
      </c>
      <c r="L138" s="143" t="s">
        <v>89</v>
      </c>
      <c r="M138" s="144"/>
      <c r="N138" s="144"/>
      <c r="O138" s="145"/>
      <c r="P138" s="1"/>
      <c r="Q138" s="1"/>
      <c r="R138" s="1"/>
      <c r="S138" s="1"/>
      <c r="T138" s="1"/>
      <c r="U138" s="51"/>
    </row>
    <row r="139" spans="6:21">
      <c r="F139" s="50"/>
      <c r="U139" s="51"/>
    </row>
    <row r="140" spans="6:21">
      <c r="F140" s="50"/>
      <c r="K140" s="29" t="s">
        <v>90</v>
      </c>
      <c r="L140" s="137" t="s">
        <v>91</v>
      </c>
      <c r="M140" s="140"/>
      <c r="N140" s="140"/>
      <c r="O140" s="141"/>
      <c r="U140" s="51"/>
    </row>
    <row r="141" spans="6:21">
      <c r="F141" s="50"/>
      <c r="U141" s="51"/>
    </row>
    <row r="142" spans="6:21">
      <c r="F142" s="50"/>
      <c r="K142" s="29" t="s">
        <v>125</v>
      </c>
      <c r="L142" s="137" t="s">
        <v>126</v>
      </c>
      <c r="M142" s="140"/>
      <c r="N142" s="140"/>
      <c r="O142" s="141"/>
      <c r="U142" s="51"/>
    </row>
    <row r="143" spans="6:21">
      <c r="F143" s="50"/>
      <c r="U143" s="51"/>
    </row>
    <row r="144" spans="6:21">
      <c r="F144" s="50"/>
      <c r="K144" s="29" t="s">
        <v>76</v>
      </c>
      <c r="L144" s="146" t="s">
        <v>77</v>
      </c>
      <c r="M144" s="148"/>
      <c r="N144" s="148"/>
      <c r="O144" s="149"/>
      <c r="P144" s="46"/>
      <c r="U144" s="51"/>
    </row>
    <row r="145" spans="6:21">
      <c r="F145" s="50"/>
      <c r="K145" s="29"/>
      <c r="L145" s="73"/>
      <c r="M145" s="73"/>
      <c r="N145" s="73"/>
      <c r="O145" s="73"/>
      <c r="P145" s="46"/>
      <c r="U145" s="51"/>
    </row>
    <row r="146" spans="6:21">
      <c r="F146" s="50"/>
      <c r="K146" s="29" t="s">
        <v>127</v>
      </c>
      <c r="M146" s="52">
        <v>0.41666666666666669</v>
      </c>
      <c r="N146" s="92" t="s">
        <v>106</v>
      </c>
      <c r="O146" s="185" t="s">
        <v>128</v>
      </c>
      <c r="P146" s="186"/>
      <c r="Q146" s="52">
        <v>0.41666666666666669</v>
      </c>
      <c r="R146" s="92" t="s">
        <v>106</v>
      </c>
      <c r="U146" s="51"/>
    </row>
    <row r="147" spans="6:21">
      <c r="F147" s="50"/>
      <c r="U147" s="51"/>
    </row>
    <row r="148" spans="6:21">
      <c r="F148" s="50"/>
      <c r="G148" s="162" t="s">
        <v>129</v>
      </c>
      <c r="H148" s="162"/>
      <c r="I148" s="162"/>
      <c r="J148" s="162"/>
      <c r="K148" s="162"/>
      <c r="L148" s="162"/>
      <c r="M148" s="162"/>
      <c r="N148" s="162"/>
      <c r="O148" s="162"/>
      <c r="P148" s="162"/>
      <c r="Q148" s="162"/>
      <c r="R148" s="162"/>
      <c r="S148" s="162"/>
      <c r="T148" s="162"/>
      <c r="U148" s="85"/>
    </row>
    <row r="149" spans="6:21">
      <c r="F149" s="50"/>
      <c r="U149" s="51"/>
    </row>
    <row r="150" spans="6:21">
      <c r="F150" s="50"/>
      <c r="I150" t="s">
        <v>130</v>
      </c>
      <c r="M150" s="137" t="s">
        <v>131</v>
      </c>
      <c r="N150" s="140"/>
      <c r="O150" s="140"/>
      <c r="P150" s="140"/>
      <c r="Q150" s="140"/>
      <c r="R150" s="141"/>
      <c r="U150" s="51"/>
    </row>
    <row r="151" spans="6:21">
      <c r="F151" s="50"/>
      <c r="U151" s="51"/>
    </row>
    <row r="152" spans="6:21">
      <c r="F152" s="50"/>
      <c r="I152" t="s">
        <v>132</v>
      </c>
      <c r="M152" s="137" t="s">
        <v>131</v>
      </c>
      <c r="N152" s="140"/>
      <c r="O152" s="140"/>
      <c r="P152" s="140"/>
      <c r="Q152" s="140"/>
      <c r="R152" s="141"/>
      <c r="U152" s="51"/>
    </row>
    <row r="153" spans="6:21">
      <c r="F153" s="50"/>
      <c r="U153" s="51"/>
    </row>
    <row r="154" spans="6:21">
      <c r="F154" s="50"/>
      <c r="I154" t="s">
        <v>133</v>
      </c>
      <c r="P154" s="137" t="s">
        <v>134</v>
      </c>
      <c r="Q154" s="140"/>
      <c r="R154" s="54" t="s">
        <v>79</v>
      </c>
      <c r="U154" s="51"/>
    </row>
    <row r="155" spans="6:21">
      <c r="F155" s="50"/>
      <c r="U155" s="51"/>
    </row>
    <row r="156" spans="6:21">
      <c r="F156" s="50"/>
      <c r="I156" t="s">
        <v>135</v>
      </c>
      <c r="M156" s="137" t="s">
        <v>131</v>
      </c>
      <c r="N156" s="140"/>
      <c r="O156" s="140"/>
      <c r="P156" s="140"/>
      <c r="Q156" s="140"/>
      <c r="R156" s="141"/>
      <c r="U156" s="51"/>
    </row>
    <row r="157" spans="6:21">
      <c r="F157" s="50"/>
      <c r="U157" s="51"/>
    </row>
    <row r="158" spans="6:21">
      <c r="F158" s="50"/>
      <c r="I158" t="s">
        <v>136</v>
      </c>
      <c r="M158" s="137" t="s">
        <v>131</v>
      </c>
      <c r="N158" s="140"/>
      <c r="O158" s="140"/>
      <c r="P158" s="140"/>
      <c r="Q158" s="140"/>
      <c r="R158" s="141"/>
      <c r="U158" s="51"/>
    </row>
    <row r="159" spans="6:21">
      <c r="F159" s="50"/>
      <c r="U159" s="51"/>
    </row>
    <row r="160" spans="6:21">
      <c r="F160" s="50"/>
      <c r="J160" s="133" t="s">
        <v>122</v>
      </c>
      <c r="K160" s="134"/>
      <c r="N160" s="133" t="s">
        <v>123</v>
      </c>
      <c r="O160" s="168"/>
      <c r="P160" s="134"/>
      <c r="U160" s="51"/>
    </row>
    <row r="161" spans="6:21">
      <c r="F161" s="50"/>
      <c r="J161" s="135"/>
      <c r="K161" s="136"/>
      <c r="N161" s="135"/>
      <c r="O161" s="169"/>
      <c r="P161" s="136"/>
      <c r="U161" s="51"/>
    </row>
    <row r="162" spans="6:21">
      <c r="F162" s="50"/>
      <c r="U162" s="51"/>
    </row>
    <row r="163" spans="6:21">
      <c r="F163" s="87"/>
      <c r="G163" s="43"/>
      <c r="H163" s="43"/>
      <c r="I163" s="43"/>
      <c r="J163" s="93"/>
      <c r="K163" s="43"/>
      <c r="L163" s="43"/>
      <c r="M163" s="43"/>
      <c r="N163" s="43"/>
      <c r="O163" s="43"/>
      <c r="P163" s="43"/>
      <c r="Q163" s="43"/>
      <c r="R163" s="43"/>
      <c r="S163" s="43"/>
      <c r="T163" s="43"/>
      <c r="U163" s="85"/>
    </row>
    <row r="164" spans="6:21" ht="15" thickBot="1">
      <c r="F164" s="77"/>
      <c r="G164" s="94"/>
      <c r="H164" s="94"/>
      <c r="I164" s="94"/>
      <c r="J164" s="94"/>
      <c r="K164" s="94"/>
      <c r="L164" s="94"/>
      <c r="M164" s="94"/>
      <c r="N164" s="94"/>
      <c r="O164" s="94"/>
      <c r="P164" s="94"/>
      <c r="Q164" s="94"/>
      <c r="R164" s="94"/>
      <c r="S164" s="94"/>
      <c r="T164" s="94"/>
      <c r="U164" s="82"/>
    </row>
  </sheetData>
  <mergeCells count="68">
    <mergeCell ref="J160:K161"/>
    <mergeCell ref="N160:P161"/>
    <mergeCell ref="O146:P146"/>
    <mergeCell ref="M152:R152"/>
    <mergeCell ref="M156:R156"/>
    <mergeCell ref="P154:Q154"/>
    <mergeCell ref="M158:R158"/>
    <mergeCell ref="M150:R150"/>
    <mergeCell ref="G148:T148"/>
    <mergeCell ref="G136:T136"/>
    <mergeCell ref="L138:O138"/>
    <mergeCell ref="L140:O140"/>
    <mergeCell ref="L142:O142"/>
    <mergeCell ref="L144:O144"/>
    <mergeCell ref="G115:H115"/>
    <mergeCell ref="G117:H117"/>
    <mergeCell ref="G119:H119"/>
    <mergeCell ref="I55:R55"/>
    <mergeCell ref="I57:R57"/>
    <mergeCell ref="F84:J85"/>
    <mergeCell ref="K84:O85"/>
    <mergeCell ref="P84:U85"/>
    <mergeCell ref="G87:T87"/>
    <mergeCell ref="Q117:S117"/>
    <mergeCell ref="I119:K119"/>
    <mergeCell ref="M119:O119"/>
    <mergeCell ref="Q119:S119"/>
    <mergeCell ref="Q115:S115"/>
    <mergeCell ref="M115:O115"/>
    <mergeCell ref="O104:P104"/>
    <mergeCell ref="F133:J134"/>
    <mergeCell ref="K133:O134"/>
    <mergeCell ref="P133:U134"/>
    <mergeCell ref="R101:S101"/>
    <mergeCell ref="G99:T99"/>
    <mergeCell ref="H101:J101"/>
    <mergeCell ref="K101:Q101"/>
    <mergeCell ref="N110:Q110"/>
    <mergeCell ref="K110:M110"/>
    <mergeCell ref="L104:M104"/>
    <mergeCell ref="N121:P122"/>
    <mergeCell ref="J106:M106"/>
    <mergeCell ref="N106:P106"/>
    <mergeCell ref="J108:M108"/>
    <mergeCell ref="I117:K117"/>
    <mergeCell ref="M117:O117"/>
    <mergeCell ref="L89:O89"/>
    <mergeCell ref="L65:O65"/>
    <mergeCell ref="L67:O67"/>
    <mergeCell ref="J121:K122"/>
    <mergeCell ref="I115:K115"/>
    <mergeCell ref="L93:O93"/>
    <mergeCell ref="L95:O95"/>
    <mergeCell ref="L91:O91"/>
    <mergeCell ref="AD41:AE42"/>
    <mergeCell ref="AD34:AE34"/>
    <mergeCell ref="L63:O63"/>
    <mergeCell ref="M69:N70"/>
    <mergeCell ref="L59:O59"/>
    <mergeCell ref="L61:O61"/>
    <mergeCell ref="AD55:AE55"/>
    <mergeCell ref="AC56:AF56"/>
    <mergeCell ref="AD60:AE61"/>
    <mergeCell ref="M20:N21"/>
    <mergeCell ref="M41:N42"/>
    <mergeCell ref="L13:O13"/>
    <mergeCell ref="L15:O15"/>
    <mergeCell ref="L36:O36"/>
  </mergeCells>
  <hyperlinks>
    <hyperlink ref="P84:U85" location="'Doctor Portal Mock'!P131" display="Account Settings" xr:uid="{B95B0217-9E28-41E2-8E23-0AC3AE9000C8}"/>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0CFB-CD80-4F61-BBC3-526769093A54}">
  <dimension ref="C2:L13"/>
  <sheetViews>
    <sheetView workbookViewId="0">
      <selection activeCell="C17" sqref="C16:K17"/>
    </sheetView>
  </sheetViews>
  <sheetFormatPr defaultRowHeight="14.45"/>
  <cols>
    <col min="3" max="3" width="19.28515625" bestFit="1" customWidth="1"/>
    <col min="4" max="4" width="17" bestFit="1" customWidth="1"/>
    <col min="5" max="5" width="19.5703125" bestFit="1" customWidth="1"/>
    <col min="6" max="6" width="10.28515625" bestFit="1" customWidth="1"/>
    <col min="7" max="7" width="12.7109375" bestFit="1" customWidth="1"/>
    <col min="8" max="8" width="39" bestFit="1" customWidth="1"/>
    <col min="9" max="10" width="19.5703125" bestFit="1" customWidth="1"/>
    <col min="11" max="11" width="11.85546875" bestFit="1" customWidth="1"/>
  </cols>
  <sheetData>
    <row r="2" spans="3:12">
      <c r="C2" t="s">
        <v>137</v>
      </c>
    </row>
    <row r="3" spans="3:12">
      <c r="C3" s="97" t="s">
        <v>138</v>
      </c>
      <c r="D3" s="96" t="s">
        <v>139</v>
      </c>
      <c r="E3" s="96" t="s">
        <v>140</v>
      </c>
      <c r="F3" s="96" t="s">
        <v>141</v>
      </c>
      <c r="G3" s="96" t="s">
        <v>142</v>
      </c>
      <c r="H3" s="96" t="s">
        <v>143</v>
      </c>
      <c r="I3" s="96" t="s">
        <v>144</v>
      </c>
      <c r="J3" s="96" t="s">
        <v>145</v>
      </c>
      <c r="K3" s="96" t="s">
        <v>146</v>
      </c>
      <c r="L3" s="96" t="s">
        <v>147</v>
      </c>
    </row>
    <row r="4" spans="3:12">
      <c r="C4" s="100" t="s">
        <v>148</v>
      </c>
      <c r="D4" s="96"/>
      <c r="E4" s="96"/>
      <c r="F4" s="96"/>
      <c r="G4" s="96"/>
      <c r="H4" s="96"/>
      <c r="I4" s="96"/>
      <c r="J4" s="96"/>
      <c r="K4" s="96"/>
      <c r="L4" s="96"/>
    </row>
    <row r="6" spans="3:12">
      <c r="C6" t="s">
        <v>129</v>
      </c>
    </row>
    <row r="7" spans="3:12">
      <c r="C7" s="98" t="s">
        <v>149</v>
      </c>
      <c r="D7" s="97" t="s">
        <v>150</v>
      </c>
      <c r="E7" s="96" t="s">
        <v>151</v>
      </c>
      <c r="F7" s="96" t="s">
        <v>152</v>
      </c>
      <c r="G7" s="96" t="s">
        <v>153</v>
      </c>
      <c r="H7" s="96" t="s">
        <v>154</v>
      </c>
      <c r="I7" s="96" t="s">
        <v>155</v>
      </c>
      <c r="J7" s="96" t="s">
        <v>156</v>
      </c>
      <c r="K7" s="96" t="s">
        <v>157</v>
      </c>
    </row>
    <row r="8" spans="3:12">
      <c r="C8" s="96"/>
      <c r="D8" s="100" t="s">
        <v>158</v>
      </c>
      <c r="E8" s="96"/>
      <c r="F8" s="96"/>
      <c r="G8" s="96"/>
      <c r="H8" s="96"/>
      <c r="I8" s="96" t="s">
        <v>159</v>
      </c>
      <c r="J8" s="96"/>
      <c r="K8" s="96"/>
    </row>
    <row r="11" spans="3:12">
      <c r="C11" t="s">
        <v>160</v>
      </c>
    </row>
    <row r="12" spans="3:12">
      <c r="C12" s="98" t="s">
        <v>150</v>
      </c>
      <c r="D12" t="s">
        <v>161</v>
      </c>
    </row>
    <row r="13" spans="3:12">
      <c r="C13" s="9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8363-96D1-41BA-8A69-22FF19862120}">
  <dimension ref="A2:L82"/>
  <sheetViews>
    <sheetView tabSelected="1" topLeftCell="A54" workbookViewId="0">
      <selection activeCell="L75" sqref="L75"/>
    </sheetView>
  </sheetViews>
  <sheetFormatPr defaultRowHeight="15"/>
  <cols>
    <col min="1" max="1" width="30" customWidth="1"/>
    <col min="2" max="2" width="10.42578125" customWidth="1"/>
    <col min="3" max="3" width="22.7109375" customWidth="1"/>
    <col min="4" max="4" width="28.7109375" customWidth="1"/>
    <col min="5" max="5" width="25.42578125" customWidth="1"/>
    <col min="6" max="6" width="22.28515625" customWidth="1"/>
    <col min="7" max="7" width="27.28515625" customWidth="1"/>
    <col min="8" max="8" width="18.7109375" customWidth="1"/>
    <col min="9" max="9" width="23.7109375" customWidth="1"/>
    <col min="10" max="10" width="26.140625" customWidth="1"/>
    <col min="11" max="11" width="29.7109375" customWidth="1"/>
    <col min="12" max="12" width="32.5703125" customWidth="1"/>
  </cols>
  <sheetData>
    <row r="2" spans="1:5">
      <c r="A2" s="108" t="s">
        <v>162</v>
      </c>
      <c r="B2" s="108"/>
    </row>
    <row r="4" spans="1:5">
      <c r="C4" t="s">
        <v>163</v>
      </c>
    </row>
    <row r="5" spans="1:5" ht="27.75" customHeight="1">
      <c r="C5" t="s">
        <v>164</v>
      </c>
    </row>
    <row r="6" spans="1:5" ht="27.75" customHeight="1"/>
    <row r="7" spans="1:5" ht="29.25" customHeight="1">
      <c r="A7" s="109" t="s">
        <v>165</v>
      </c>
      <c r="B7" s="109"/>
      <c r="C7" s="109" t="s">
        <v>166</v>
      </c>
      <c r="D7" s="110" t="s">
        <v>167</v>
      </c>
      <c r="E7" s="48" t="s">
        <v>168</v>
      </c>
    </row>
    <row r="8" spans="1:5" ht="24.75" customHeight="1">
      <c r="A8" s="109" t="s">
        <v>169</v>
      </c>
      <c r="B8" s="109"/>
      <c r="C8" s="109"/>
      <c r="D8" s="109">
        <v>3</v>
      </c>
    </row>
    <row r="9" spans="1:5" ht="24.75" customHeight="1">
      <c r="A9" s="109" t="s">
        <v>170</v>
      </c>
      <c r="B9" s="109"/>
      <c r="C9" s="109"/>
      <c r="D9" s="109">
        <v>3</v>
      </c>
    </row>
    <row r="10" spans="1:5" ht="28.5" customHeight="1">
      <c r="A10" s="111" t="s">
        <v>171</v>
      </c>
      <c r="B10" s="111"/>
      <c r="C10" s="109"/>
      <c r="D10" s="109">
        <v>3</v>
      </c>
    </row>
    <row r="11" spans="1:5" ht="33" customHeight="1">
      <c r="A11" s="109" t="s">
        <v>172</v>
      </c>
      <c r="B11" s="109"/>
      <c r="C11" s="109"/>
      <c r="D11" s="109"/>
    </row>
    <row r="12" spans="1:5" ht="33" customHeight="1"/>
    <row r="19" spans="1:6">
      <c r="A19" s="109" t="s">
        <v>173</v>
      </c>
      <c r="B19" s="109"/>
      <c r="C19" s="109" t="s">
        <v>174</v>
      </c>
      <c r="D19" s="109" t="s">
        <v>175</v>
      </c>
      <c r="E19" s="109" t="s">
        <v>176</v>
      </c>
      <c r="F19" s="109" t="s">
        <v>177</v>
      </c>
    </row>
    <row r="20" spans="1:6">
      <c r="A20" s="109" t="s">
        <v>178</v>
      </c>
      <c r="B20" s="109"/>
      <c r="C20" s="109" t="s">
        <v>179</v>
      </c>
      <c r="D20" s="109">
        <v>3</v>
      </c>
      <c r="E20" s="109">
        <v>5</v>
      </c>
      <c r="F20" s="109">
        <f>D20*E20</f>
        <v>15</v>
      </c>
    </row>
    <row r="21" spans="1:6">
      <c r="A21" s="109" t="s">
        <v>180</v>
      </c>
      <c r="B21" s="109"/>
      <c r="C21" s="109" t="s">
        <v>181</v>
      </c>
      <c r="D21" s="109">
        <v>8</v>
      </c>
      <c r="E21" s="109">
        <v>10</v>
      </c>
      <c r="F21" s="109">
        <f>D21*E21</f>
        <v>80</v>
      </c>
    </row>
    <row r="22" spans="1:6">
      <c r="A22" s="109" t="s">
        <v>182</v>
      </c>
      <c r="B22" s="109"/>
      <c r="C22" s="109" t="s">
        <v>183</v>
      </c>
      <c r="D22" s="109">
        <v>6</v>
      </c>
      <c r="E22" s="109">
        <v>15</v>
      </c>
      <c r="F22" s="109">
        <f>D22*E22</f>
        <v>90</v>
      </c>
    </row>
    <row r="23" spans="1:6">
      <c r="A23" s="109" t="s">
        <v>184</v>
      </c>
      <c r="B23" s="109"/>
      <c r="C23" s="109"/>
      <c r="D23" s="109"/>
      <c r="E23" s="109"/>
      <c r="F23" s="109">
        <f>F20+F21+F22</f>
        <v>185</v>
      </c>
    </row>
    <row r="24" spans="1:6" ht="30.75">
      <c r="A24" s="1" t="s">
        <v>185</v>
      </c>
      <c r="B24" s="1"/>
    </row>
    <row r="25" spans="1:6">
      <c r="A25" s="109" t="s">
        <v>186</v>
      </c>
      <c r="B25" s="109"/>
      <c r="C25" s="109" t="s">
        <v>174</v>
      </c>
      <c r="D25" s="109" t="s">
        <v>175</v>
      </c>
      <c r="E25" s="109" t="s">
        <v>176</v>
      </c>
      <c r="F25" s="109" t="s">
        <v>177</v>
      </c>
    </row>
    <row r="26" spans="1:6">
      <c r="A26" s="109" t="s">
        <v>178</v>
      </c>
      <c r="B26" s="109"/>
      <c r="C26" s="109" t="s">
        <v>187</v>
      </c>
      <c r="D26" s="109">
        <v>2</v>
      </c>
      <c r="E26" s="109">
        <v>1</v>
      </c>
      <c r="F26" s="109">
        <f>D26*E26</f>
        <v>2</v>
      </c>
    </row>
    <row r="27" spans="1:6" ht="30.75">
      <c r="A27" s="109" t="s">
        <v>180</v>
      </c>
      <c r="B27" s="109"/>
      <c r="C27" s="110" t="s">
        <v>188</v>
      </c>
      <c r="D27" s="109">
        <v>2</v>
      </c>
      <c r="E27" s="109">
        <v>2</v>
      </c>
      <c r="F27" s="109">
        <f>D27*E27</f>
        <v>4</v>
      </c>
    </row>
    <row r="28" spans="1:6">
      <c r="A28" s="109" t="s">
        <v>182</v>
      </c>
      <c r="B28" s="109"/>
      <c r="C28" s="109" t="s">
        <v>189</v>
      </c>
      <c r="D28" s="109">
        <v>3</v>
      </c>
      <c r="E28" s="109">
        <v>3</v>
      </c>
      <c r="F28" s="109">
        <f>D28*E28</f>
        <v>9</v>
      </c>
    </row>
    <row r="29" spans="1:6">
      <c r="A29" s="109" t="s">
        <v>190</v>
      </c>
      <c r="B29" s="109"/>
      <c r="C29" s="109"/>
      <c r="D29" s="109"/>
      <c r="E29" s="109"/>
      <c r="F29" s="109">
        <f>F26+F28+F27</f>
        <v>15</v>
      </c>
    </row>
    <row r="30" spans="1:6">
      <c r="A30" s="1" t="s">
        <v>191</v>
      </c>
      <c r="B30" s="1"/>
    </row>
    <row r="32" spans="1:6">
      <c r="A32" s="109" t="s">
        <v>192</v>
      </c>
      <c r="B32" s="109"/>
      <c r="C32" s="109" t="s">
        <v>193</v>
      </c>
      <c r="D32" s="110" t="s">
        <v>194</v>
      </c>
      <c r="E32" s="109" t="s">
        <v>177</v>
      </c>
    </row>
    <row r="33" spans="1:5">
      <c r="A33" s="109" t="s">
        <v>195</v>
      </c>
      <c r="B33" s="109"/>
      <c r="C33" s="109">
        <v>2</v>
      </c>
      <c r="D33" s="109">
        <v>2</v>
      </c>
      <c r="E33" s="109">
        <f>PRODUCT(C33:D33)</f>
        <v>4</v>
      </c>
    </row>
    <row r="34" spans="1:5">
      <c r="A34" s="109" t="s">
        <v>196</v>
      </c>
      <c r="B34" s="109"/>
      <c r="C34" s="109">
        <v>1</v>
      </c>
      <c r="D34" s="109">
        <v>3</v>
      </c>
      <c r="E34" s="109">
        <f>PRODUCT(C34:D34)</f>
        <v>3</v>
      </c>
    </row>
    <row r="35" spans="1:5">
      <c r="A35" s="109" t="s">
        <v>197</v>
      </c>
      <c r="B35" s="109"/>
      <c r="C35" s="109">
        <v>1</v>
      </c>
      <c r="D35" s="109">
        <v>3</v>
      </c>
      <c r="E35" s="109">
        <f t="shared" ref="E35:E45" si="0">PRODUCT(C35:D35)</f>
        <v>3</v>
      </c>
    </row>
    <row r="36" spans="1:5">
      <c r="A36" s="110" t="s">
        <v>198</v>
      </c>
      <c r="B36" s="110"/>
      <c r="C36" s="109">
        <v>1</v>
      </c>
      <c r="D36" s="109">
        <v>1</v>
      </c>
      <c r="E36" s="109">
        <f t="shared" si="0"/>
        <v>1</v>
      </c>
    </row>
    <row r="37" spans="1:5">
      <c r="A37" s="109" t="s">
        <v>199</v>
      </c>
      <c r="B37" s="109"/>
      <c r="C37" s="109">
        <v>1</v>
      </c>
      <c r="D37" s="109">
        <v>1</v>
      </c>
      <c r="E37" s="109">
        <f t="shared" si="0"/>
        <v>1</v>
      </c>
    </row>
    <row r="38" spans="1:5">
      <c r="A38" s="109" t="s">
        <v>200</v>
      </c>
      <c r="B38" s="109"/>
      <c r="C38" s="109">
        <v>0.5</v>
      </c>
      <c r="D38" s="109">
        <v>5</v>
      </c>
      <c r="E38" s="109">
        <f t="shared" si="0"/>
        <v>2.5</v>
      </c>
    </row>
    <row r="39" spans="1:5">
      <c r="A39" s="109" t="s">
        <v>201</v>
      </c>
      <c r="B39" s="109"/>
      <c r="C39" s="109">
        <v>0.5</v>
      </c>
      <c r="D39" s="109">
        <v>5</v>
      </c>
      <c r="E39" s="109">
        <f t="shared" si="0"/>
        <v>2.5</v>
      </c>
    </row>
    <row r="40" spans="1:5">
      <c r="A40" s="109" t="s">
        <v>202</v>
      </c>
      <c r="B40" s="109"/>
      <c r="C40" s="109">
        <v>2</v>
      </c>
      <c r="D40" s="109">
        <v>4</v>
      </c>
      <c r="E40" s="109">
        <f t="shared" si="0"/>
        <v>8</v>
      </c>
    </row>
    <row r="41" spans="1:5">
      <c r="A41" s="109" t="s">
        <v>203</v>
      </c>
      <c r="B41" s="109"/>
      <c r="C41" s="109">
        <v>1</v>
      </c>
      <c r="D41" s="109">
        <v>5</v>
      </c>
      <c r="E41" s="109">
        <f t="shared" si="0"/>
        <v>5</v>
      </c>
    </row>
    <row r="42" spans="1:5">
      <c r="A42" s="109" t="s">
        <v>204</v>
      </c>
      <c r="B42" s="109"/>
      <c r="C42" s="109">
        <v>1</v>
      </c>
      <c r="D42" s="109">
        <v>1</v>
      </c>
      <c r="E42" s="109">
        <f t="shared" si="0"/>
        <v>1</v>
      </c>
    </row>
    <row r="43" spans="1:5">
      <c r="A43" s="110" t="s">
        <v>205</v>
      </c>
      <c r="B43" s="110"/>
      <c r="C43" s="109">
        <v>1</v>
      </c>
      <c r="D43" s="109">
        <v>2</v>
      </c>
      <c r="E43" s="109">
        <f t="shared" si="0"/>
        <v>2</v>
      </c>
    </row>
    <row r="44" spans="1:5" ht="30.75">
      <c r="A44" s="110" t="s">
        <v>206</v>
      </c>
      <c r="B44" s="110"/>
      <c r="C44" s="109">
        <v>1</v>
      </c>
      <c r="D44" s="109">
        <v>1</v>
      </c>
      <c r="E44" s="109">
        <f t="shared" si="0"/>
        <v>1</v>
      </c>
    </row>
    <row r="45" spans="1:5" ht="30.75">
      <c r="A45" s="110" t="s">
        <v>207</v>
      </c>
      <c r="B45" s="110"/>
      <c r="C45" s="109">
        <v>1</v>
      </c>
      <c r="D45" s="109">
        <v>1</v>
      </c>
      <c r="E45" s="109">
        <f t="shared" si="0"/>
        <v>1</v>
      </c>
    </row>
    <row r="46" spans="1:5">
      <c r="A46" s="109" t="s">
        <v>208</v>
      </c>
      <c r="B46" s="109"/>
      <c r="C46" s="109">
        <f>SUM(C33:C45)</f>
        <v>14</v>
      </c>
      <c r="D46" s="109"/>
      <c r="E46" s="109">
        <f>SUM(E33:E45)</f>
        <v>35</v>
      </c>
    </row>
    <row r="47" spans="1:5">
      <c r="A47" s="109" t="s">
        <v>209</v>
      </c>
      <c r="B47" s="109"/>
      <c r="C47" s="109"/>
      <c r="D47" s="109"/>
      <c r="E47" s="109">
        <v>0.6</v>
      </c>
    </row>
    <row r="48" spans="1:5">
      <c r="A48" s="109" t="s">
        <v>210</v>
      </c>
      <c r="B48" s="109"/>
      <c r="C48" s="109"/>
      <c r="D48" s="109"/>
      <c r="E48" s="109">
        <v>0.01</v>
      </c>
    </row>
    <row r="49" spans="1:5">
      <c r="A49" s="109" t="s">
        <v>211</v>
      </c>
      <c r="B49" s="109"/>
      <c r="C49" s="109"/>
      <c r="D49" s="109"/>
      <c r="E49" s="109">
        <f>E47+(E46/100)</f>
        <v>0.95</v>
      </c>
    </row>
    <row r="50" spans="1:5">
      <c r="A50" s="1" t="s">
        <v>212</v>
      </c>
      <c r="B50" s="1"/>
    </row>
    <row r="51" spans="1:5">
      <c r="A51" t="s">
        <v>213</v>
      </c>
    </row>
    <row r="53" spans="1:5">
      <c r="A53" s="109" t="s">
        <v>214</v>
      </c>
      <c r="B53" s="109"/>
      <c r="C53" s="109" t="s">
        <v>193</v>
      </c>
      <c r="D53" s="109" t="s">
        <v>215</v>
      </c>
      <c r="E53" s="109" t="s">
        <v>177</v>
      </c>
    </row>
    <row r="54" spans="1:5">
      <c r="A54" s="109" t="s">
        <v>216</v>
      </c>
      <c r="B54" s="109"/>
      <c r="C54" s="109">
        <v>1.5</v>
      </c>
      <c r="D54" s="109">
        <v>3</v>
      </c>
      <c r="E54" s="109">
        <f>PRODUCT(C54:D54)</f>
        <v>4.5</v>
      </c>
    </row>
    <row r="55" spans="1:5">
      <c r="A55" s="109" t="s">
        <v>217</v>
      </c>
      <c r="B55" s="109"/>
      <c r="C55" s="109">
        <v>-1</v>
      </c>
      <c r="D55" s="109">
        <v>0</v>
      </c>
      <c r="E55" s="109">
        <f t="shared" ref="E55:E61" si="1">PRODUCT(C55:D55)</f>
        <v>0</v>
      </c>
    </row>
    <row r="56" spans="1:5">
      <c r="A56" s="109" t="s">
        <v>218</v>
      </c>
      <c r="B56" s="109"/>
      <c r="C56" s="109">
        <v>0.5</v>
      </c>
      <c r="D56" s="109">
        <v>2</v>
      </c>
      <c r="E56" s="109">
        <f t="shared" si="1"/>
        <v>1</v>
      </c>
    </row>
    <row r="57" spans="1:5">
      <c r="A57" s="109" t="s">
        <v>219</v>
      </c>
      <c r="B57" s="109"/>
      <c r="C57" s="109">
        <v>0.5</v>
      </c>
      <c r="D57" s="109">
        <v>3</v>
      </c>
      <c r="E57" s="109">
        <f t="shared" si="1"/>
        <v>1.5</v>
      </c>
    </row>
    <row r="58" spans="1:5">
      <c r="A58" s="110" t="s">
        <v>220</v>
      </c>
      <c r="B58" s="110"/>
      <c r="C58" s="109">
        <v>1</v>
      </c>
      <c r="D58" s="109">
        <v>3</v>
      </c>
      <c r="E58" s="109">
        <f t="shared" si="1"/>
        <v>3</v>
      </c>
    </row>
    <row r="59" spans="1:5">
      <c r="A59" s="109" t="s">
        <v>221</v>
      </c>
      <c r="B59" s="109"/>
      <c r="C59" s="109">
        <v>1</v>
      </c>
      <c r="D59" s="109">
        <v>3</v>
      </c>
      <c r="E59" s="109">
        <f t="shared" si="1"/>
        <v>3</v>
      </c>
    </row>
    <row r="60" spans="1:5" ht="30.75">
      <c r="A60" s="110" t="s">
        <v>222</v>
      </c>
      <c r="B60" s="110"/>
      <c r="C60" s="109">
        <v>-1</v>
      </c>
      <c r="D60" s="109">
        <v>1</v>
      </c>
      <c r="E60" s="109">
        <f t="shared" si="1"/>
        <v>-1</v>
      </c>
    </row>
    <row r="61" spans="1:5">
      <c r="A61" s="109" t="s">
        <v>223</v>
      </c>
      <c r="B61" s="109"/>
      <c r="C61" s="109">
        <v>2</v>
      </c>
      <c r="D61" s="109">
        <v>1</v>
      </c>
      <c r="E61" s="109">
        <f t="shared" si="1"/>
        <v>2</v>
      </c>
    </row>
    <row r="62" spans="1:5">
      <c r="A62" s="109" t="s">
        <v>224</v>
      </c>
      <c r="B62" s="109"/>
      <c r="C62" s="109"/>
      <c r="D62" s="109"/>
      <c r="E62" s="109">
        <f>SUM(E54:E61)</f>
        <v>14</v>
      </c>
    </row>
    <row r="63" spans="1:5">
      <c r="A63" s="109" t="s">
        <v>225</v>
      </c>
      <c r="B63" s="109"/>
      <c r="C63" s="109"/>
      <c r="D63" s="109"/>
      <c r="E63" s="109">
        <f>1.4+(-0.03*E62)</f>
        <v>0.98</v>
      </c>
    </row>
    <row r="64" spans="1:5">
      <c r="A64" s="1" t="s">
        <v>226</v>
      </c>
      <c r="B64" s="1"/>
    </row>
    <row r="66" spans="1:12" ht="30.75">
      <c r="A66" s="112" t="s">
        <v>227</v>
      </c>
      <c r="C66" s="116" t="s">
        <v>228</v>
      </c>
      <c r="D66" s="117" t="s">
        <v>229</v>
      </c>
      <c r="E66" s="117" t="s">
        <v>230</v>
      </c>
      <c r="F66" s="117" t="s">
        <v>231</v>
      </c>
      <c r="G66" s="117" t="s">
        <v>232</v>
      </c>
      <c r="H66" s="117" t="s">
        <v>233</v>
      </c>
      <c r="I66" s="117" t="s">
        <v>234</v>
      </c>
      <c r="J66" s="118" t="s">
        <v>235</v>
      </c>
    </row>
    <row r="67" spans="1:12" ht="30.75">
      <c r="A67" s="113" t="s">
        <v>185</v>
      </c>
      <c r="C67" s="117" t="s">
        <v>236</v>
      </c>
      <c r="D67" s="117">
        <f>85*E76</f>
        <v>15826.999999999998</v>
      </c>
      <c r="E67" s="116" t="s">
        <v>237</v>
      </c>
      <c r="F67" s="117" t="s">
        <v>238</v>
      </c>
      <c r="G67" s="117">
        <v>28</v>
      </c>
      <c r="H67" s="117" t="s">
        <v>239</v>
      </c>
      <c r="I67" s="116">
        <f>(E76*G67)/730</f>
        <v>7.1419178082191772</v>
      </c>
      <c r="J67" s="119">
        <f>D67*16</f>
        <v>253231.99999999997</v>
      </c>
    </row>
    <row r="68" spans="1:12">
      <c r="A68" s="113"/>
    </row>
    <row r="69" spans="1:12" ht="62.25">
      <c r="A69" s="113" t="s">
        <v>240</v>
      </c>
      <c r="C69" s="123" t="s">
        <v>241</v>
      </c>
      <c r="D69" s="120" t="s">
        <v>228</v>
      </c>
      <c r="E69" s="121" t="s">
        <v>229</v>
      </c>
      <c r="F69" s="121" t="s">
        <v>230</v>
      </c>
      <c r="G69" s="121" t="s">
        <v>231</v>
      </c>
      <c r="H69" s="121" t="s">
        <v>242</v>
      </c>
      <c r="I69" s="121" t="s">
        <v>233</v>
      </c>
      <c r="J69" s="121" t="s">
        <v>243</v>
      </c>
      <c r="K69" s="121" t="s">
        <v>244</v>
      </c>
      <c r="L69" s="122" t="s">
        <v>245</v>
      </c>
    </row>
    <row r="70" spans="1:12" ht="37.5">
      <c r="A70" s="113" t="s">
        <v>246</v>
      </c>
      <c r="C70" s="131">
        <v>210</v>
      </c>
      <c r="D70" s="121" t="s">
        <v>236</v>
      </c>
      <c r="E70" s="130">
        <v>24252</v>
      </c>
      <c r="F70" s="127" t="s">
        <v>247</v>
      </c>
      <c r="G70" s="121" t="s">
        <v>238</v>
      </c>
      <c r="H70" s="121">
        <v>28</v>
      </c>
      <c r="I70" s="129" t="s">
        <v>248</v>
      </c>
      <c r="J70" s="127" t="s">
        <v>249</v>
      </c>
      <c r="K70" s="124">
        <v>3100</v>
      </c>
      <c r="L70" s="128">
        <v>315000</v>
      </c>
    </row>
    <row r="71" spans="1:12" ht="30.75">
      <c r="A71" s="113" t="s">
        <v>212</v>
      </c>
      <c r="C71" s="114"/>
      <c r="D71" s="115"/>
      <c r="E71" s="115"/>
      <c r="F71" s="115"/>
      <c r="G71" s="115"/>
      <c r="H71" s="115"/>
      <c r="I71" s="115"/>
    </row>
    <row r="72" spans="1:12" ht="30.75">
      <c r="A72" s="113" t="s">
        <v>226</v>
      </c>
      <c r="C72" s="114"/>
      <c r="D72" s="115"/>
      <c r="E72" s="115"/>
      <c r="F72" s="115"/>
      <c r="G72" s="115"/>
      <c r="H72" s="115"/>
      <c r="I72" s="115"/>
    </row>
    <row r="73" spans="1:12" ht="30.75">
      <c r="A73" s="113" t="s">
        <v>250</v>
      </c>
      <c r="C73" s="114"/>
      <c r="D73" s="115"/>
      <c r="E73" s="115"/>
      <c r="F73" s="115"/>
      <c r="G73" s="115"/>
      <c r="H73" s="115"/>
      <c r="I73" s="115"/>
    </row>
    <row r="74" spans="1:12">
      <c r="A74" s="112" t="s">
        <v>251</v>
      </c>
      <c r="C74" s="115"/>
      <c r="D74" s="115"/>
      <c r="E74" s="132"/>
      <c r="F74" s="115"/>
      <c r="G74" s="115"/>
      <c r="H74" s="115"/>
      <c r="I74" s="115"/>
    </row>
    <row r="75" spans="1:12">
      <c r="A75" s="115"/>
      <c r="C75" s="115"/>
      <c r="D75" s="115"/>
      <c r="E75" s="115"/>
      <c r="F75" s="115"/>
      <c r="G75" s="115"/>
      <c r="H75" s="115"/>
      <c r="I75" s="115"/>
    </row>
    <row r="76" spans="1:12">
      <c r="A76" s="115" t="s">
        <v>252</v>
      </c>
      <c r="C76" s="115"/>
      <c r="D76" s="115" t="s">
        <v>253</v>
      </c>
      <c r="E76" s="115">
        <f>(F23+F29)*E49*E63</f>
        <v>186.2</v>
      </c>
      <c r="F76" s="115" t="s">
        <v>254</v>
      </c>
      <c r="G76" s="115"/>
      <c r="H76" s="115"/>
      <c r="I76" s="115"/>
    </row>
    <row r="77" spans="1:12">
      <c r="A77" s="115"/>
      <c r="C77" s="115"/>
      <c r="D77" s="115" t="s">
        <v>255</v>
      </c>
      <c r="E77" s="115"/>
      <c r="F77" s="115"/>
      <c r="G77" s="115"/>
      <c r="H77" s="115"/>
      <c r="I77" s="115"/>
    </row>
    <row r="78" spans="1:12">
      <c r="A78" s="115"/>
      <c r="C78" s="115"/>
      <c r="D78" s="115" t="s">
        <v>256</v>
      </c>
      <c r="E78" s="115"/>
      <c r="F78" s="115"/>
      <c r="G78" s="112" t="s">
        <v>257</v>
      </c>
      <c r="H78" s="112" t="s">
        <v>258</v>
      </c>
      <c r="I78" s="115"/>
    </row>
    <row r="79" spans="1:12">
      <c r="A79" s="115"/>
      <c r="C79" s="115"/>
      <c r="D79" s="115" t="s">
        <v>259</v>
      </c>
      <c r="E79" s="115"/>
      <c r="F79" s="115"/>
      <c r="G79" s="112">
        <f>E76*20</f>
        <v>3724</v>
      </c>
      <c r="H79" s="112">
        <f>E76*28</f>
        <v>5213.5999999999995</v>
      </c>
      <c r="I79" s="115"/>
    </row>
    <row r="80" spans="1:12">
      <c r="A80" s="115"/>
      <c r="C80" s="115"/>
      <c r="D80" s="115"/>
      <c r="E80" s="115"/>
      <c r="F80" s="115"/>
      <c r="G80" s="115">
        <f>G79/150</f>
        <v>24.826666666666668</v>
      </c>
      <c r="H80" s="115">
        <f>H79/150</f>
        <v>34.757333333333328</v>
      </c>
      <c r="I80" s="115"/>
    </row>
    <row r="81" spans="1:9" ht="81" customHeight="1">
      <c r="A81" s="115"/>
      <c r="C81" s="115"/>
      <c r="D81" s="115" t="s">
        <v>260</v>
      </c>
      <c r="E81" s="115"/>
      <c r="F81" s="115"/>
      <c r="G81" s="114" t="s">
        <v>261</v>
      </c>
      <c r="H81" s="114" t="s">
        <v>262</v>
      </c>
      <c r="I81" s="115"/>
    </row>
    <row r="82" spans="1:9" ht="58.5" customHeight="1">
      <c r="H82"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C5C6D-37FE-4BB1-BAC4-8975103C271B}">
  <dimension ref="A2:O17"/>
  <sheetViews>
    <sheetView topLeftCell="B14" workbookViewId="0">
      <selection activeCell="N31" sqref="N31"/>
    </sheetView>
  </sheetViews>
  <sheetFormatPr defaultRowHeight="14.45"/>
  <cols>
    <col min="1" max="1" width="2.85546875" customWidth="1"/>
    <col min="2" max="2" width="22.42578125" customWidth="1"/>
    <col min="3" max="3" width="33.28515625" customWidth="1"/>
    <col min="6" max="6" width="12.42578125" bestFit="1" customWidth="1"/>
    <col min="14" max="14" width="11.7109375" bestFit="1" customWidth="1"/>
  </cols>
  <sheetData>
    <row r="2" spans="1:15">
      <c r="A2" s="102"/>
      <c r="B2" s="187" t="s">
        <v>263</v>
      </c>
      <c r="C2" s="188"/>
      <c r="E2" s="190" t="s">
        <v>264</v>
      </c>
      <c r="F2" s="138"/>
      <c r="G2" s="139"/>
      <c r="I2" s="189" t="s">
        <v>265</v>
      </c>
      <c r="J2" s="189"/>
      <c r="K2" s="189"/>
      <c r="M2" s="189" t="s">
        <v>95</v>
      </c>
      <c r="N2" s="189"/>
      <c r="O2" s="189"/>
    </row>
    <row r="3" spans="1:15">
      <c r="A3" s="103" t="s">
        <v>266</v>
      </c>
      <c r="B3" t="s">
        <v>267</v>
      </c>
      <c r="C3" s="104" t="s">
        <v>268</v>
      </c>
      <c r="E3" s="96" t="s">
        <v>109</v>
      </c>
      <c r="F3" s="96" t="s">
        <v>269</v>
      </c>
      <c r="G3" s="96" t="s">
        <v>268</v>
      </c>
      <c r="I3" s="96"/>
      <c r="J3" s="96"/>
      <c r="K3" s="96"/>
      <c r="M3" s="96"/>
      <c r="N3" s="96" t="s">
        <v>270</v>
      </c>
      <c r="O3" s="96" t="s">
        <v>270</v>
      </c>
    </row>
    <row r="4" spans="1:15">
      <c r="A4" s="103" t="s">
        <v>266</v>
      </c>
      <c r="B4" t="s">
        <v>271</v>
      </c>
      <c r="C4" s="104" t="s">
        <v>268</v>
      </c>
      <c r="E4" s="96"/>
      <c r="F4" s="96"/>
      <c r="G4" s="96"/>
      <c r="I4" s="96"/>
      <c r="J4" s="96"/>
      <c r="K4" s="96"/>
      <c r="M4" s="96"/>
      <c r="N4" s="96" t="s">
        <v>272</v>
      </c>
      <c r="O4" s="96" t="s">
        <v>273</v>
      </c>
    </row>
    <row r="5" spans="1:15">
      <c r="A5" s="103" t="s">
        <v>266</v>
      </c>
      <c r="B5" t="s">
        <v>274</v>
      </c>
      <c r="C5" s="104" t="s">
        <v>268</v>
      </c>
      <c r="E5" s="96"/>
      <c r="F5" s="96"/>
      <c r="G5" s="96"/>
      <c r="I5" s="96"/>
      <c r="J5" s="96"/>
      <c r="K5" s="96"/>
      <c r="M5" s="96"/>
      <c r="N5" s="96" t="s">
        <v>275</v>
      </c>
      <c r="O5" s="96" t="s">
        <v>273</v>
      </c>
    </row>
    <row r="6" spans="1:15">
      <c r="A6" s="105" t="s">
        <v>266</v>
      </c>
      <c r="B6" s="101" t="s">
        <v>276</v>
      </c>
      <c r="C6" s="106" t="s">
        <v>268</v>
      </c>
      <c r="E6" s="96" t="s">
        <v>109</v>
      </c>
      <c r="F6" s="96" t="s">
        <v>270</v>
      </c>
      <c r="G6" s="96" t="s">
        <v>263</v>
      </c>
      <c r="I6" s="96"/>
      <c r="J6" s="96"/>
      <c r="K6" s="96"/>
      <c r="M6" s="96"/>
      <c r="N6" s="96" t="s">
        <v>277</v>
      </c>
      <c r="O6" s="96"/>
    </row>
    <row r="7" spans="1:15">
      <c r="A7" s="107" t="s">
        <v>266</v>
      </c>
      <c r="B7" t="s">
        <v>278</v>
      </c>
      <c r="C7" s="104" t="s">
        <v>268</v>
      </c>
      <c r="E7" s="96"/>
      <c r="F7" s="96"/>
      <c r="G7" s="96"/>
      <c r="I7" s="96"/>
      <c r="J7" s="96"/>
      <c r="K7" s="96"/>
      <c r="M7" s="96"/>
      <c r="N7" s="96" t="s">
        <v>279</v>
      </c>
      <c r="O7" s="96"/>
    </row>
    <row r="8" spans="1:15">
      <c r="A8" s="107" t="s">
        <v>266</v>
      </c>
      <c r="B8" t="s">
        <v>280</v>
      </c>
      <c r="C8" s="104" t="s">
        <v>268</v>
      </c>
      <c r="E8" s="96"/>
      <c r="F8" s="96"/>
      <c r="G8" s="96"/>
      <c r="I8" s="96"/>
      <c r="J8" s="96"/>
      <c r="K8" s="96"/>
      <c r="M8" s="96"/>
      <c r="N8" s="96" t="s">
        <v>281</v>
      </c>
      <c r="O8" s="96" t="s">
        <v>282</v>
      </c>
    </row>
    <row r="9" spans="1:15">
      <c r="E9" s="96"/>
      <c r="F9" s="96"/>
      <c r="G9" s="96"/>
      <c r="I9" s="96"/>
      <c r="J9" s="96"/>
      <c r="K9" s="96"/>
      <c r="M9" s="96"/>
      <c r="N9" s="96" t="s">
        <v>283</v>
      </c>
      <c r="O9" s="96" t="s">
        <v>282</v>
      </c>
    </row>
    <row r="10" spans="1:15">
      <c r="A10" t="s">
        <v>109</v>
      </c>
      <c r="B10" t="s">
        <v>284</v>
      </c>
      <c r="M10" s="96"/>
      <c r="N10" s="99" t="s">
        <v>285</v>
      </c>
      <c r="O10" s="96" t="s">
        <v>282</v>
      </c>
    </row>
    <row r="11" spans="1:15">
      <c r="A11" t="s">
        <v>109</v>
      </c>
      <c r="B11" t="s">
        <v>286</v>
      </c>
      <c r="M11" s="96"/>
      <c r="N11" s="99" t="s">
        <v>287</v>
      </c>
      <c r="O11" s="96" t="s">
        <v>282</v>
      </c>
    </row>
    <row r="12" spans="1:15">
      <c r="A12" t="s">
        <v>109</v>
      </c>
      <c r="B12" t="s">
        <v>288</v>
      </c>
      <c r="M12" s="96"/>
      <c r="N12" s="99" t="s">
        <v>289</v>
      </c>
      <c r="O12" s="96" t="s">
        <v>282</v>
      </c>
    </row>
    <row r="13" spans="1:15">
      <c r="A13" t="s">
        <v>109</v>
      </c>
      <c r="B13" t="s">
        <v>290</v>
      </c>
      <c r="M13" s="96"/>
      <c r="N13" s="99" t="s">
        <v>291</v>
      </c>
      <c r="O13" s="96" t="s">
        <v>282</v>
      </c>
    </row>
    <row r="14" spans="1:15">
      <c r="M14" s="96"/>
      <c r="N14" s="99" t="s">
        <v>292</v>
      </c>
      <c r="O14" s="96" t="s">
        <v>282</v>
      </c>
    </row>
    <row r="15" spans="1:15">
      <c r="N15" s="99" t="s">
        <v>293</v>
      </c>
      <c r="O15" s="99" t="s">
        <v>294</v>
      </c>
    </row>
    <row r="16" spans="1:15">
      <c r="N16" s="99" t="s">
        <v>295</v>
      </c>
      <c r="O16" s="99" t="s">
        <v>294</v>
      </c>
    </row>
    <row r="17" spans="14:15">
      <c r="N17" s="99" t="s">
        <v>296</v>
      </c>
      <c r="O17" s="99" t="s">
        <v>294</v>
      </c>
    </row>
  </sheetData>
  <mergeCells count="4">
    <mergeCell ref="B2:C2"/>
    <mergeCell ref="I2:K2"/>
    <mergeCell ref="M2:O2"/>
    <mergeCell ref="E2:G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89A2A-C653-433F-8C5D-9046BCF9BAA4}">
  <dimension ref="G35"/>
  <sheetViews>
    <sheetView topLeftCell="C1" workbookViewId="0">
      <selection activeCell="L32" sqref="L32"/>
    </sheetView>
  </sheetViews>
  <sheetFormatPr defaultRowHeight="14.45"/>
  <sheetData>
    <row r="35" spans="7:7">
      <c r="G35" t="s">
        <v>263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FA718-B092-441C-B5C4-72E7D4CE66F4}">
  <dimension ref="B2:D57"/>
  <sheetViews>
    <sheetView workbookViewId="0">
      <selection activeCell="H23" sqref="H23"/>
    </sheetView>
  </sheetViews>
  <sheetFormatPr defaultRowHeight="14.45"/>
  <cols>
    <col min="2" max="2" width="10.42578125" bestFit="1" customWidth="1"/>
    <col min="3" max="3" width="28.140625" bestFit="1" customWidth="1"/>
    <col min="4" max="4" width="75.5703125" style="1" bestFit="1" customWidth="1"/>
    <col min="6" max="6" width="0" hidden="1" customWidth="1"/>
  </cols>
  <sheetData>
    <row r="2" spans="2:4">
      <c r="B2" t="s">
        <v>297</v>
      </c>
      <c r="C2" t="s">
        <v>298</v>
      </c>
    </row>
    <row r="4" spans="2:4">
      <c r="C4" s="8" t="s">
        <v>299</v>
      </c>
      <c r="D4" s="5" t="s">
        <v>300</v>
      </c>
    </row>
    <row r="5" spans="2:4" ht="28.9">
      <c r="C5" s="8" t="s">
        <v>301</v>
      </c>
      <c r="D5" s="5" t="s">
        <v>302</v>
      </c>
    </row>
    <row r="6" spans="2:4">
      <c r="C6" s="9" t="s">
        <v>303</v>
      </c>
      <c r="D6" s="10" t="s">
        <v>304</v>
      </c>
    </row>
    <row r="7" spans="2:4">
      <c r="C7" s="9" t="s">
        <v>305</v>
      </c>
      <c r="D7" s="10" t="s">
        <v>306</v>
      </c>
    </row>
    <row r="8" spans="2:4">
      <c r="C8" s="9" t="s">
        <v>307</v>
      </c>
      <c r="D8" s="10" t="s">
        <v>308</v>
      </c>
    </row>
    <row r="9" spans="2:4">
      <c r="C9" s="9" t="s">
        <v>309</v>
      </c>
      <c r="D9" s="10" t="s">
        <v>310</v>
      </c>
    </row>
    <row r="10" spans="2:4">
      <c r="C10" s="9" t="s">
        <v>311</v>
      </c>
      <c r="D10" s="10" t="s">
        <v>312</v>
      </c>
    </row>
    <row r="11" spans="2:4" ht="28.9">
      <c r="C11" s="26" t="s">
        <v>313</v>
      </c>
      <c r="D11" s="27" t="s">
        <v>314</v>
      </c>
    </row>
    <row r="13" spans="2:4">
      <c r="C13" s="17" t="s">
        <v>315</v>
      </c>
    </row>
    <row r="14" spans="2:4">
      <c r="C14" s="9">
        <v>1</v>
      </c>
      <c r="D14" s="10" t="s">
        <v>316</v>
      </c>
    </row>
    <row r="15" spans="2:4">
      <c r="C15" s="9">
        <v>2</v>
      </c>
      <c r="D15" s="10" t="s">
        <v>317</v>
      </c>
    </row>
    <row r="16" spans="2:4">
      <c r="C16" s="9">
        <v>3</v>
      </c>
      <c r="D16" s="10" t="s">
        <v>318</v>
      </c>
    </row>
    <row r="17" spans="3:4">
      <c r="C17" s="9">
        <v>4</v>
      </c>
      <c r="D17" s="10"/>
    </row>
    <row r="18" spans="3:4">
      <c r="C18" s="9">
        <v>5</v>
      </c>
      <c r="D18" s="10"/>
    </row>
    <row r="19" spans="3:4">
      <c r="C19" s="7">
        <v>6</v>
      </c>
      <c r="D19" s="18"/>
    </row>
    <row r="20" spans="3:4">
      <c r="C20" s="19">
        <v>7</v>
      </c>
      <c r="D20" s="25"/>
    </row>
    <row r="22" spans="3:4">
      <c r="C22" s="17" t="s">
        <v>319</v>
      </c>
      <c r="D22" s="1" t="s">
        <v>320</v>
      </c>
    </row>
    <row r="23" spans="3:4" ht="28.9">
      <c r="C23" s="9" t="s">
        <v>174</v>
      </c>
      <c r="D23" s="10" t="s">
        <v>321</v>
      </c>
    </row>
    <row r="24" spans="3:4" ht="28.9">
      <c r="C24" s="9" t="s">
        <v>322</v>
      </c>
      <c r="D24" s="10" t="s">
        <v>323</v>
      </c>
    </row>
    <row r="25" spans="3:4">
      <c r="C25" s="9" t="s">
        <v>324</v>
      </c>
      <c r="D25" s="10" t="s">
        <v>325</v>
      </c>
    </row>
    <row r="26" spans="3:4">
      <c r="C26" s="26" t="s">
        <v>326</v>
      </c>
      <c r="D26" s="27" t="s">
        <v>327</v>
      </c>
    </row>
    <row r="27" spans="3:4">
      <c r="C27" s="26" t="s">
        <v>328</v>
      </c>
      <c r="D27" s="27" t="s">
        <v>329</v>
      </c>
    </row>
    <row r="28" spans="3:4">
      <c r="C28" s="26" t="s">
        <v>330</v>
      </c>
      <c r="D28" s="27" t="s">
        <v>331</v>
      </c>
    </row>
    <row r="29" spans="3:4">
      <c r="C29" s="26"/>
      <c r="D29" s="27"/>
    </row>
    <row r="33" spans="3:4">
      <c r="C33" s="17" t="s">
        <v>319</v>
      </c>
      <c r="D33" s="1" t="s">
        <v>332</v>
      </c>
    </row>
    <row r="34" spans="3:4" ht="28.9">
      <c r="C34" s="9" t="s">
        <v>174</v>
      </c>
      <c r="D34" s="10" t="s">
        <v>333</v>
      </c>
    </row>
    <row r="35" spans="3:4">
      <c r="C35" s="9" t="s">
        <v>322</v>
      </c>
      <c r="D35" s="10"/>
    </row>
    <row r="36" spans="3:4">
      <c r="C36" s="9" t="s">
        <v>324</v>
      </c>
      <c r="D36" s="10"/>
    </row>
    <row r="37" spans="3:4">
      <c r="C37" s="7" t="s">
        <v>326</v>
      </c>
      <c r="D37" s="18"/>
    </row>
    <row r="38" spans="3:4">
      <c r="C38" s="19" t="s">
        <v>328</v>
      </c>
      <c r="D38" s="25"/>
    </row>
    <row r="42" spans="3:4">
      <c r="C42" s="17" t="s">
        <v>334</v>
      </c>
      <c r="D42" s="1" t="s">
        <v>335</v>
      </c>
    </row>
    <row r="43" spans="3:4">
      <c r="C43" s="9" t="s">
        <v>174</v>
      </c>
      <c r="D43" s="10"/>
    </row>
    <row r="44" spans="3:4">
      <c r="C44" s="9" t="s">
        <v>336</v>
      </c>
      <c r="D44" s="10"/>
    </row>
    <row r="45" spans="3:4">
      <c r="C45" s="7" t="s">
        <v>337</v>
      </c>
      <c r="D45" s="18"/>
    </row>
    <row r="46" spans="3:4">
      <c r="C46" s="19" t="s">
        <v>338</v>
      </c>
      <c r="D46" s="25"/>
    </row>
    <row r="49" spans="3:4">
      <c r="C49" s="17" t="s">
        <v>334</v>
      </c>
      <c r="D49" s="1" t="s">
        <v>339</v>
      </c>
    </row>
    <row r="50" spans="3:4">
      <c r="C50" s="9" t="s">
        <v>174</v>
      </c>
      <c r="D50" s="10"/>
    </row>
    <row r="51" spans="3:4">
      <c r="C51" s="9" t="s">
        <v>336</v>
      </c>
      <c r="D51" s="10"/>
    </row>
    <row r="53" spans="3:4">
      <c r="C53" s="17" t="s">
        <v>340</v>
      </c>
      <c r="D53" s="1" t="s">
        <v>341</v>
      </c>
    </row>
    <row r="54" spans="3:4">
      <c r="C54" s="9" t="s">
        <v>174</v>
      </c>
    </row>
    <row r="55" spans="3:4">
      <c r="C55" s="9"/>
    </row>
    <row r="57" spans="3:4">
      <c r="C57" s="22" t="s">
        <v>342</v>
      </c>
      <c r="D57" s="1" t="s">
        <v>343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26E3-754B-48D4-837E-C384C8760BAD}">
  <dimension ref="B1:E61"/>
  <sheetViews>
    <sheetView topLeftCell="C49" workbookViewId="0">
      <selection activeCell="C27" sqref="C27:D61"/>
    </sheetView>
  </sheetViews>
  <sheetFormatPr defaultRowHeight="14.45"/>
  <cols>
    <col min="2" max="2" width="9.140625" bestFit="1" customWidth="1"/>
    <col min="3" max="3" width="18.85546875" customWidth="1"/>
    <col min="4" max="4" width="84.5703125" customWidth="1"/>
    <col min="5" max="5" width="51.42578125" customWidth="1"/>
    <col min="6" max="6" width="41.42578125" customWidth="1"/>
    <col min="8" max="8" width="13.85546875" bestFit="1" customWidth="1"/>
    <col min="9" max="9" width="82.42578125" bestFit="1" customWidth="1"/>
  </cols>
  <sheetData>
    <row r="1" spans="2:5" hidden="1">
      <c r="C1" t="s">
        <v>344</v>
      </c>
      <c r="D1" s="2" t="s">
        <v>345</v>
      </c>
    </row>
    <row r="2" spans="2:5" hidden="1"/>
    <row r="3" spans="2:5" hidden="1">
      <c r="C3" t="s">
        <v>299</v>
      </c>
      <c r="D3" t="s">
        <v>346</v>
      </c>
    </row>
    <row r="4" spans="2:5" hidden="1">
      <c r="C4" t="s">
        <v>347</v>
      </c>
      <c r="D4">
        <v>2</v>
      </c>
    </row>
    <row r="5" spans="2:5" hidden="1">
      <c r="C5" t="s">
        <v>309</v>
      </c>
      <c r="D5" t="s">
        <v>348</v>
      </c>
    </row>
    <row r="6" spans="2:5" hidden="1">
      <c r="C6" t="s">
        <v>311</v>
      </c>
      <c r="D6" t="s">
        <v>349</v>
      </c>
    </row>
    <row r="7" spans="2:5" hidden="1">
      <c r="C7" t="s">
        <v>350</v>
      </c>
      <c r="D7" t="s">
        <v>351</v>
      </c>
    </row>
    <row r="8" spans="2:5" hidden="1">
      <c r="C8" t="s">
        <v>352</v>
      </c>
      <c r="D8" t="s">
        <v>353</v>
      </c>
    </row>
    <row r="9" spans="2:5" hidden="1">
      <c r="C9" t="s">
        <v>301</v>
      </c>
      <c r="D9" t="s">
        <v>354</v>
      </c>
    </row>
    <row r="10" spans="2:5" hidden="1">
      <c r="C10" t="s">
        <v>303</v>
      </c>
      <c r="D10" t="s">
        <v>355</v>
      </c>
    </row>
    <row r="11" spans="2:5" hidden="1">
      <c r="C11" t="s">
        <v>305</v>
      </c>
      <c r="D11" t="s">
        <v>356</v>
      </c>
    </row>
    <row r="12" spans="2:5" hidden="1">
      <c r="C12" t="s">
        <v>307</v>
      </c>
      <c r="D12" t="s">
        <v>357</v>
      </c>
    </row>
    <row r="13" spans="2:5" hidden="1"/>
    <row r="14" spans="2:5" hidden="1">
      <c r="B14" t="s">
        <v>358</v>
      </c>
      <c r="C14">
        <v>1</v>
      </c>
      <c r="D14" t="s">
        <v>359</v>
      </c>
    </row>
    <row r="15" spans="2:5" hidden="1">
      <c r="C15" t="s">
        <v>360</v>
      </c>
      <c r="D15" t="s">
        <v>361</v>
      </c>
      <c r="E15" t="s">
        <v>362</v>
      </c>
    </row>
    <row r="16" spans="2:5" hidden="1">
      <c r="C16" t="s">
        <v>363</v>
      </c>
      <c r="D16" t="s">
        <v>364</v>
      </c>
    </row>
    <row r="17" spans="3:5" hidden="1">
      <c r="C17" t="s">
        <v>365</v>
      </c>
      <c r="D17" t="s">
        <v>366</v>
      </c>
    </row>
    <row r="18" spans="3:5" hidden="1">
      <c r="C18">
        <v>2</v>
      </c>
      <c r="D18" t="s">
        <v>367</v>
      </c>
    </row>
    <row r="19" spans="3:5" hidden="1">
      <c r="C19">
        <v>3</v>
      </c>
      <c r="D19" t="s">
        <v>368</v>
      </c>
    </row>
    <row r="20" spans="3:5" hidden="1">
      <c r="C20">
        <v>4</v>
      </c>
      <c r="D20" t="s">
        <v>369</v>
      </c>
    </row>
    <row r="21" spans="3:5" hidden="1">
      <c r="C21">
        <v>5</v>
      </c>
      <c r="D21" t="s">
        <v>370</v>
      </c>
    </row>
    <row r="22" spans="3:5" hidden="1">
      <c r="C22">
        <v>6</v>
      </c>
      <c r="D22" t="s">
        <v>371</v>
      </c>
    </row>
    <row r="23" spans="3:5" ht="28.9" hidden="1">
      <c r="C23">
        <v>7</v>
      </c>
      <c r="D23" s="1" t="s">
        <v>372</v>
      </c>
      <c r="E23" t="s">
        <v>373</v>
      </c>
    </row>
    <row r="24" spans="3:5" hidden="1">
      <c r="C24">
        <v>8</v>
      </c>
      <c r="D24" t="s">
        <v>374</v>
      </c>
    </row>
    <row r="25" spans="3:5" hidden="1">
      <c r="C25">
        <v>9</v>
      </c>
      <c r="D25" t="s">
        <v>375</v>
      </c>
    </row>
    <row r="27" spans="3:5" ht="34.5" customHeight="1">
      <c r="C27" s="8" t="s">
        <v>299</v>
      </c>
      <c r="D27" s="4" t="s">
        <v>346</v>
      </c>
    </row>
    <row r="28" spans="3:5" ht="90.75" customHeight="1">
      <c r="C28" s="8" t="s">
        <v>301</v>
      </c>
      <c r="D28" s="5" t="s">
        <v>376</v>
      </c>
    </row>
    <row r="29" spans="3:5" ht="24" customHeight="1">
      <c r="C29" s="9" t="s">
        <v>303</v>
      </c>
      <c r="D29" s="6" t="s">
        <v>304</v>
      </c>
    </row>
    <row r="30" spans="3:5" ht="24" customHeight="1">
      <c r="C30" s="9" t="s">
        <v>305</v>
      </c>
      <c r="D30" s="6" t="s">
        <v>377</v>
      </c>
    </row>
    <row r="31" spans="3:5" ht="24" customHeight="1">
      <c r="C31" s="9" t="s">
        <v>307</v>
      </c>
      <c r="D31" s="6" t="s">
        <v>378</v>
      </c>
    </row>
    <row r="32" spans="3:5" ht="24" customHeight="1">
      <c r="C32" s="9" t="s">
        <v>309</v>
      </c>
      <c r="D32" s="6" t="s">
        <v>310</v>
      </c>
    </row>
    <row r="33" spans="3:4" ht="24" customHeight="1">
      <c r="C33" s="9" t="s">
        <v>311</v>
      </c>
      <c r="D33" s="6" t="s">
        <v>349</v>
      </c>
    </row>
    <row r="34" spans="3:4" ht="36" customHeight="1">
      <c r="C34" s="9" t="s">
        <v>350</v>
      </c>
      <c r="D34" s="10" t="s">
        <v>379</v>
      </c>
    </row>
    <row r="35" spans="3:4" ht="24" customHeight="1">
      <c r="C35" s="7" t="s">
        <v>352</v>
      </c>
      <c r="D35" s="3" t="s">
        <v>380</v>
      </c>
    </row>
    <row r="37" spans="3:4">
      <c r="C37" s="17" t="s">
        <v>315</v>
      </c>
    </row>
    <row r="38" spans="3:4" ht="24" customHeight="1">
      <c r="C38" s="9">
        <v>1</v>
      </c>
      <c r="D38" s="6" t="s">
        <v>381</v>
      </c>
    </row>
    <row r="39" spans="3:4" ht="24" customHeight="1">
      <c r="C39" s="9">
        <v>2</v>
      </c>
      <c r="D39" s="6" t="s">
        <v>382</v>
      </c>
    </row>
    <row r="40" spans="3:4" ht="24" customHeight="1">
      <c r="C40" s="9">
        <v>3</v>
      </c>
      <c r="D40" s="6" t="s">
        <v>383</v>
      </c>
    </row>
    <row r="41" spans="3:4" ht="36" customHeight="1">
      <c r="C41" s="9">
        <v>4</v>
      </c>
      <c r="D41" s="10" t="s">
        <v>384</v>
      </c>
    </row>
    <row r="42" spans="3:4" ht="24" customHeight="1">
      <c r="C42" s="9">
        <v>5</v>
      </c>
      <c r="D42" s="6" t="s">
        <v>385</v>
      </c>
    </row>
    <row r="43" spans="3:4" ht="36" customHeight="1">
      <c r="C43" s="7">
        <v>6</v>
      </c>
      <c r="D43" s="18" t="s">
        <v>386</v>
      </c>
    </row>
    <row r="44" spans="3:4" ht="24" customHeight="1">
      <c r="C44" s="19">
        <v>7</v>
      </c>
      <c r="D44" s="20" t="s">
        <v>387</v>
      </c>
    </row>
    <row r="46" spans="3:4">
      <c r="C46" s="17" t="s">
        <v>388</v>
      </c>
      <c r="D46" t="s">
        <v>389</v>
      </c>
    </row>
    <row r="47" spans="3:4" ht="36" customHeight="1">
      <c r="C47" s="9" t="s">
        <v>174</v>
      </c>
      <c r="D47" s="10" t="s">
        <v>390</v>
      </c>
    </row>
    <row r="48" spans="3:4">
      <c r="C48" s="9" t="s">
        <v>391</v>
      </c>
      <c r="D48" s="6" t="s">
        <v>392</v>
      </c>
    </row>
    <row r="49" spans="3:4" ht="28.9">
      <c r="C49" s="9" t="s">
        <v>393</v>
      </c>
      <c r="D49" s="10" t="s">
        <v>394</v>
      </c>
    </row>
    <row r="50" spans="3:4">
      <c r="C50" s="7" t="s">
        <v>395</v>
      </c>
      <c r="D50" s="3" t="s">
        <v>396</v>
      </c>
    </row>
    <row r="51" spans="3:4">
      <c r="C51" s="19" t="s">
        <v>397</v>
      </c>
      <c r="D51" s="20" t="s">
        <v>398</v>
      </c>
    </row>
    <row r="53" spans="3:4">
      <c r="C53" s="17" t="s">
        <v>334</v>
      </c>
      <c r="D53" t="s">
        <v>399</v>
      </c>
    </row>
    <row r="54" spans="3:4" ht="28.9">
      <c r="C54" s="9" t="s">
        <v>174</v>
      </c>
      <c r="D54" s="10" t="s">
        <v>400</v>
      </c>
    </row>
    <row r="55" spans="3:4">
      <c r="C55" s="9" t="s">
        <v>336</v>
      </c>
      <c r="D55" s="6" t="s">
        <v>401</v>
      </c>
    </row>
    <row r="56" spans="3:4" ht="28.9">
      <c r="C56" s="7" t="s">
        <v>337</v>
      </c>
      <c r="D56" s="18" t="s">
        <v>402</v>
      </c>
    </row>
    <row r="57" spans="3:4">
      <c r="C57" s="19" t="s">
        <v>338</v>
      </c>
      <c r="D57" s="20" t="s">
        <v>403</v>
      </c>
    </row>
    <row r="59" spans="3:4">
      <c r="C59" s="21" t="s">
        <v>404</v>
      </c>
      <c r="D59" t="s">
        <v>405</v>
      </c>
    </row>
    <row r="61" spans="3:4">
      <c r="C61" s="22" t="s">
        <v>342</v>
      </c>
      <c r="D61" t="s">
        <v>406</v>
      </c>
    </row>
  </sheetData>
  <hyperlinks>
    <hyperlink ref="D1" r:id="rId1" xr:uid="{996C50F3-4159-418F-9736-F7B15E055C8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DBEA-D3BE-4960-A99E-0556F4754C6C}">
  <dimension ref="B2:G39"/>
  <sheetViews>
    <sheetView workbookViewId="0">
      <selection activeCell="F5" sqref="F5"/>
    </sheetView>
  </sheetViews>
  <sheetFormatPr defaultRowHeight="14.45"/>
  <cols>
    <col min="2" max="2" width="20" customWidth="1"/>
    <col min="3" max="3" width="77.85546875" customWidth="1"/>
  </cols>
  <sheetData>
    <row r="2" spans="2:7">
      <c r="F2" t="s">
        <v>407</v>
      </c>
      <c r="G2" t="s">
        <v>408</v>
      </c>
    </row>
    <row r="3" spans="2:7" ht="24" customHeight="1">
      <c r="B3" s="9" t="s">
        <v>409</v>
      </c>
      <c r="C3" s="6" t="s">
        <v>410</v>
      </c>
    </row>
    <row r="4" spans="2:7" ht="66" customHeight="1">
      <c r="B4" s="9" t="s">
        <v>411</v>
      </c>
      <c r="C4" s="10" t="s">
        <v>412</v>
      </c>
    </row>
    <row r="5" spans="2:7" ht="23.25" customHeight="1">
      <c r="B5" s="9" t="s">
        <v>413</v>
      </c>
      <c r="C5" s="6" t="s">
        <v>414</v>
      </c>
    </row>
    <row r="6" spans="2:7" ht="24" customHeight="1">
      <c r="B6" s="9" t="s">
        <v>415</v>
      </c>
      <c r="C6" s="6" t="s">
        <v>416</v>
      </c>
    </row>
    <row r="7" spans="2:7" ht="35.25" customHeight="1">
      <c r="B7" s="9" t="s">
        <v>417</v>
      </c>
      <c r="C7" s="10" t="s">
        <v>418</v>
      </c>
    </row>
    <row r="8" spans="2:7" ht="24" customHeight="1">
      <c r="B8" s="9" t="s">
        <v>419</v>
      </c>
      <c r="C8" s="6" t="s">
        <v>420</v>
      </c>
    </row>
    <row r="9" spans="2:7" ht="24" customHeight="1">
      <c r="B9" s="9" t="s">
        <v>421</v>
      </c>
      <c r="C9" s="6" t="s">
        <v>422</v>
      </c>
    </row>
    <row r="10" spans="2:7" ht="24" customHeight="1">
      <c r="B10" s="7" t="s">
        <v>350</v>
      </c>
      <c r="C10" s="3" t="s">
        <v>423</v>
      </c>
    </row>
    <row r="11" spans="2:7" ht="24" customHeight="1">
      <c r="B11" s="19" t="s">
        <v>352</v>
      </c>
      <c r="C11" s="20" t="s">
        <v>424</v>
      </c>
    </row>
    <row r="13" spans="2:7" ht="23.25" customHeight="1">
      <c r="B13" t="s">
        <v>315</v>
      </c>
    </row>
    <row r="14" spans="2:7" ht="36" customHeight="1">
      <c r="B14" s="9">
        <v>1</v>
      </c>
      <c r="C14" s="10" t="s">
        <v>425</v>
      </c>
    </row>
    <row r="15" spans="2:7" ht="24" customHeight="1">
      <c r="B15" s="9">
        <v>2</v>
      </c>
      <c r="C15" s="6" t="s">
        <v>426</v>
      </c>
    </row>
    <row r="16" spans="2:7" ht="24" customHeight="1">
      <c r="B16" s="9">
        <v>3</v>
      </c>
      <c r="C16" s="6" t="s">
        <v>427</v>
      </c>
    </row>
    <row r="17" spans="2:3" ht="24" customHeight="1">
      <c r="B17" s="7">
        <v>4</v>
      </c>
      <c r="C17" s="3" t="s">
        <v>428</v>
      </c>
    </row>
    <row r="18" spans="2:3" ht="36" customHeight="1">
      <c r="B18" s="19">
        <v>5</v>
      </c>
      <c r="C18" s="25" t="s">
        <v>429</v>
      </c>
    </row>
    <row r="20" spans="2:3" ht="24" customHeight="1">
      <c r="B20" t="s">
        <v>430</v>
      </c>
      <c r="C20" t="s">
        <v>431</v>
      </c>
    </row>
    <row r="21" spans="2:3" ht="24" customHeight="1">
      <c r="B21" s="9" t="s">
        <v>432</v>
      </c>
      <c r="C21" s="6" t="s">
        <v>433</v>
      </c>
    </row>
    <row r="22" spans="2:3" ht="24" customHeight="1">
      <c r="B22" s="9" t="s">
        <v>434</v>
      </c>
      <c r="C22" s="6" t="s">
        <v>435</v>
      </c>
    </row>
    <row r="23" spans="2:3" ht="24" customHeight="1">
      <c r="B23" s="9" t="s">
        <v>436</v>
      </c>
      <c r="C23" s="6" t="s">
        <v>437</v>
      </c>
    </row>
    <row r="24" spans="2:3" ht="24" customHeight="1">
      <c r="B24" s="7" t="s">
        <v>438</v>
      </c>
      <c r="C24" s="3" t="s">
        <v>439</v>
      </c>
    </row>
    <row r="26" spans="2:3" ht="24" customHeight="1">
      <c r="B26" t="s">
        <v>440</v>
      </c>
      <c r="C26" t="s">
        <v>441</v>
      </c>
    </row>
    <row r="27" spans="2:3" ht="24" customHeight="1">
      <c r="B27" s="9" t="s">
        <v>442</v>
      </c>
      <c r="C27" s="6" t="s">
        <v>443</v>
      </c>
    </row>
    <row r="28" spans="2:3" ht="24" customHeight="1">
      <c r="B28" s="9" t="s">
        <v>444</v>
      </c>
      <c r="C28" s="6" t="s">
        <v>445</v>
      </c>
    </row>
    <row r="29" spans="2:3" ht="36" customHeight="1">
      <c r="B29" s="7" t="s">
        <v>446</v>
      </c>
      <c r="C29" s="18" t="s">
        <v>447</v>
      </c>
    </row>
    <row r="31" spans="2:3" ht="24" customHeight="1">
      <c r="B31" t="s">
        <v>448</v>
      </c>
      <c r="C31" t="s">
        <v>449</v>
      </c>
    </row>
    <row r="32" spans="2:3" ht="24" customHeight="1">
      <c r="B32" s="9" t="s">
        <v>450</v>
      </c>
      <c r="C32" s="6" t="s">
        <v>451</v>
      </c>
    </row>
    <row r="33" spans="2:3" ht="24" customHeight="1">
      <c r="B33" s="7" t="s">
        <v>452</v>
      </c>
      <c r="C33" s="3" t="s">
        <v>453</v>
      </c>
    </row>
    <row r="35" spans="2:3" ht="24" customHeight="1">
      <c r="B35" t="s">
        <v>404</v>
      </c>
      <c r="C35" t="s">
        <v>454</v>
      </c>
    </row>
    <row r="36" spans="2:3" ht="24" customHeight="1">
      <c r="B36" s="9" t="s">
        <v>455</v>
      </c>
      <c r="C36" s="6" t="s">
        <v>456</v>
      </c>
    </row>
    <row r="37" spans="2:3" ht="23.25" customHeight="1">
      <c r="B37" s="9" t="s">
        <v>457</v>
      </c>
      <c r="C37" s="6" t="s">
        <v>458</v>
      </c>
    </row>
    <row r="38" spans="2:3" ht="36" customHeight="1">
      <c r="B38" s="9" t="s">
        <v>459</v>
      </c>
      <c r="C38" s="10" t="s">
        <v>460</v>
      </c>
    </row>
    <row r="39" spans="2:3" ht="24" customHeight="1">
      <c r="B39" s="7" t="s">
        <v>461</v>
      </c>
      <c r="C39" s="3" t="s">
        <v>462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sstone</dc:creator>
  <cp:keywords/>
  <dc:description/>
  <cp:lastModifiedBy/>
  <cp:revision/>
  <dcterms:created xsi:type="dcterms:W3CDTF">2022-09-06T16:22:32Z</dcterms:created>
  <dcterms:modified xsi:type="dcterms:W3CDTF">2023-08-08T21:03:22Z</dcterms:modified>
  <cp:category/>
  <cp:contentStatus/>
</cp:coreProperties>
</file>