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justinstewart/Desktop/Excel Analysis/"/>
    </mc:Choice>
  </mc:AlternateContent>
  <xr:revisionPtr revIDLastSave="0" documentId="8_{142E08AF-7E48-2048-A9E8-ADA403C2E0DE}" xr6:coauthVersionLast="47" xr6:coauthVersionMax="47" xr10:uidLastSave="{00000000-0000-0000-0000-000000000000}"/>
  <bookViews>
    <workbookView xWindow="0" yWindow="500" windowWidth="28800" windowHeight="16180" activeTab="7" xr2:uid="{93453624-F816-6444-BAB9-9328E7BCCB19}"/>
  </bookViews>
  <sheets>
    <sheet name="Correlation and Regression" sheetId="1" r:id="rId1"/>
    <sheet name="ANOVA" sheetId="2" r:id="rId2"/>
    <sheet name="T-Test" sheetId="3" r:id="rId3"/>
    <sheet name="Chi Square" sheetId="4" r:id="rId4"/>
    <sheet name="Confidence Limits" sheetId="5" r:id="rId5"/>
    <sheet name="Central Tendency" sheetId="6" r:id="rId6"/>
    <sheet name="Binomial" sheetId="7" r:id="rId7"/>
    <sheet name="Probability" sheetId="8" r:id="rId8"/>
  </sheets>
  <externalReferences>
    <externalReference r:id="rId9"/>
  </externalReferences>
  <calcPr calcId="191029"/>
  <pivotCaches>
    <pivotCache cacheId="4" r:id="rId10"/>
    <pivotCache cacheId="5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7" l="1"/>
  <c r="O20" i="4"/>
  <c r="O10" i="4"/>
  <c r="P10" i="4"/>
  <c r="Q10" i="4"/>
  <c r="P9" i="4"/>
  <c r="Q9" i="4"/>
  <c r="R10" i="4"/>
  <c r="R9" i="4"/>
  <c r="O9" i="4"/>
  <c r="J20" i="4"/>
  <c r="J10" i="4"/>
  <c r="J14" i="4" s="1"/>
  <c r="K10" i="4"/>
  <c r="K14" i="4" s="1"/>
  <c r="L10" i="4"/>
  <c r="L14" i="4" s="1"/>
  <c r="M10" i="4"/>
  <c r="M14" i="4" s="1"/>
  <c r="K9" i="4"/>
  <c r="K13" i="4" s="1"/>
  <c r="L9" i="4"/>
  <c r="L13" i="4" s="1"/>
  <c r="M9" i="4"/>
  <c r="M13" i="4" s="1"/>
  <c r="J9" i="4"/>
  <c r="J13" i="4" s="1"/>
  <c r="G5" i="3"/>
  <c r="F5" i="3"/>
  <c r="H5" i="3" s="1"/>
  <c r="E5" i="3"/>
  <c r="D5" i="3"/>
  <c r="I5" i="3" s="1"/>
  <c r="J5" i="3" s="1"/>
  <c r="T19" i="2"/>
  <c r="I17" i="2"/>
  <c r="F15" i="8"/>
  <c r="F16" i="8"/>
  <c r="G16" i="8"/>
  <c r="H16" i="8"/>
  <c r="I16" i="8"/>
  <c r="J16" i="8"/>
  <c r="F17" i="8"/>
  <c r="G17" i="8"/>
  <c r="H17" i="8"/>
  <c r="I17" i="8"/>
  <c r="J17" i="8"/>
  <c r="G15" i="8"/>
  <c r="H15" i="8"/>
  <c r="I15" i="8"/>
  <c r="J15" i="8"/>
  <c r="E7" i="7"/>
  <c r="E6" i="7"/>
  <c r="E5" i="7"/>
  <c r="E4" i="7"/>
  <c r="L11" i="6"/>
  <c r="L7" i="6"/>
  <c r="I4" i="6"/>
  <c r="I3" i="6"/>
  <c r="I2" i="6"/>
  <c r="I1" i="6"/>
  <c r="L10" i="6" s="1"/>
  <c r="C101" i="6"/>
  <c r="C100" i="6"/>
  <c r="C99" i="6"/>
  <c r="C98" i="6"/>
  <c r="C97" i="6"/>
  <c r="C96" i="6"/>
  <c r="C95" i="6"/>
  <c r="C94" i="6"/>
  <c r="C93" i="6"/>
  <c r="C92" i="6"/>
  <c r="C91" i="6"/>
  <c r="C90" i="6"/>
  <c r="C89" i="6"/>
  <c r="C88" i="6"/>
  <c r="C87" i="6"/>
  <c r="C86" i="6"/>
  <c r="C85" i="6"/>
  <c r="C84" i="6"/>
  <c r="C83" i="6"/>
  <c r="C82" i="6"/>
  <c r="C81" i="6"/>
  <c r="C80" i="6"/>
  <c r="C79" i="6"/>
  <c r="C78" i="6"/>
  <c r="C77" i="6"/>
  <c r="C76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J17" i="4" l="1"/>
  <c r="H8" i="3"/>
  <c r="I8" i="3" s="1"/>
  <c r="J8" i="3" s="1"/>
  <c r="H7" i="3"/>
  <c r="L4" i="6"/>
  <c r="L6" i="6"/>
  <c r="M4" i="6" s="1" a="1"/>
  <c r="M4" i="6" s="1"/>
  <c r="N4" i="6" s="1"/>
  <c r="L9" i="6"/>
  <c r="L5" i="6"/>
  <c r="I7" i="3"/>
  <c r="J7" i="3" s="1"/>
  <c r="L8" i="6"/>
  <c r="N7" i="6" l="1"/>
  <c r="N5" i="6"/>
  <c r="N6" i="6"/>
  <c r="N8" i="6"/>
  <c r="N10" i="6"/>
  <c r="N12" i="6"/>
  <c r="N11" i="6"/>
  <c r="N9" i="6"/>
  <c r="M8" i="5"/>
  <c r="M7" i="5"/>
  <c r="M6" i="5"/>
  <c r="M5" i="5"/>
  <c r="M10" i="5" s="1"/>
  <c r="M4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B20" i="4"/>
  <c r="C13" i="4"/>
  <c r="B10" i="4"/>
  <c r="O14" i="4" s="1"/>
  <c r="C10" i="4"/>
  <c r="P14" i="4" s="1"/>
  <c r="D10" i="4"/>
  <c r="Q14" i="4" s="1"/>
  <c r="E10" i="4"/>
  <c r="R14" i="4" s="1"/>
  <c r="C9" i="4"/>
  <c r="P13" i="4" s="1"/>
  <c r="D9" i="4"/>
  <c r="Q13" i="4" s="1"/>
  <c r="E9" i="4"/>
  <c r="R13" i="4" s="1"/>
  <c r="B9" i="4"/>
  <c r="O13" i="4" s="1"/>
  <c r="H2" i="3"/>
  <c r="G2" i="3"/>
  <c r="F2" i="3"/>
  <c r="E2" i="3"/>
  <c r="I2" i="3" s="1"/>
  <c r="J2" i="3" s="1"/>
  <c r="D2" i="3"/>
  <c r="K17" i="2"/>
  <c r="E18" i="2"/>
  <c r="E13" i="4" l="1"/>
  <c r="D14" i="4"/>
  <c r="D13" i="4"/>
  <c r="C14" i="4"/>
  <c r="B14" i="4"/>
  <c r="M9" i="5"/>
  <c r="O17" i="4"/>
  <c r="B13" i="4"/>
  <c r="E14" i="4"/>
  <c r="B17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<sst xmlns="http://schemas.openxmlformats.org/spreadsheetml/2006/main" count="895" uniqueCount="312">
  <si>
    <t>Create a Scatter Plot to answer the following questions:
1.) Why is the comparison between Gross Enrollment (x) and Life Expectancy (y) pretty good.
2.) Why is the comparison between GDP/c (x) and Life Expectancy (y)  is not very good?
3.) Finally, create a Regression equation for the comparison between Gross Enrollment (x) and Life Expectancy (y), as follows:
                   y(hat) = y-intercept + slope (x)
                   y(hat) = bo + b1</t>
  </si>
  <si>
    <t>AdLit99</t>
  </si>
  <si>
    <t>GrossEnrol99</t>
  </si>
  <si>
    <t>GDP/c (PPP99)</t>
  </si>
  <si>
    <t>LifExIndex</t>
  </si>
  <si>
    <t>EdIndex</t>
  </si>
  <si>
    <t>GDPIndex</t>
  </si>
  <si>
    <t>HDI99</t>
  </si>
  <si>
    <t>LifeEx99</t>
  </si>
  <si>
    <t>Norway</t>
  </si>
  <si>
    <t>Australia</t>
  </si>
  <si>
    <t>Canada</t>
  </si>
  <si>
    <t>Sweden</t>
  </si>
  <si>
    <t>Belgium</t>
  </si>
  <si>
    <t>United States</t>
  </si>
  <si>
    <t>Iceland</t>
  </si>
  <si>
    <t>Netherlands</t>
  </si>
  <si>
    <t>Japan</t>
  </si>
  <si>
    <t>Finland</t>
  </si>
  <si>
    <t>Switzerland</t>
  </si>
  <si>
    <t>Luxembourg</t>
  </si>
  <si>
    <t>France</t>
  </si>
  <si>
    <t>United Kingdom</t>
  </si>
  <si>
    <t>Denmark</t>
  </si>
  <si>
    <t>Austria</t>
  </si>
  <si>
    <t>Germany</t>
  </si>
  <si>
    <t>Ireland</t>
  </si>
  <si>
    <t>New Zealand</t>
  </si>
  <si>
    <t>Italy</t>
  </si>
  <si>
    <t>Spain</t>
  </si>
  <si>
    <t>Israel</t>
  </si>
  <si>
    <t>Greece</t>
  </si>
  <si>
    <t>Hong Kong, China (SAR)</t>
  </si>
  <si>
    <t>Cyprus</t>
  </si>
  <si>
    <t>Singapore</t>
  </si>
  <si>
    <t>Korea, Rep. of</t>
  </si>
  <si>
    <t>Portugal</t>
  </si>
  <si>
    <t>Slovenia</t>
  </si>
  <si>
    <t>Malta</t>
  </si>
  <si>
    <t>Barbados</t>
  </si>
  <si>
    <t>Brunei Darussalam</t>
  </si>
  <si>
    <t>Czech Republic</t>
  </si>
  <si>
    <t>Argentina</t>
  </si>
  <si>
    <t>Slovakia</t>
  </si>
  <si>
    <t>Hungary</t>
  </si>
  <si>
    <t>Uruguay</t>
  </si>
  <si>
    <t>Poland</t>
  </si>
  <si>
    <t>Chile</t>
  </si>
  <si>
    <t>Bahrain</t>
  </si>
  <si>
    <t>Costa Rica</t>
  </si>
  <si>
    <t>Bahamas</t>
  </si>
  <si>
    <t>Kuwait</t>
  </si>
  <si>
    <t>Estonia</t>
  </si>
  <si>
    <t>United Arab Emirates</t>
  </si>
  <si>
    <t>Croatia</t>
  </si>
  <si>
    <t>Lithuania</t>
  </si>
  <si>
    <t>Qatar</t>
  </si>
  <si>
    <t>Trinidad and Tobago</t>
  </si>
  <si>
    <t>Latvia</t>
  </si>
  <si>
    <t>Mexico</t>
  </si>
  <si>
    <t>Panama</t>
  </si>
  <si>
    <t>Belarus</t>
  </si>
  <si>
    <t>Belize</t>
  </si>
  <si>
    <t>Russian Federation</t>
  </si>
  <si>
    <t>Malaysia</t>
  </si>
  <si>
    <t>Bulgaria</t>
  </si>
  <si>
    <t>Romania</t>
  </si>
  <si>
    <t>Libyan Arab Jamahiriya</t>
  </si>
  <si>
    <t>Macedonia, TFYR</t>
  </si>
  <si>
    <t>Venezuela</t>
  </si>
  <si>
    <t>Colombia</t>
  </si>
  <si>
    <t>Mauritius</t>
  </si>
  <si>
    <t>Suriname</t>
  </si>
  <si>
    <t>Lebanon</t>
  </si>
  <si>
    <t>Thailand</t>
  </si>
  <si>
    <t>Fiji</t>
  </si>
  <si>
    <t>Saudi Arabia</t>
  </si>
  <si>
    <t>Brazil</t>
  </si>
  <si>
    <t>Philippines</t>
  </si>
  <si>
    <t>Oman</t>
  </si>
  <si>
    <t>Armenia</t>
  </si>
  <si>
    <t>Peru</t>
  </si>
  <si>
    <t>Ukraine</t>
  </si>
  <si>
    <t>Kazakhstan</t>
  </si>
  <si>
    <t>Georgia</t>
  </si>
  <si>
    <t>Maldives</t>
  </si>
  <si>
    <t>Jamaica</t>
  </si>
  <si>
    <t>Azerbaijan</t>
  </si>
  <si>
    <t>Paraguay</t>
  </si>
  <si>
    <t>Sri Lanka</t>
  </si>
  <si>
    <t>Turkey</t>
  </si>
  <si>
    <t>Turkmenistan</t>
  </si>
  <si>
    <t>Ecuador</t>
  </si>
  <si>
    <t>Albania</t>
  </si>
  <si>
    <t>Dominican Republic</t>
  </si>
  <si>
    <t>China</t>
  </si>
  <si>
    <t>Jordan</t>
  </si>
  <si>
    <t>Tunisia</t>
  </si>
  <si>
    <t>Iran, Islamic Rep. of</t>
  </si>
  <si>
    <t>Cape Verde</t>
  </si>
  <si>
    <t>Kyrgyzstan</t>
  </si>
  <si>
    <t>Guyana</t>
  </si>
  <si>
    <t>South Africa</t>
  </si>
  <si>
    <t>El Salvador</t>
  </si>
  <si>
    <t>Samoa (Western)</t>
  </si>
  <si>
    <t>Syrian Arab Republic</t>
  </si>
  <si>
    <t>Moldova, Rep. of</t>
  </si>
  <si>
    <t>Uzbekistan</t>
  </si>
  <si>
    <t>Algeria</t>
  </si>
  <si>
    <t>Viet Nam</t>
  </si>
  <si>
    <t>Indonesia</t>
  </si>
  <si>
    <t>Tajikistan</t>
  </si>
  <si>
    <t>Bolivia</t>
  </si>
  <si>
    <t>Egypt</t>
  </si>
  <si>
    <t>Nicaragua</t>
  </si>
  <si>
    <t>Honduras</t>
  </si>
  <si>
    <t>Guatemala</t>
  </si>
  <si>
    <t>Gabon</t>
  </si>
  <si>
    <t>Equatorial Guinea</t>
  </si>
  <si>
    <t>Namibia</t>
  </si>
  <si>
    <t>Morocco</t>
  </si>
  <si>
    <t>Swaziland</t>
  </si>
  <si>
    <t>Botswana</t>
  </si>
  <si>
    <t>India</t>
  </si>
  <si>
    <t>Mongolia</t>
  </si>
  <si>
    <t>Zimbabwe</t>
  </si>
  <si>
    <t>Myanmar</t>
  </si>
  <si>
    <t>Ghana</t>
  </si>
  <si>
    <t>Lesotho</t>
  </si>
  <si>
    <t>Cambodia</t>
  </si>
  <si>
    <t>Papua New Guinea</t>
  </si>
  <si>
    <t>Kenya</t>
  </si>
  <si>
    <t>Comoros</t>
  </si>
  <si>
    <t>Cameroon</t>
  </si>
  <si>
    <t>Congo</t>
  </si>
  <si>
    <t>Pakistan</t>
  </si>
  <si>
    <t>Togo</t>
  </si>
  <si>
    <t>Nepal</t>
  </si>
  <si>
    <t>Bhutan</t>
  </si>
  <si>
    <t>Lao People's Dem.  Rep.</t>
  </si>
  <si>
    <t>Bangladesh</t>
  </si>
  <si>
    <t>Yemen</t>
  </si>
  <si>
    <t>Haiti</t>
  </si>
  <si>
    <t>Madagascar</t>
  </si>
  <si>
    <t>Nigeria</t>
  </si>
  <si>
    <t>Djibouti</t>
  </si>
  <si>
    <t>Sudan</t>
  </si>
  <si>
    <t>Mauritania</t>
  </si>
  <si>
    <t>Tanzania, U. Rep. of</t>
  </si>
  <si>
    <t>Uganda</t>
  </si>
  <si>
    <t>Congo, Dem. Rep. of the</t>
  </si>
  <si>
    <t>Zambia</t>
  </si>
  <si>
    <t>Côte d'Ivoire</t>
  </si>
  <si>
    <t>Senegal</t>
  </si>
  <si>
    <t>Angola</t>
  </si>
  <si>
    <t>Benin</t>
  </si>
  <si>
    <t>Eritrea</t>
  </si>
  <si>
    <t>Gambia</t>
  </si>
  <si>
    <t>Guinea</t>
  </si>
  <si>
    <t>Malawi</t>
  </si>
  <si>
    <t>Rwanda</t>
  </si>
  <si>
    <t>Mali</t>
  </si>
  <si>
    <t>Central African Republic</t>
  </si>
  <si>
    <t>Chad</t>
  </si>
  <si>
    <t>Guinea-Bissau</t>
  </si>
  <si>
    <t>Mozambique</t>
  </si>
  <si>
    <t>Ethiopia</t>
  </si>
  <si>
    <t>Burkina Faso</t>
  </si>
  <si>
    <t>Burundi</t>
  </si>
  <si>
    <t>Niger</t>
  </si>
  <si>
    <t>Sierra Leone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</si>
  <si>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</si>
  <si>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</si>
  <si>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</si>
  <si>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</si>
  <si>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</si>
  <si>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</si>
  <si>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</si>
  <si>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</si>
  <si>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</si>
  <si>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</si>
  <si>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</si>
  <si>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</si>
  <si>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</si>
  <si>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</si>
  <si>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</si>
  <si>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</si>
  <si>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</si>
  <si>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</si>
  <si>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</si>
  <si>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</si>
  <si>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</si>
  <si>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</si>
  <si>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</si>
  <si>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</si>
  <si>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shows how well the data fit the regression model</t>
  </si>
  <si>
    <t>Gross Enrollment vs Life Expectancy SUMMARY OUTPUT</t>
  </si>
  <si>
    <t>y^=0.19+0.007x</t>
  </si>
  <si>
    <t>Row Labels</t>
  </si>
  <si>
    <t>Grand Total</t>
  </si>
  <si>
    <t>1. Rsquare and graph shows a positive corrlation, 2. r square below .5? And no corrlation is shown is scatter plot., 3. y^=0.19+0.007x</t>
  </si>
  <si>
    <t>Nothing</t>
  </si>
  <si>
    <t>Pamphlet</t>
  </si>
  <si>
    <t>Face to Face</t>
  </si>
  <si>
    <t>Anova: Single Factor</t>
  </si>
  <si>
    <t>SUMMARY</t>
  </si>
  <si>
    <t>Groups</t>
  </si>
  <si>
    <t>Count</t>
  </si>
  <si>
    <t>Sum</t>
  </si>
  <si>
    <t>Average</t>
  </si>
  <si>
    <t>Variance</t>
  </si>
  <si>
    <t>Source of Variation</t>
  </si>
  <si>
    <t>F crit</t>
  </si>
  <si>
    <t>Between Groups</t>
  </si>
  <si>
    <t>Within Groups</t>
  </si>
  <si>
    <t>finding the F test/P-value using Fdist</t>
  </si>
  <si>
    <t>(Below 5%)</t>
  </si>
  <si>
    <t xml:space="preserve">Reject </t>
  </si>
  <si>
    <t>F finding f critical using F Inv</t>
  </si>
  <si>
    <t xml:space="preserve">We are rejecxting the hyptothesis </t>
  </si>
  <si>
    <t>Urgent/H0</t>
  </si>
  <si>
    <t>Emergency/H1</t>
  </si>
  <si>
    <t>Standard</t>
  </si>
  <si>
    <t>xbar</t>
  </si>
  <si>
    <t>stdev</t>
  </si>
  <si>
    <t>n</t>
  </si>
  <si>
    <t>S.E.</t>
  </si>
  <si>
    <t>t</t>
  </si>
  <si>
    <t>p-value</t>
  </si>
  <si>
    <t>Reject or Not Reject?</t>
  </si>
  <si>
    <t>ABS Standard - Xbar / S.E</t>
  </si>
  <si>
    <t>Watch the P value of 0.05 to reject or not</t>
  </si>
  <si>
    <t>Do not reject</t>
  </si>
  <si>
    <t>VAR.S</t>
  </si>
  <si>
    <r>
      <rPr>
        <sz val="12"/>
        <color rgb="FFC00000"/>
        <rFont val="Aptos Narrow (Body)"/>
      </rPr>
      <t xml:space="preserve">Tdist ( </t>
    </r>
    <r>
      <rPr>
        <i/>
        <sz val="12"/>
        <color rgb="FFC00000"/>
        <rFont val="Aptos Narrow (Body)"/>
      </rPr>
      <t>T,DF,2 TAILS)</t>
    </r>
  </si>
  <si>
    <t>Observed</t>
  </si>
  <si>
    <t>High School</t>
  </si>
  <si>
    <t>Bachelors</t>
  </si>
  <si>
    <t>Masters</t>
  </si>
  <si>
    <t>Ph.d</t>
  </si>
  <si>
    <t>Female</t>
  </si>
  <si>
    <t>Male</t>
  </si>
  <si>
    <t>Expected</t>
  </si>
  <si>
    <t>Chi-SQ Value</t>
  </si>
  <si>
    <t>Chi Square Calculations</t>
  </si>
  <si>
    <t>Chi-SQ Statstic</t>
  </si>
  <si>
    <t>CHI - value breaks Chi Statstic</t>
  </si>
  <si>
    <t>Corners mulitply and divide total (Remember $ placement here)</t>
  </si>
  <si>
    <t>ABS(Obsererved - Expected) ^2 / Expected</t>
  </si>
  <si>
    <t>Sum Of Calculations</t>
  </si>
  <si>
    <t>Use chi-INV</t>
  </si>
  <si>
    <r>
      <t xml:space="preserve">Reject H0, </t>
    </r>
    <r>
      <rPr>
        <u/>
        <sz val="12"/>
        <color theme="1"/>
        <rFont val="Aptos Narrow (Body)"/>
      </rPr>
      <t>Gender and edcuation are dependent</t>
    </r>
  </si>
  <si>
    <t>ID</t>
  </si>
  <si>
    <t>Sex</t>
  </si>
  <si>
    <t>Sex1</t>
  </si>
  <si>
    <t>Age</t>
  </si>
  <si>
    <t>LOS</t>
  </si>
  <si>
    <t>DRG</t>
  </si>
  <si>
    <t>Charges</t>
  </si>
  <si>
    <t>Medicare</t>
  </si>
  <si>
    <t>Diag</t>
  </si>
  <si>
    <t>ICD-9</t>
  </si>
  <si>
    <t>7.03 2a</t>
  </si>
  <si>
    <t>H0: C=6000</t>
  </si>
  <si>
    <t>H1: C does not equal 6000</t>
  </si>
  <si>
    <t>N</t>
  </si>
  <si>
    <t>M</t>
  </si>
  <si>
    <t>Mean of Charges</t>
  </si>
  <si>
    <t>SD</t>
  </si>
  <si>
    <t>se</t>
  </si>
  <si>
    <t>tinv()</t>
  </si>
  <si>
    <t>Upper</t>
  </si>
  <si>
    <t>Lower</t>
  </si>
  <si>
    <t>Reject or Do not reject?</t>
  </si>
  <si>
    <t>Why? And how did you avoid making a Type I or Type II error?</t>
  </si>
  <si>
    <t>N + SE * TINV</t>
  </si>
  <si>
    <t>N - SE * TINV</t>
  </si>
  <si>
    <t>do not reject</t>
  </si>
  <si>
    <t xml:space="preserve">H0 is witin bounds, </t>
  </si>
  <si>
    <t>AVERAGE</t>
  </si>
  <si>
    <t>STDEV (Sam)</t>
  </si>
  <si>
    <t>MIN</t>
  </si>
  <si>
    <t>total count</t>
  </si>
  <si>
    <t>Bins</t>
  </si>
  <si>
    <t>Freq</t>
  </si>
  <si>
    <r>
      <t xml:space="preserve">To find bins: </t>
    </r>
    <r>
      <rPr>
        <b/>
        <sz val="12"/>
        <color theme="1"/>
        <rFont val="Aptos Narrow"/>
        <scheme val="minor"/>
      </rPr>
      <t xml:space="preserve">$Average$ + $STD$ x Positions </t>
    </r>
    <r>
      <rPr>
        <sz val="12"/>
        <color theme="1"/>
        <rFont val="Aptos Narrow"/>
        <family val="2"/>
        <scheme val="minor"/>
      </rPr>
      <t xml:space="preserve">      (Use $)</t>
    </r>
  </si>
  <si>
    <r>
      <t xml:space="preserve">Use the </t>
    </r>
    <r>
      <rPr>
        <b/>
        <sz val="12"/>
        <color theme="1"/>
        <rFont val="Aptos Narrow"/>
        <scheme val="minor"/>
      </rPr>
      <t>freq function (LOS : BINS)</t>
    </r>
  </si>
  <si>
    <t>Probability</t>
  </si>
  <si>
    <t>(blank)</t>
  </si>
  <si>
    <t>Sum of Freq</t>
  </si>
  <si>
    <t>Bin</t>
  </si>
  <si>
    <t>More</t>
  </si>
  <si>
    <t>Frequency</t>
  </si>
  <si>
    <t>Cumulative %</t>
  </si>
  <si>
    <t>Determine the binomial probability of the following:</t>
  </si>
  <si>
    <t>x</t>
  </si>
  <si>
    <t>p</t>
  </si>
  <si>
    <t>1a.</t>
  </si>
  <si>
    <t>1b.</t>
  </si>
  <si>
    <t>1c.</t>
  </si>
  <si>
    <t>1d.</t>
  </si>
  <si>
    <t>1e.</t>
  </si>
  <si>
    <t>Use the binomial Dist function</t>
  </si>
  <si>
    <t>Insurance</t>
  </si>
  <si>
    <t>Self Pay</t>
  </si>
  <si>
    <t>Medicaid</t>
  </si>
  <si>
    <t>BCBS</t>
  </si>
  <si>
    <t>Private</t>
  </si>
  <si>
    <t>Count of Sex</t>
  </si>
  <si>
    <t>Column Labels</t>
  </si>
  <si>
    <t>Step 1 create piviot tble</t>
  </si>
  <si>
    <r>
      <t xml:space="preserve">Conduct a Data Analysis Single-factor ANOVA analysis </t>
    </r>
    <r>
      <rPr>
        <b/>
        <sz val="12"/>
        <color theme="1"/>
        <rFont val="Aptos Narrow"/>
        <scheme val="minor"/>
      </rPr>
      <t>to determine to reject or not reject the null hypothesis that the group means are statistically the same</t>
    </r>
    <r>
      <rPr>
        <sz val="12"/>
        <color theme="1"/>
        <rFont val="Aptos Narrow"/>
        <family val="2"/>
        <scheme val="minor"/>
      </rPr>
      <t>. HINT: Please make sure NOT to include the category, called Person, which represents patient identification numbers.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</si>
</sst>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"/>
    <numFmt numFmtId="165" formatCode="0.000"/>
  </numFmts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i/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sz val="12"/>
      <color theme="9" tint="0.39997558519241921"/>
      <name val="Aptos Narrow"/>
      <family val="2"/>
      <scheme val="minor"/>
    </font>
    <font>
      <i/>
      <sz val="12"/>
      <color rgb="FFC00000"/>
      <name val="Aptos Narrow (Body)"/>
    </font>
    <font>
      <sz val="10"/>
      <name val="Arial"/>
      <family val="2"/>
    </font>
    <font>
      <sz val="11"/>
      <color rgb="FF000000"/>
      <name val="Calibri"/>
      <family val="2"/>
    </font>
    <font>
      <sz val="12"/>
      <color rgb="FFC00000"/>
      <name val="Aptos Narrow (Body)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"/>
      <name val="Aptos Narrow (Body)"/>
    </font>
    <font>
      <b/>
      <sz val="10"/>
      <color theme="1"/>
      <name val="Arial"/>
      <family val="2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i/>
      <sz val="10"/>
      <color rgb="FF000000"/>
      <name val="Aptos Narrow"/>
      <family val="2"/>
      <scheme val="minor"/>
    </font>
    <font>
      <sz val="10"/>
      <color rgb="FFFF0000"/>
      <name val="Aptos Narrow"/>
      <family val="2"/>
      <scheme val="minor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" fontId="3" fillId="0" borderId="0">
      <alignment horizontal="center" vertical="top"/>
    </xf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4" fillId="0" borderId="0" xfId="2" applyFont="1">
      <alignment horizontal="center" vertical="top"/>
    </xf>
    <xf numFmtId="1" fontId="4" fillId="0" borderId="0" xfId="2" applyFont="1" applyAlignment="1">
      <alignment horizontal="left" vertical="top"/>
    </xf>
    <xf numFmtId="1" fontId="4" fillId="2" borderId="0" xfId="2" applyFont="1" applyFill="1">
      <alignment horizontal="center" vertical="top"/>
    </xf>
    <xf numFmtId="1" fontId="4" fillId="3" borderId="0" xfId="2" applyFont="1" applyFill="1">
      <alignment horizontal="center" vertical="top"/>
    </xf>
    <xf numFmtId="1" fontId="3" fillId="0" borderId="0" xfId="2">
      <alignment horizontal="center" vertical="top"/>
    </xf>
    <xf numFmtId="1" fontId="3" fillId="0" borderId="0" xfId="2" applyAlignment="1">
      <alignment horizontal="left" vertical="top"/>
    </xf>
    <xf numFmtId="164" fontId="3" fillId="0" borderId="0" xfId="2" applyNumberFormat="1">
      <alignment horizontal="center" vertical="top"/>
    </xf>
    <xf numFmtId="164" fontId="3" fillId="2" borderId="0" xfId="2" applyNumberFormat="1" applyFill="1">
      <alignment horizontal="center" vertical="top"/>
    </xf>
    <xf numFmtId="2" fontId="3" fillId="3" borderId="0" xfId="2" applyNumberFormat="1" applyFill="1">
      <alignment horizontal="center" vertical="top"/>
    </xf>
    <xf numFmtId="2" fontId="3" fillId="0" borderId="0" xfId="2" applyNumberFormat="1">
      <alignment horizontal="center" vertical="top"/>
    </xf>
    <xf numFmtId="165" fontId="3" fillId="0" borderId="0" xfId="2" applyNumberFormat="1">
      <alignment horizontal="center" vertical="top"/>
    </xf>
    <xf numFmtId="0" fontId="0" fillId="0" borderId="3" xfId="0" applyBorder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Continuous"/>
    </xf>
    <xf numFmtId="0" fontId="0" fillId="4" borderId="0" xfId="0" applyFill="1"/>
    <xf numFmtId="0" fontId="7" fillId="0" borderId="0" xfId="0" applyFont="1"/>
    <xf numFmtId="0" fontId="8" fillId="0" borderId="0" xfId="0" applyFont="1"/>
    <xf numFmtId="0" fontId="0" fillId="5" borderId="0" xfId="0" applyFill="1"/>
    <xf numFmtId="0" fontId="0" fillId="6" borderId="3" xfId="0" applyFill="1" applyBorder="1"/>
    <xf numFmtId="0" fontId="0" fillId="0" borderId="0" xfId="0" pivotButton="1"/>
    <xf numFmtId="0" fontId="0" fillId="7" borderId="0" xfId="0" applyFill="1"/>
    <xf numFmtId="0" fontId="0" fillId="0" borderId="0" xfId="0" applyAlignment="1">
      <alignment vertical="top"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vertical="top" wrapTex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8" borderId="0" xfId="0" applyFont="1" applyFill="1" applyAlignment="1">
      <alignment horizontal="center"/>
    </xf>
    <xf numFmtId="0" fontId="0" fillId="8" borderId="0" xfId="0" applyFill="1"/>
    <xf numFmtId="0" fontId="8" fillId="0" borderId="0" xfId="0" applyFont="1" applyAlignment="1">
      <alignment vertical="top" wrapText="1"/>
    </xf>
    <xf numFmtId="0" fontId="11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5" fillId="0" borderId="1" xfId="0" applyFont="1" applyBorder="1"/>
    <xf numFmtId="0" fontId="15" fillId="0" borderId="5" xfId="0" applyFont="1" applyBorder="1"/>
    <xf numFmtId="0" fontId="15" fillId="0" borderId="6" xfId="0" applyFont="1" applyBorder="1"/>
    <xf numFmtId="0" fontId="15" fillId="0" borderId="7" xfId="0" applyFont="1" applyBorder="1"/>
    <xf numFmtId="0" fontId="16" fillId="0" borderId="0" xfId="0" applyFont="1"/>
    <xf numFmtId="0" fontId="11" fillId="8" borderId="0" xfId="0" applyFont="1" applyFill="1"/>
    <xf numFmtId="0" fontId="18" fillId="0" borderId="0" xfId="0" applyFont="1"/>
    <xf numFmtId="44" fontId="18" fillId="0" borderId="0" xfId="0" applyNumberFormat="1" applyFont="1"/>
    <xf numFmtId="0" fontId="19" fillId="0" borderId="0" xfId="0" applyFont="1"/>
    <xf numFmtId="0" fontId="20" fillId="0" borderId="0" xfId="0" applyFont="1"/>
    <xf numFmtId="44" fontId="20" fillId="0" borderId="0" xfId="0" applyNumberFormat="1" applyFont="1"/>
    <xf numFmtId="0" fontId="21" fillId="0" borderId="0" xfId="0" applyFont="1"/>
    <xf numFmtId="0" fontId="22" fillId="0" borderId="0" xfId="0" applyFont="1"/>
    <xf numFmtId="44" fontId="0" fillId="0" borderId="0" xfId="0" applyNumberFormat="1"/>
    <xf numFmtId="0" fontId="6" fillId="8" borderId="0" xfId="0" applyFont="1" applyFill="1"/>
    <xf numFmtId="0" fontId="23" fillId="0" borderId="0" xfId="0" applyFont="1"/>
    <xf numFmtId="44" fontId="23" fillId="0" borderId="0" xfId="1" applyFont="1"/>
    <xf numFmtId="44" fontId="0" fillId="0" borderId="0" xfId="1" applyFont="1"/>
    <xf numFmtId="0" fontId="23" fillId="9" borderId="0" xfId="0" applyFont="1" applyFill="1"/>
    <xf numFmtId="0" fontId="0" fillId="9" borderId="0" xfId="0" applyFill="1"/>
    <xf numFmtId="0" fontId="0" fillId="0" borderId="1" xfId="0" applyBorder="1"/>
    <xf numFmtId="0" fontId="0" fillId="0" borderId="9" xfId="0" applyBorder="1"/>
    <xf numFmtId="0" fontId="0" fillId="0" borderId="0" xfId="0" applyAlignment="1">
      <alignment horizontal="left"/>
    </xf>
    <xf numFmtId="10" fontId="0" fillId="0" borderId="0" xfId="0" applyNumberFormat="1"/>
    <xf numFmtId="10" fontId="0" fillId="0" borderId="3" xfId="0" applyNumberFormat="1" applyBorder="1"/>
    <xf numFmtId="10" fontId="0" fillId="0" borderId="1" xfId="0" applyNumberFormat="1" applyBorder="1"/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_Chpt 6-1" xfId="2" xr:uid="{FC319513-3309-A54B-BB2D-7EA1A1D85E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[1]Sheet1!$F$166</c:f>
              <c:strCache>
                <c:ptCount val="1"/>
                <c:pt idx="0">
                  <c:v>LifExIndex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[1]Sheet1!$E$167:$E$328</c:f>
              <c:numCache>
                <c:formatCode>General</c:formatCode>
                <c:ptCount val="162"/>
                <c:pt idx="0">
                  <c:v>97</c:v>
                </c:pt>
                <c:pt idx="1">
                  <c:v>116</c:v>
                </c:pt>
                <c:pt idx="2">
                  <c:v>97</c:v>
                </c:pt>
                <c:pt idx="3">
                  <c:v>101</c:v>
                </c:pt>
                <c:pt idx="4">
                  <c:v>109</c:v>
                </c:pt>
                <c:pt idx="5">
                  <c:v>95</c:v>
                </c:pt>
                <c:pt idx="6">
                  <c:v>89</c:v>
                </c:pt>
                <c:pt idx="7">
                  <c:v>102</c:v>
                </c:pt>
                <c:pt idx="8">
                  <c:v>82</c:v>
                </c:pt>
                <c:pt idx="9">
                  <c:v>103</c:v>
                </c:pt>
                <c:pt idx="10">
                  <c:v>84</c:v>
                </c:pt>
                <c:pt idx="11">
                  <c:v>72</c:v>
                </c:pt>
                <c:pt idx="12">
                  <c:v>94</c:v>
                </c:pt>
                <c:pt idx="13">
                  <c:v>106</c:v>
                </c:pt>
                <c:pt idx="14">
                  <c:v>97</c:v>
                </c:pt>
                <c:pt idx="15">
                  <c:v>90</c:v>
                </c:pt>
                <c:pt idx="16">
                  <c:v>94</c:v>
                </c:pt>
                <c:pt idx="17">
                  <c:v>91</c:v>
                </c:pt>
                <c:pt idx="18">
                  <c:v>99</c:v>
                </c:pt>
                <c:pt idx="19">
                  <c:v>84</c:v>
                </c:pt>
                <c:pt idx="20">
                  <c:v>95</c:v>
                </c:pt>
                <c:pt idx="21">
                  <c:v>83</c:v>
                </c:pt>
                <c:pt idx="22">
                  <c:v>81</c:v>
                </c:pt>
                <c:pt idx="23">
                  <c:v>63</c:v>
                </c:pt>
                <c:pt idx="24">
                  <c:v>68</c:v>
                </c:pt>
                <c:pt idx="25">
                  <c:v>75</c:v>
                </c:pt>
                <c:pt idx="26">
                  <c:v>90</c:v>
                </c:pt>
                <c:pt idx="27">
                  <c:v>96</c:v>
                </c:pt>
                <c:pt idx="28">
                  <c:v>83</c:v>
                </c:pt>
                <c:pt idx="29">
                  <c:v>80</c:v>
                </c:pt>
                <c:pt idx="30">
                  <c:v>77</c:v>
                </c:pt>
                <c:pt idx="31">
                  <c:v>76</c:v>
                </c:pt>
                <c:pt idx="32">
                  <c:v>70</c:v>
                </c:pt>
                <c:pt idx="33">
                  <c:v>83</c:v>
                </c:pt>
                <c:pt idx="34">
                  <c:v>76</c:v>
                </c:pt>
                <c:pt idx="35">
                  <c:v>81</c:v>
                </c:pt>
                <c:pt idx="36">
                  <c:v>79</c:v>
                </c:pt>
                <c:pt idx="37">
                  <c:v>84</c:v>
                </c:pt>
                <c:pt idx="38">
                  <c:v>78</c:v>
                </c:pt>
                <c:pt idx="39">
                  <c:v>80</c:v>
                </c:pt>
                <c:pt idx="40">
                  <c:v>67</c:v>
                </c:pt>
                <c:pt idx="41">
                  <c:v>74</c:v>
                </c:pt>
                <c:pt idx="42">
                  <c:v>59</c:v>
                </c:pt>
                <c:pt idx="43">
                  <c:v>86</c:v>
                </c:pt>
                <c:pt idx="44">
                  <c:v>68</c:v>
                </c:pt>
                <c:pt idx="45">
                  <c:v>68</c:v>
                </c:pt>
                <c:pt idx="46">
                  <c:v>80</c:v>
                </c:pt>
                <c:pt idx="47">
                  <c:v>75</c:v>
                </c:pt>
                <c:pt idx="48">
                  <c:v>65</c:v>
                </c:pt>
                <c:pt idx="49">
                  <c:v>82</c:v>
                </c:pt>
                <c:pt idx="50">
                  <c:v>71</c:v>
                </c:pt>
                <c:pt idx="51">
                  <c:v>74</c:v>
                </c:pt>
                <c:pt idx="52">
                  <c:v>77</c:v>
                </c:pt>
                <c:pt idx="53">
                  <c:v>73</c:v>
                </c:pt>
                <c:pt idx="54">
                  <c:v>78</c:v>
                </c:pt>
                <c:pt idx="55">
                  <c:v>66</c:v>
                </c:pt>
                <c:pt idx="56">
                  <c:v>72</c:v>
                </c:pt>
                <c:pt idx="57">
                  <c:v>69</c:v>
                </c:pt>
                <c:pt idx="58">
                  <c:v>92</c:v>
                </c:pt>
                <c:pt idx="59">
                  <c:v>70</c:v>
                </c:pt>
                <c:pt idx="60">
                  <c:v>65</c:v>
                </c:pt>
                <c:pt idx="61">
                  <c:v>73</c:v>
                </c:pt>
                <c:pt idx="62">
                  <c:v>63</c:v>
                </c:pt>
                <c:pt idx="63">
                  <c:v>82</c:v>
                </c:pt>
                <c:pt idx="64">
                  <c:v>78</c:v>
                </c:pt>
                <c:pt idx="65">
                  <c:v>60</c:v>
                </c:pt>
                <c:pt idx="66">
                  <c:v>83</c:v>
                </c:pt>
                <c:pt idx="67">
                  <c:v>61</c:v>
                </c:pt>
                <c:pt idx="68">
                  <c:v>80</c:v>
                </c:pt>
                <c:pt idx="69">
                  <c:v>82</c:v>
                </c:pt>
                <c:pt idx="70">
                  <c:v>58</c:v>
                </c:pt>
                <c:pt idx="71">
                  <c:v>80</c:v>
                </c:pt>
                <c:pt idx="72">
                  <c:v>80</c:v>
                </c:pt>
                <c:pt idx="73">
                  <c:v>77</c:v>
                </c:pt>
                <c:pt idx="74">
                  <c:v>77</c:v>
                </c:pt>
                <c:pt idx="75">
                  <c:v>70</c:v>
                </c:pt>
                <c:pt idx="76">
                  <c:v>77</c:v>
                </c:pt>
                <c:pt idx="77">
                  <c:v>62</c:v>
                </c:pt>
                <c:pt idx="78">
                  <c:v>71</c:v>
                </c:pt>
                <c:pt idx="79">
                  <c:v>64</c:v>
                </c:pt>
                <c:pt idx="80">
                  <c:v>70</c:v>
                </c:pt>
                <c:pt idx="81">
                  <c:v>62</c:v>
                </c:pt>
                <c:pt idx="82">
                  <c:v>81</c:v>
                </c:pt>
                <c:pt idx="83">
                  <c:v>77</c:v>
                </c:pt>
                <c:pt idx="84">
                  <c:v>71</c:v>
                </c:pt>
                <c:pt idx="85">
                  <c:v>72</c:v>
                </c:pt>
                <c:pt idx="86">
                  <c:v>73</c:v>
                </c:pt>
                <c:pt idx="87">
                  <c:v>55</c:v>
                </c:pt>
                <c:pt idx="88">
                  <c:v>74</c:v>
                </c:pt>
                <c:pt idx="89">
                  <c:v>73</c:v>
                </c:pt>
                <c:pt idx="90">
                  <c:v>77</c:v>
                </c:pt>
                <c:pt idx="91">
                  <c:v>68</c:v>
                </c:pt>
                <c:pt idx="92">
                  <c:v>66</c:v>
                </c:pt>
                <c:pt idx="93">
                  <c:v>93</c:v>
                </c:pt>
                <c:pt idx="94">
                  <c:v>63</c:v>
                </c:pt>
                <c:pt idx="95">
                  <c:v>65</c:v>
                </c:pt>
                <c:pt idx="96">
                  <c:v>63</c:v>
                </c:pt>
                <c:pt idx="97">
                  <c:v>72</c:v>
                </c:pt>
                <c:pt idx="98">
                  <c:v>76</c:v>
                </c:pt>
                <c:pt idx="99">
                  <c:v>72</c:v>
                </c:pt>
                <c:pt idx="100">
                  <c:v>67</c:v>
                </c:pt>
                <c:pt idx="101">
                  <c:v>65</c:v>
                </c:pt>
                <c:pt idx="102">
                  <c:v>67</c:v>
                </c:pt>
                <c:pt idx="103">
                  <c:v>70</c:v>
                </c:pt>
                <c:pt idx="104">
                  <c:v>76</c:v>
                </c:pt>
                <c:pt idx="105">
                  <c:v>63</c:v>
                </c:pt>
                <c:pt idx="106">
                  <c:v>61</c:v>
                </c:pt>
                <c:pt idx="107">
                  <c:v>49</c:v>
                </c:pt>
                <c:pt idx="108">
                  <c:v>86</c:v>
                </c:pt>
                <c:pt idx="109">
                  <c:v>64</c:v>
                </c:pt>
                <c:pt idx="110">
                  <c:v>78</c:v>
                </c:pt>
                <c:pt idx="111">
                  <c:v>52</c:v>
                </c:pt>
                <c:pt idx="112">
                  <c:v>72</c:v>
                </c:pt>
                <c:pt idx="113">
                  <c:v>70</c:v>
                </c:pt>
                <c:pt idx="114">
                  <c:v>55</c:v>
                </c:pt>
                <c:pt idx="115">
                  <c:v>58</c:v>
                </c:pt>
                <c:pt idx="116">
                  <c:v>65</c:v>
                </c:pt>
                <c:pt idx="117">
                  <c:v>55</c:v>
                </c:pt>
                <c:pt idx="118">
                  <c:v>42</c:v>
                </c:pt>
                <c:pt idx="119">
                  <c:v>61</c:v>
                </c:pt>
                <c:pt idx="120">
                  <c:v>62</c:v>
                </c:pt>
                <c:pt idx="121">
                  <c:v>38</c:v>
                </c:pt>
                <c:pt idx="122">
                  <c:v>51</c:v>
                </c:pt>
                <c:pt idx="123">
                  <c:v>35</c:v>
                </c:pt>
                <c:pt idx="124">
                  <c:v>43</c:v>
                </c:pt>
                <c:pt idx="125">
                  <c:v>63</c:v>
                </c:pt>
                <c:pt idx="126">
                  <c:v>40</c:v>
                </c:pt>
                <c:pt idx="127">
                  <c:v>62</c:v>
                </c:pt>
                <c:pt idx="128">
                  <c:v>60</c:v>
                </c:pt>
                <c:pt idx="129">
                  <c:v>33</c:v>
                </c:pt>
                <c:pt idx="130">
                  <c:v>58</c:v>
                </c:pt>
                <c:pt idx="131">
                  <c:v>37</c:v>
                </c:pt>
                <c:pt idx="132">
                  <c:v>51</c:v>
                </c:pt>
                <c:pt idx="133">
                  <c:v>52</c:v>
                </c:pt>
                <c:pt idx="134">
                  <c:v>44</c:v>
                </c:pt>
                <c:pt idx="135">
                  <c:v>45</c:v>
                </c:pt>
                <c:pt idx="136">
                  <c:v>22</c:v>
                </c:pt>
                <c:pt idx="137">
                  <c:v>34</c:v>
                </c:pt>
                <c:pt idx="138">
                  <c:v>40</c:v>
                </c:pt>
                <c:pt idx="139">
                  <c:v>32</c:v>
                </c:pt>
                <c:pt idx="140">
                  <c:v>45</c:v>
                </c:pt>
                <c:pt idx="141">
                  <c:v>31</c:v>
                </c:pt>
                <c:pt idx="142">
                  <c:v>49</c:v>
                </c:pt>
                <c:pt idx="143">
                  <c:v>38</c:v>
                </c:pt>
                <c:pt idx="144">
                  <c:v>36</c:v>
                </c:pt>
                <c:pt idx="145">
                  <c:v>23</c:v>
                </c:pt>
                <c:pt idx="146">
                  <c:v>45</c:v>
                </c:pt>
                <c:pt idx="147">
                  <c:v>26</c:v>
                </c:pt>
                <c:pt idx="148">
                  <c:v>45</c:v>
                </c:pt>
                <c:pt idx="149">
                  <c:v>28</c:v>
                </c:pt>
                <c:pt idx="150">
                  <c:v>73</c:v>
                </c:pt>
                <c:pt idx="151">
                  <c:v>40</c:v>
                </c:pt>
                <c:pt idx="152">
                  <c:v>28</c:v>
                </c:pt>
                <c:pt idx="153">
                  <c:v>24</c:v>
                </c:pt>
                <c:pt idx="154">
                  <c:v>31</c:v>
                </c:pt>
                <c:pt idx="155">
                  <c:v>37</c:v>
                </c:pt>
                <c:pt idx="156">
                  <c:v>23</c:v>
                </c:pt>
                <c:pt idx="157">
                  <c:v>27</c:v>
                </c:pt>
                <c:pt idx="158">
                  <c:v>23</c:v>
                </c:pt>
                <c:pt idx="159">
                  <c:v>18</c:v>
                </c:pt>
                <c:pt idx="160">
                  <c:v>16</c:v>
                </c:pt>
                <c:pt idx="161">
                  <c:v>27</c:v>
                </c:pt>
              </c:numCache>
            </c:numRef>
          </c:xVal>
          <c:yVal>
            <c:numRef>
              <c:f>[1]Sheet1!$F$167:$F$328</c:f>
              <c:numCache>
                <c:formatCode>General</c:formatCode>
                <c:ptCount val="162"/>
                <c:pt idx="0">
                  <c:v>0.89</c:v>
                </c:pt>
                <c:pt idx="1">
                  <c:v>0.9</c:v>
                </c:pt>
                <c:pt idx="2">
                  <c:v>0.89</c:v>
                </c:pt>
                <c:pt idx="3">
                  <c:v>0.91</c:v>
                </c:pt>
                <c:pt idx="4">
                  <c:v>0.89</c:v>
                </c:pt>
                <c:pt idx="5">
                  <c:v>0.86</c:v>
                </c:pt>
                <c:pt idx="6">
                  <c:v>0.9</c:v>
                </c:pt>
                <c:pt idx="7">
                  <c:v>0.88</c:v>
                </c:pt>
                <c:pt idx="8">
                  <c:v>0.93</c:v>
                </c:pt>
                <c:pt idx="9">
                  <c:v>0.87</c:v>
                </c:pt>
                <c:pt idx="10">
                  <c:v>0.9</c:v>
                </c:pt>
                <c:pt idx="11">
                  <c:v>0.87</c:v>
                </c:pt>
                <c:pt idx="12">
                  <c:v>0.89</c:v>
                </c:pt>
                <c:pt idx="13">
                  <c:v>0.87</c:v>
                </c:pt>
                <c:pt idx="14">
                  <c:v>0.85</c:v>
                </c:pt>
                <c:pt idx="15">
                  <c:v>0.88</c:v>
                </c:pt>
                <c:pt idx="16">
                  <c:v>0.88</c:v>
                </c:pt>
                <c:pt idx="17">
                  <c:v>0.86</c:v>
                </c:pt>
                <c:pt idx="18">
                  <c:v>0.87</c:v>
                </c:pt>
                <c:pt idx="19">
                  <c:v>0.89</c:v>
                </c:pt>
                <c:pt idx="20">
                  <c:v>0.89</c:v>
                </c:pt>
                <c:pt idx="21">
                  <c:v>0.89</c:v>
                </c:pt>
                <c:pt idx="22">
                  <c:v>0.89</c:v>
                </c:pt>
                <c:pt idx="23">
                  <c:v>0.91</c:v>
                </c:pt>
                <c:pt idx="24">
                  <c:v>0.88</c:v>
                </c:pt>
                <c:pt idx="25">
                  <c:v>0.87</c:v>
                </c:pt>
                <c:pt idx="26">
                  <c:v>0.83</c:v>
                </c:pt>
                <c:pt idx="27">
                  <c:v>0.84</c:v>
                </c:pt>
                <c:pt idx="28">
                  <c:v>0.84</c:v>
                </c:pt>
                <c:pt idx="29">
                  <c:v>0.88</c:v>
                </c:pt>
                <c:pt idx="30">
                  <c:v>0.86</c:v>
                </c:pt>
                <c:pt idx="31">
                  <c:v>0.85</c:v>
                </c:pt>
                <c:pt idx="32">
                  <c:v>0.83</c:v>
                </c:pt>
                <c:pt idx="33">
                  <c:v>0.8</c:v>
                </c:pt>
                <c:pt idx="34">
                  <c:v>0.8</c:v>
                </c:pt>
                <c:pt idx="35">
                  <c:v>0.77</c:v>
                </c:pt>
                <c:pt idx="36">
                  <c:v>0.82</c:v>
                </c:pt>
                <c:pt idx="37">
                  <c:v>0.8</c:v>
                </c:pt>
                <c:pt idx="38">
                  <c:v>0.84</c:v>
                </c:pt>
                <c:pt idx="39">
                  <c:v>0.8</c:v>
                </c:pt>
                <c:pt idx="40">
                  <c:v>0.85</c:v>
                </c:pt>
                <c:pt idx="41">
                  <c:v>0.74</c:v>
                </c:pt>
                <c:pt idx="42">
                  <c:v>0.85</c:v>
                </c:pt>
                <c:pt idx="43">
                  <c:v>0.76</c:v>
                </c:pt>
                <c:pt idx="44">
                  <c:v>0.83</c:v>
                </c:pt>
                <c:pt idx="45">
                  <c:v>0.81</c:v>
                </c:pt>
                <c:pt idx="46">
                  <c:v>0.78</c:v>
                </c:pt>
                <c:pt idx="47">
                  <c:v>0.74</c:v>
                </c:pt>
                <c:pt idx="48">
                  <c:v>0.82</c:v>
                </c:pt>
                <c:pt idx="49">
                  <c:v>0.75</c:v>
                </c:pt>
                <c:pt idx="50">
                  <c:v>0.79</c:v>
                </c:pt>
                <c:pt idx="51">
                  <c:v>0.81</c:v>
                </c:pt>
                <c:pt idx="52">
                  <c:v>0.73</c:v>
                </c:pt>
                <c:pt idx="53">
                  <c:v>0.81</c:v>
                </c:pt>
                <c:pt idx="54">
                  <c:v>0.69</c:v>
                </c:pt>
                <c:pt idx="55">
                  <c:v>0.79</c:v>
                </c:pt>
                <c:pt idx="56">
                  <c:v>0.76</c:v>
                </c:pt>
                <c:pt idx="57">
                  <c:v>0.75</c:v>
                </c:pt>
                <c:pt idx="58">
                  <c:v>0.75</c:v>
                </c:pt>
                <c:pt idx="59">
                  <c:v>0.8</c:v>
                </c:pt>
                <c:pt idx="60">
                  <c:v>0.79</c:v>
                </c:pt>
                <c:pt idx="61">
                  <c:v>0.76</c:v>
                </c:pt>
                <c:pt idx="62">
                  <c:v>0.77</c:v>
                </c:pt>
                <c:pt idx="63">
                  <c:v>0.76</c:v>
                </c:pt>
                <c:pt idx="64">
                  <c:v>0.8</c:v>
                </c:pt>
                <c:pt idx="65">
                  <c:v>0.75</c:v>
                </c:pt>
                <c:pt idx="66">
                  <c:v>0.73</c:v>
                </c:pt>
                <c:pt idx="67">
                  <c:v>0.77</c:v>
                </c:pt>
                <c:pt idx="68">
                  <c:v>0.71</c:v>
                </c:pt>
                <c:pt idx="69">
                  <c:v>0.73</c:v>
                </c:pt>
                <c:pt idx="70">
                  <c:v>0.76</c:v>
                </c:pt>
                <c:pt idx="71">
                  <c:v>0.8</c:v>
                </c:pt>
                <c:pt idx="72">
                  <c:v>0.72</c:v>
                </c:pt>
                <c:pt idx="73">
                  <c:v>0.72</c:v>
                </c:pt>
                <c:pt idx="74">
                  <c:v>0.66</c:v>
                </c:pt>
                <c:pt idx="75">
                  <c:v>0.8</c:v>
                </c:pt>
                <c:pt idx="76">
                  <c:v>0.68</c:v>
                </c:pt>
                <c:pt idx="77">
                  <c:v>0.84</c:v>
                </c:pt>
                <c:pt idx="78">
                  <c:v>0.77</c:v>
                </c:pt>
                <c:pt idx="79">
                  <c:v>0.75</c:v>
                </c:pt>
                <c:pt idx="80">
                  <c:v>0.78</c:v>
                </c:pt>
                <c:pt idx="81">
                  <c:v>0.74</c:v>
                </c:pt>
                <c:pt idx="82">
                  <c:v>0.68</c:v>
                </c:pt>
                <c:pt idx="83">
                  <c:v>0.75</c:v>
                </c:pt>
                <c:pt idx="84">
                  <c:v>0.8</c:v>
                </c:pt>
                <c:pt idx="85">
                  <c:v>0.7</c:v>
                </c:pt>
                <c:pt idx="86">
                  <c:v>0.75</c:v>
                </c:pt>
                <c:pt idx="87">
                  <c:v>0.75</c:v>
                </c:pt>
                <c:pt idx="88">
                  <c:v>0.75</c:v>
                </c:pt>
                <c:pt idx="89">
                  <c:v>0.73</c:v>
                </c:pt>
                <c:pt idx="90">
                  <c:v>0.74</c:v>
                </c:pt>
                <c:pt idx="91">
                  <c:v>0.71</c:v>
                </c:pt>
                <c:pt idx="92">
                  <c:v>0.64</c:v>
                </c:pt>
                <c:pt idx="93">
                  <c:v>0.48</c:v>
                </c:pt>
                <c:pt idx="94">
                  <c:v>0.74</c:v>
                </c:pt>
                <c:pt idx="95">
                  <c:v>0.73</c:v>
                </c:pt>
                <c:pt idx="96">
                  <c:v>0.76</c:v>
                </c:pt>
                <c:pt idx="97">
                  <c:v>0.69</c:v>
                </c:pt>
                <c:pt idx="98">
                  <c:v>0.73</c:v>
                </c:pt>
                <c:pt idx="99">
                  <c:v>0.74</c:v>
                </c:pt>
                <c:pt idx="100">
                  <c:v>0.71</c:v>
                </c:pt>
                <c:pt idx="101">
                  <c:v>0.68</c:v>
                </c:pt>
                <c:pt idx="102">
                  <c:v>0.71</c:v>
                </c:pt>
                <c:pt idx="103">
                  <c:v>0.62</c:v>
                </c:pt>
                <c:pt idx="104">
                  <c:v>0.7</c:v>
                </c:pt>
                <c:pt idx="105">
                  <c:v>0.72</c:v>
                </c:pt>
                <c:pt idx="106">
                  <c:v>0.68</c:v>
                </c:pt>
                <c:pt idx="107">
                  <c:v>0.66</c:v>
                </c:pt>
                <c:pt idx="108">
                  <c:v>0.46</c:v>
                </c:pt>
                <c:pt idx="109">
                  <c:v>0.43</c:v>
                </c:pt>
                <c:pt idx="110">
                  <c:v>0.33</c:v>
                </c:pt>
                <c:pt idx="111">
                  <c:v>0.7</c:v>
                </c:pt>
                <c:pt idx="112">
                  <c:v>0.37</c:v>
                </c:pt>
                <c:pt idx="113">
                  <c:v>0.28000000000000003</c:v>
                </c:pt>
                <c:pt idx="114">
                  <c:v>0.63</c:v>
                </c:pt>
                <c:pt idx="115">
                  <c:v>0.62</c:v>
                </c:pt>
                <c:pt idx="116">
                  <c:v>0.3</c:v>
                </c:pt>
                <c:pt idx="117">
                  <c:v>0.52</c:v>
                </c:pt>
                <c:pt idx="118">
                  <c:v>0.53</c:v>
                </c:pt>
                <c:pt idx="119">
                  <c:v>0.38</c:v>
                </c:pt>
                <c:pt idx="120">
                  <c:v>0.52</c:v>
                </c:pt>
                <c:pt idx="121">
                  <c:v>0.52</c:v>
                </c:pt>
                <c:pt idx="122">
                  <c:v>0.44</c:v>
                </c:pt>
                <c:pt idx="123">
                  <c:v>0.56999999999999995</c:v>
                </c:pt>
                <c:pt idx="124">
                  <c:v>0.42</c:v>
                </c:pt>
                <c:pt idx="125">
                  <c:v>0.44</c:v>
                </c:pt>
                <c:pt idx="126">
                  <c:v>0.57999999999999996</c:v>
                </c:pt>
                <c:pt idx="127">
                  <c:v>0.44</c:v>
                </c:pt>
                <c:pt idx="128">
                  <c:v>0.55000000000000004</c:v>
                </c:pt>
                <c:pt idx="129">
                  <c:v>0.61</c:v>
                </c:pt>
                <c:pt idx="130">
                  <c:v>0.47</c:v>
                </c:pt>
                <c:pt idx="131">
                  <c:v>0.56999999999999995</c:v>
                </c:pt>
                <c:pt idx="132">
                  <c:v>0.59</c:v>
                </c:pt>
                <c:pt idx="133">
                  <c:v>0.46</c:v>
                </c:pt>
                <c:pt idx="134">
                  <c:v>0.45</c:v>
                </c:pt>
                <c:pt idx="135">
                  <c:v>0.44</c:v>
                </c:pt>
                <c:pt idx="136">
                  <c:v>0.32</c:v>
                </c:pt>
                <c:pt idx="137">
                  <c:v>0.51</c:v>
                </c:pt>
                <c:pt idx="138">
                  <c:v>0.43</c:v>
                </c:pt>
                <c:pt idx="139">
                  <c:v>0.44</c:v>
                </c:pt>
                <c:pt idx="140">
                  <c:v>0.3</c:v>
                </c:pt>
                <c:pt idx="141">
                  <c:v>0.43</c:v>
                </c:pt>
                <c:pt idx="142">
                  <c:v>0.27</c:v>
                </c:pt>
                <c:pt idx="143">
                  <c:v>0.38</c:v>
                </c:pt>
                <c:pt idx="144">
                  <c:v>0.47</c:v>
                </c:pt>
                <c:pt idx="145">
                  <c:v>0.33</c:v>
                </c:pt>
                <c:pt idx="146">
                  <c:v>0.48</c:v>
                </c:pt>
                <c:pt idx="147">
                  <c:v>0.45</c:v>
                </c:pt>
                <c:pt idx="148">
                  <c:v>0.35</c:v>
                </c:pt>
                <c:pt idx="149">
                  <c:v>0.37</c:v>
                </c:pt>
                <c:pt idx="150">
                  <c:v>0.26</c:v>
                </c:pt>
                <c:pt idx="151">
                  <c:v>0.25</c:v>
                </c:pt>
                <c:pt idx="152">
                  <c:v>0.44</c:v>
                </c:pt>
                <c:pt idx="153">
                  <c:v>0.32</c:v>
                </c:pt>
                <c:pt idx="154">
                  <c:v>0.34</c:v>
                </c:pt>
                <c:pt idx="155">
                  <c:v>0.33</c:v>
                </c:pt>
                <c:pt idx="156">
                  <c:v>0.25</c:v>
                </c:pt>
                <c:pt idx="157">
                  <c:v>0.32</c:v>
                </c:pt>
                <c:pt idx="158">
                  <c:v>0.35</c:v>
                </c:pt>
                <c:pt idx="159">
                  <c:v>0.26</c:v>
                </c:pt>
                <c:pt idx="160">
                  <c:v>0.33</c:v>
                </c:pt>
                <c:pt idx="161">
                  <c:v>0.22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8A-3549-A9FD-A56D1D275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3296144"/>
        <c:axId val="1697135664"/>
      </c:scatterChart>
      <c:valAx>
        <c:axId val="203329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135664"/>
        <c:crosses val="autoZero"/>
        <c:crossBetween val="midCat"/>
      </c:valAx>
      <c:valAx>
        <c:axId val="169713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296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'GDP/c (PPP99)' and 'LifExIndex' appear to form a cluster with </a:t>
            </a:r>
            <a:r>
              <a:rPr lang="en-US">
                <a:solidFill>
                  <a:srgbClr val="DD5A13"/>
                </a:solidFill>
              </a:rPr>
              <a:t>1</a:t>
            </a:r>
            <a:r>
              <a:rPr lang="en-US"/>
              <a:t> outlier.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'Correlation and Regression'!$M$22</c:f>
              <c:strCache>
                <c:ptCount val="1"/>
                <c:pt idx="0">
                  <c:v>LifExIndex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D2D2D2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dPt>
            <c:idx val="11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C58F-4E44-A935-3EDAF24D2FEF}"/>
              </c:ext>
            </c:extLst>
          </c:dPt>
          <c:xVal>
            <c:numRef>
              <c:f>'Correlation and Regression'!$L$23:$L$184</c:f>
              <c:numCache>
                <c:formatCode>0.0</c:formatCode>
                <c:ptCount val="162"/>
                <c:pt idx="0">
                  <c:v>28433</c:v>
                </c:pt>
                <c:pt idx="1">
                  <c:v>24574</c:v>
                </c:pt>
                <c:pt idx="2">
                  <c:v>26251</c:v>
                </c:pt>
                <c:pt idx="3">
                  <c:v>22636</c:v>
                </c:pt>
                <c:pt idx="4">
                  <c:v>25443</c:v>
                </c:pt>
                <c:pt idx="5">
                  <c:v>31872</c:v>
                </c:pt>
                <c:pt idx="6">
                  <c:v>27835</c:v>
                </c:pt>
                <c:pt idx="7">
                  <c:v>24215</c:v>
                </c:pt>
                <c:pt idx="8">
                  <c:v>24898</c:v>
                </c:pt>
                <c:pt idx="9">
                  <c:v>23096</c:v>
                </c:pt>
                <c:pt idx="10">
                  <c:v>27171</c:v>
                </c:pt>
                <c:pt idx="11">
                  <c:v>42769</c:v>
                </c:pt>
                <c:pt idx="12">
                  <c:v>22897</c:v>
                </c:pt>
                <c:pt idx="13">
                  <c:v>22093</c:v>
                </c:pt>
                <c:pt idx="14">
                  <c:v>25869</c:v>
                </c:pt>
                <c:pt idx="15">
                  <c:v>25089</c:v>
                </c:pt>
                <c:pt idx="16">
                  <c:v>23742</c:v>
                </c:pt>
                <c:pt idx="17">
                  <c:v>25918</c:v>
                </c:pt>
                <c:pt idx="18">
                  <c:v>19104</c:v>
                </c:pt>
                <c:pt idx="19">
                  <c:v>22172</c:v>
                </c:pt>
                <c:pt idx="20">
                  <c:v>18079</c:v>
                </c:pt>
                <c:pt idx="21">
                  <c:v>18440</c:v>
                </c:pt>
                <c:pt idx="22">
                  <c:v>15414</c:v>
                </c:pt>
                <c:pt idx="23">
                  <c:v>22090</c:v>
                </c:pt>
                <c:pt idx="24">
                  <c:v>19006</c:v>
                </c:pt>
                <c:pt idx="25">
                  <c:v>20767</c:v>
                </c:pt>
                <c:pt idx="26">
                  <c:v>15712</c:v>
                </c:pt>
                <c:pt idx="27">
                  <c:v>16064</c:v>
                </c:pt>
                <c:pt idx="28">
                  <c:v>15977</c:v>
                </c:pt>
                <c:pt idx="29">
                  <c:v>15189</c:v>
                </c:pt>
                <c:pt idx="30">
                  <c:v>14353</c:v>
                </c:pt>
                <c:pt idx="31">
                  <c:v>17868</c:v>
                </c:pt>
                <c:pt idx="32">
                  <c:v>13018</c:v>
                </c:pt>
                <c:pt idx="33">
                  <c:v>12277</c:v>
                </c:pt>
                <c:pt idx="34">
                  <c:v>10591</c:v>
                </c:pt>
                <c:pt idx="35">
                  <c:v>11430</c:v>
                </c:pt>
                <c:pt idx="36">
                  <c:v>8879</c:v>
                </c:pt>
                <c:pt idx="37">
                  <c:v>8450</c:v>
                </c:pt>
                <c:pt idx="38">
                  <c:v>8652</c:v>
                </c:pt>
                <c:pt idx="39">
                  <c:v>13688</c:v>
                </c:pt>
                <c:pt idx="40">
                  <c:v>8860</c:v>
                </c:pt>
                <c:pt idx="41">
                  <c:v>15258</c:v>
                </c:pt>
                <c:pt idx="42">
                  <c:v>17289</c:v>
                </c:pt>
                <c:pt idx="43">
                  <c:v>8355</c:v>
                </c:pt>
                <c:pt idx="44">
                  <c:v>18162</c:v>
                </c:pt>
                <c:pt idx="45">
                  <c:v>7387</c:v>
                </c:pt>
                <c:pt idx="46">
                  <c:v>6656</c:v>
                </c:pt>
                <c:pt idx="47">
                  <c:v>18789</c:v>
                </c:pt>
                <c:pt idx="48">
                  <c:v>8176</c:v>
                </c:pt>
                <c:pt idx="49">
                  <c:v>6264</c:v>
                </c:pt>
                <c:pt idx="50">
                  <c:v>8297</c:v>
                </c:pt>
                <c:pt idx="51">
                  <c:v>5875</c:v>
                </c:pt>
                <c:pt idx="52">
                  <c:v>6876</c:v>
                </c:pt>
                <c:pt idx="53">
                  <c:v>4959</c:v>
                </c:pt>
                <c:pt idx="54">
                  <c:v>7473</c:v>
                </c:pt>
                <c:pt idx="55">
                  <c:v>8209</c:v>
                </c:pt>
                <c:pt idx="56">
                  <c:v>5071</c:v>
                </c:pt>
                <c:pt idx="57">
                  <c:v>6041</c:v>
                </c:pt>
                <c:pt idx="58">
                  <c:v>7570</c:v>
                </c:pt>
                <c:pt idx="59">
                  <c:v>4651</c:v>
                </c:pt>
                <c:pt idx="60">
                  <c:v>5495</c:v>
                </c:pt>
                <c:pt idx="61">
                  <c:v>5749</c:v>
                </c:pt>
                <c:pt idx="62">
                  <c:v>9107</c:v>
                </c:pt>
                <c:pt idx="63">
                  <c:v>4178</c:v>
                </c:pt>
                <c:pt idx="64">
                  <c:v>4705</c:v>
                </c:pt>
                <c:pt idx="65">
                  <c:v>6132</c:v>
                </c:pt>
                <c:pt idx="66">
                  <c:v>4799</c:v>
                </c:pt>
                <c:pt idx="67">
                  <c:v>10815</c:v>
                </c:pt>
                <c:pt idx="68">
                  <c:v>7037</c:v>
                </c:pt>
                <c:pt idx="69">
                  <c:v>3805</c:v>
                </c:pt>
                <c:pt idx="70">
                  <c:v>13356</c:v>
                </c:pt>
                <c:pt idx="71">
                  <c:v>2215</c:v>
                </c:pt>
                <c:pt idx="72">
                  <c:v>4622</c:v>
                </c:pt>
                <c:pt idx="73">
                  <c:v>3458</c:v>
                </c:pt>
                <c:pt idx="74">
                  <c:v>4951</c:v>
                </c:pt>
                <c:pt idx="75">
                  <c:v>2431</c:v>
                </c:pt>
                <c:pt idx="76">
                  <c:v>4423</c:v>
                </c:pt>
                <c:pt idx="77">
                  <c:v>3561</c:v>
                </c:pt>
                <c:pt idx="78">
                  <c:v>2850</c:v>
                </c:pt>
                <c:pt idx="79">
                  <c:v>4384</c:v>
                </c:pt>
                <c:pt idx="80">
                  <c:v>3279</c:v>
                </c:pt>
                <c:pt idx="81">
                  <c:v>6380</c:v>
                </c:pt>
                <c:pt idx="82">
                  <c:v>3347</c:v>
                </c:pt>
                <c:pt idx="83">
                  <c:v>2994</c:v>
                </c:pt>
                <c:pt idx="84">
                  <c:v>3189</c:v>
                </c:pt>
                <c:pt idx="85">
                  <c:v>5507</c:v>
                </c:pt>
                <c:pt idx="86">
                  <c:v>3617</c:v>
                </c:pt>
                <c:pt idx="87">
                  <c:v>3955</c:v>
                </c:pt>
                <c:pt idx="88">
                  <c:v>5957</c:v>
                </c:pt>
                <c:pt idx="89">
                  <c:v>5531</c:v>
                </c:pt>
                <c:pt idx="90">
                  <c:v>4490</c:v>
                </c:pt>
                <c:pt idx="91">
                  <c:v>2573</c:v>
                </c:pt>
                <c:pt idx="92">
                  <c:v>3640</c:v>
                </c:pt>
                <c:pt idx="93">
                  <c:v>8908</c:v>
                </c:pt>
                <c:pt idx="94">
                  <c:v>4344</c:v>
                </c:pt>
                <c:pt idx="95">
                  <c:v>4047</c:v>
                </c:pt>
                <c:pt idx="96">
                  <c:v>4454</c:v>
                </c:pt>
                <c:pt idx="97">
                  <c:v>2037</c:v>
                </c:pt>
                <c:pt idx="98">
                  <c:v>2251</c:v>
                </c:pt>
                <c:pt idx="99">
                  <c:v>5063</c:v>
                </c:pt>
                <c:pt idx="100">
                  <c:v>1860</c:v>
                </c:pt>
                <c:pt idx="101">
                  <c:v>2857</c:v>
                </c:pt>
                <c:pt idx="102">
                  <c:v>1031</c:v>
                </c:pt>
                <c:pt idx="103">
                  <c:v>2355</c:v>
                </c:pt>
                <c:pt idx="104">
                  <c:v>3420</c:v>
                </c:pt>
                <c:pt idx="105">
                  <c:v>2279</c:v>
                </c:pt>
                <c:pt idx="106">
                  <c:v>2340</c:v>
                </c:pt>
                <c:pt idx="107">
                  <c:v>3674</c:v>
                </c:pt>
                <c:pt idx="108">
                  <c:v>6024</c:v>
                </c:pt>
                <c:pt idx="109">
                  <c:v>4676</c:v>
                </c:pt>
                <c:pt idx="110">
                  <c:v>5468</c:v>
                </c:pt>
                <c:pt idx="111">
                  <c:v>3419</c:v>
                </c:pt>
                <c:pt idx="112">
                  <c:v>3987</c:v>
                </c:pt>
                <c:pt idx="113">
                  <c:v>6872</c:v>
                </c:pt>
                <c:pt idx="114">
                  <c:v>2248</c:v>
                </c:pt>
                <c:pt idx="115">
                  <c:v>1711</c:v>
                </c:pt>
                <c:pt idx="116">
                  <c:v>2876</c:v>
                </c:pt>
                <c:pt idx="117">
                  <c:v>1027</c:v>
                </c:pt>
                <c:pt idx="118">
                  <c:v>1881</c:v>
                </c:pt>
                <c:pt idx="119">
                  <c:v>1854</c:v>
                </c:pt>
                <c:pt idx="120">
                  <c:v>1361</c:v>
                </c:pt>
                <c:pt idx="121">
                  <c:v>2367</c:v>
                </c:pt>
                <c:pt idx="122">
                  <c:v>1022</c:v>
                </c:pt>
                <c:pt idx="123">
                  <c:v>1429</c:v>
                </c:pt>
                <c:pt idx="124">
                  <c:v>1573</c:v>
                </c:pt>
                <c:pt idx="125">
                  <c:v>727</c:v>
                </c:pt>
                <c:pt idx="126">
                  <c:v>1834</c:v>
                </c:pt>
                <c:pt idx="127">
                  <c:v>1410</c:v>
                </c:pt>
                <c:pt idx="128">
                  <c:v>1237</c:v>
                </c:pt>
                <c:pt idx="129">
                  <c:v>1341</c:v>
                </c:pt>
                <c:pt idx="130">
                  <c:v>1471</c:v>
                </c:pt>
                <c:pt idx="131">
                  <c:v>1483</c:v>
                </c:pt>
                <c:pt idx="132">
                  <c:v>806</c:v>
                </c:pt>
                <c:pt idx="133">
                  <c:v>1464</c:v>
                </c:pt>
                <c:pt idx="134">
                  <c:v>799</c:v>
                </c:pt>
                <c:pt idx="135">
                  <c:v>853</c:v>
                </c:pt>
                <c:pt idx="136">
                  <c:v>2377</c:v>
                </c:pt>
                <c:pt idx="137">
                  <c:v>664</c:v>
                </c:pt>
                <c:pt idx="138">
                  <c:v>1609</c:v>
                </c:pt>
                <c:pt idx="139">
                  <c:v>501</c:v>
                </c:pt>
                <c:pt idx="140">
                  <c:v>1167</c:v>
                </c:pt>
                <c:pt idx="141">
                  <c:v>801</c:v>
                </c:pt>
                <c:pt idx="142">
                  <c:v>756</c:v>
                </c:pt>
                <c:pt idx="143">
                  <c:v>1654</c:v>
                </c:pt>
                <c:pt idx="144">
                  <c:v>1419</c:v>
                </c:pt>
                <c:pt idx="145">
                  <c:v>3179</c:v>
                </c:pt>
                <c:pt idx="146">
                  <c:v>933</c:v>
                </c:pt>
                <c:pt idx="147">
                  <c:v>880</c:v>
                </c:pt>
                <c:pt idx="148">
                  <c:v>1580</c:v>
                </c:pt>
                <c:pt idx="149">
                  <c:v>1934</c:v>
                </c:pt>
                <c:pt idx="150">
                  <c:v>586</c:v>
                </c:pt>
                <c:pt idx="151">
                  <c:v>885</c:v>
                </c:pt>
                <c:pt idx="152">
                  <c:v>753</c:v>
                </c:pt>
                <c:pt idx="153">
                  <c:v>1166</c:v>
                </c:pt>
                <c:pt idx="154">
                  <c:v>850</c:v>
                </c:pt>
                <c:pt idx="155">
                  <c:v>678</c:v>
                </c:pt>
                <c:pt idx="156">
                  <c:v>861</c:v>
                </c:pt>
                <c:pt idx="157">
                  <c:v>628</c:v>
                </c:pt>
                <c:pt idx="158">
                  <c:v>965</c:v>
                </c:pt>
                <c:pt idx="159">
                  <c:v>578</c:v>
                </c:pt>
                <c:pt idx="160">
                  <c:v>753</c:v>
                </c:pt>
                <c:pt idx="161">
                  <c:v>448</c:v>
                </c:pt>
              </c:numCache>
            </c:numRef>
          </c:xVal>
          <c:yVal>
            <c:numRef>
              <c:f>'Correlation and Regression'!$M$23:$M$184</c:f>
              <c:numCache>
                <c:formatCode>0.00</c:formatCode>
                <c:ptCount val="162"/>
                <c:pt idx="0">
                  <c:v>0.89</c:v>
                </c:pt>
                <c:pt idx="1">
                  <c:v>0.9</c:v>
                </c:pt>
                <c:pt idx="2">
                  <c:v>0.89</c:v>
                </c:pt>
                <c:pt idx="3">
                  <c:v>0.91</c:v>
                </c:pt>
                <c:pt idx="4">
                  <c:v>0.89</c:v>
                </c:pt>
                <c:pt idx="5">
                  <c:v>0.86</c:v>
                </c:pt>
                <c:pt idx="6">
                  <c:v>0.9</c:v>
                </c:pt>
                <c:pt idx="7">
                  <c:v>0.88</c:v>
                </c:pt>
                <c:pt idx="8">
                  <c:v>0.93</c:v>
                </c:pt>
                <c:pt idx="9">
                  <c:v>0.87</c:v>
                </c:pt>
                <c:pt idx="10">
                  <c:v>0.9</c:v>
                </c:pt>
                <c:pt idx="11">
                  <c:v>0.87</c:v>
                </c:pt>
                <c:pt idx="12">
                  <c:v>0.89</c:v>
                </c:pt>
                <c:pt idx="13">
                  <c:v>0.87</c:v>
                </c:pt>
                <c:pt idx="14">
                  <c:v>0.85</c:v>
                </c:pt>
                <c:pt idx="15">
                  <c:v>0.88</c:v>
                </c:pt>
                <c:pt idx="16">
                  <c:v>0.88</c:v>
                </c:pt>
                <c:pt idx="17">
                  <c:v>0.86</c:v>
                </c:pt>
                <c:pt idx="18">
                  <c:v>0.87</c:v>
                </c:pt>
                <c:pt idx="19">
                  <c:v>0.89</c:v>
                </c:pt>
                <c:pt idx="20">
                  <c:v>0.89</c:v>
                </c:pt>
                <c:pt idx="21">
                  <c:v>0.89</c:v>
                </c:pt>
                <c:pt idx="22">
                  <c:v>0.89</c:v>
                </c:pt>
                <c:pt idx="23">
                  <c:v>0.91</c:v>
                </c:pt>
                <c:pt idx="24">
                  <c:v>0.88</c:v>
                </c:pt>
                <c:pt idx="25">
                  <c:v>0.87</c:v>
                </c:pt>
                <c:pt idx="26">
                  <c:v>0.83</c:v>
                </c:pt>
                <c:pt idx="27">
                  <c:v>0.84</c:v>
                </c:pt>
                <c:pt idx="28">
                  <c:v>0.84</c:v>
                </c:pt>
                <c:pt idx="29">
                  <c:v>0.88</c:v>
                </c:pt>
                <c:pt idx="30">
                  <c:v>0.86</c:v>
                </c:pt>
                <c:pt idx="31">
                  <c:v>0.85</c:v>
                </c:pt>
                <c:pt idx="32">
                  <c:v>0.83</c:v>
                </c:pt>
                <c:pt idx="33">
                  <c:v>0.8</c:v>
                </c:pt>
                <c:pt idx="34">
                  <c:v>0.8</c:v>
                </c:pt>
                <c:pt idx="35">
                  <c:v>0.77</c:v>
                </c:pt>
                <c:pt idx="36">
                  <c:v>0.82</c:v>
                </c:pt>
                <c:pt idx="37">
                  <c:v>0.8</c:v>
                </c:pt>
                <c:pt idx="38">
                  <c:v>0.84</c:v>
                </c:pt>
                <c:pt idx="39">
                  <c:v>0.8</c:v>
                </c:pt>
                <c:pt idx="40">
                  <c:v>0.85</c:v>
                </c:pt>
                <c:pt idx="41">
                  <c:v>0.74</c:v>
                </c:pt>
                <c:pt idx="42">
                  <c:v>0.85</c:v>
                </c:pt>
                <c:pt idx="43">
                  <c:v>0.76</c:v>
                </c:pt>
                <c:pt idx="44">
                  <c:v>0.83</c:v>
                </c:pt>
                <c:pt idx="45">
                  <c:v>0.81</c:v>
                </c:pt>
                <c:pt idx="46">
                  <c:v>0.78</c:v>
                </c:pt>
                <c:pt idx="47">
                  <c:v>0.74</c:v>
                </c:pt>
                <c:pt idx="48">
                  <c:v>0.82</c:v>
                </c:pt>
                <c:pt idx="49">
                  <c:v>0.75</c:v>
                </c:pt>
                <c:pt idx="50">
                  <c:v>0.79</c:v>
                </c:pt>
                <c:pt idx="51">
                  <c:v>0.81</c:v>
                </c:pt>
                <c:pt idx="52">
                  <c:v>0.73</c:v>
                </c:pt>
                <c:pt idx="53">
                  <c:v>0.81</c:v>
                </c:pt>
                <c:pt idx="54">
                  <c:v>0.69</c:v>
                </c:pt>
                <c:pt idx="55">
                  <c:v>0.79</c:v>
                </c:pt>
                <c:pt idx="56">
                  <c:v>0.76</c:v>
                </c:pt>
                <c:pt idx="57">
                  <c:v>0.75</c:v>
                </c:pt>
                <c:pt idx="58">
                  <c:v>0.75</c:v>
                </c:pt>
                <c:pt idx="59">
                  <c:v>0.8</c:v>
                </c:pt>
                <c:pt idx="60">
                  <c:v>0.79</c:v>
                </c:pt>
                <c:pt idx="61">
                  <c:v>0.76</c:v>
                </c:pt>
                <c:pt idx="62">
                  <c:v>0.77</c:v>
                </c:pt>
                <c:pt idx="63">
                  <c:v>0.76</c:v>
                </c:pt>
                <c:pt idx="64">
                  <c:v>0.8</c:v>
                </c:pt>
                <c:pt idx="65">
                  <c:v>0.75</c:v>
                </c:pt>
                <c:pt idx="66">
                  <c:v>0.73</c:v>
                </c:pt>
                <c:pt idx="67">
                  <c:v>0.77</c:v>
                </c:pt>
                <c:pt idx="68">
                  <c:v>0.71</c:v>
                </c:pt>
                <c:pt idx="69">
                  <c:v>0.73</c:v>
                </c:pt>
                <c:pt idx="70">
                  <c:v>0.76</c:v>
                </c:pt>
                <c:pt idx="71">
                  <c:v>0.8</c:v>
                </c:pt>
                <c:pt idx="72">
                  <c:v>0.72</c:v>
                </c:pt>
                <c:pt idx="73">
                  <c:v>0.72</c:v>
                </c:pt>
                <c:pt idx="74">
                  <c:v>0.66</c:v>
                </c:pt>
                <c:pt idx="75">
                  <c:v>0.8</c:v>
                </c:pt>
                <c:pt idx="76">
                  <c:v>0.68</c:v>
                </c:pt>
                <c:pt idx="77">
                  <c:v>0.84</c:v>
                </c:pt>
                <c:pt idx="78">
                  <c:v>0.77</c:v>
                </c:pt>
                <c:pt idx="79">
                  <c:v>0.75</c:v>
                </c:pt>
                <c:pt idx="80">
                  <c:v>0.78</c:v>
                </c:pt>
                <c:pt idx="81">
                  <c:v>0.74</c:v>
                </c:pt>
                <c:pt idx="82">
                  <c:v>0.68</c:v>
                </c:pt>
                <c:pt idx="83">
                  <c:v>0.75</c:v>
                </c:pt>
                <c:pt idx="84">
                  <c:v>0.8</c:v>
                </c:pt>
                <c:pt idx="85">
                  <c:v>0.7</c:v>
                </c:pt>
                <c:pt idx="86">
                  <c:v>0.75</c:v>
                </c:pt>
                <c:pt idx="87">
                  <c:v>0.75</c:v>
                </c:pt>
                <c:pt idx="88">
                  <c:v>0.75</c:v>
                </c:pt>
                <c:pt idx="89">
                  <c:v>0.73</c:v>
                </c:pt>
                <c:pt idx="90">
                  <c:v>0.74</c:v>
                </c:pt>
                <c:pt idx="91">
                  <c:v>0.71</c:v>
                </c:pt>
                <c:pt idx="92">
                  <c:v>0.64</c:v>
                </c:pt>
                <c:pt idx="93">
                  <c:v>0.48</c:v>
                </c:pt>
                <c:pt idx="94">
                  <c:v>0.74</c:v>
                </c:pt>
                <c:pt idx="95">
                  <c:v>0.73</c:v>
                </c:pt>
                <c:pt idx="96">
                  <c:v>0.76</c:v>
                </c:pt>
                <c:pt idx="97">
                  <c:v>0.69</c:v>
                </c:pt>
                <c:pt idx="98">
                  <c:v>0.73</c:v>
                </c:pt>
                <c:pt idx="99">
                  <c:v>0.74</c:v>
                </c:pt>
                <c:pt idx="100">
                  <c:v>0.71</c:v>
                </c:pt>
                <c:pt idx="101">
                  <c:v>0.68</c:v>
                </c:pt>
                <c:pt idx="102">
                  <c:v>0.71</c:v>
                </c:pt>
                <c:pt idx="103">
                  <c:v>0.62</c:v>
                </c:pt>
                <c:pt idx="104">
                  <c:v>0.7</c:v>
                </c:pt>
                <c:pt idx="105">
                  <c:v>0.72</c:v>
                </c:pt>
                <c:pt idx="106">
                  <c:v>0.68</c:v>
                </c:pt>
                <c:pt idx="107">
                  <c:v>0.66</c:v>
                </c:pt>
                <c:pt idx="108">
                  <c:v>0.46</c:v>
                </c:pt>
                <c:pt idx="109">
                  <c:v>0.43</c:v>
                </c:pt>
                <c:pt idx="110">
                  <c:v>0.33</c:v>
                </c:pt>
                <c:pt idx="111">
                  <c:v>0.7</c:v>
                </c:pt>
                <c:pt idx="112">
                  <c:v>0.37</c:v>
                </c:pt>
                <c:pt idx="113">
                  <c:v>0.28000000000000003</c:v>
                </c:pt>
                <c:pt idx="114">
                  <c:v>0.63</c:v>
                </c:pt>
                <c:pt idx="115">
                  <c:v>0.62</c:v>
                </c:pt>
                <c:pt idx="116">
                  <c:v>0.3</c:v>
                </c:pt>
                <c:pt idx="117">
                  <c:v>0.52</c:v>
                </c:pt>
                <c:pt idx="118">
                  <c:v>0.53</c:v>
                </c:pt>
                <c:pt idx="119">
                  <c:v>0.38</c:v>
                </c:pt>
                <c:pt idx="120">
                  <c:v>0.52</c:v>
                </c:pt>
                <c:pt idx="121">
                  <c:v>0.52</c:v>
                </c:pt>
                <c:pt idx="122">
                  <c:v>0.44</c:v>
                </c:pt>
                <c:pt idx="123">
                  <c:v>0.56999999999999995</c:v>
                </c:pt>
                <c:pt idx="124">
                  <c:v>0.42</c:v>
                </c:pt>
                <c:pt idx="125">
                  <c:v>0.44</c:v>
                </c:pt>
                <c:pt idx="126">
                  <c:v>0.57999999999999996</c:v>
                </c:pt>
                <c:pt idx="127">
                  <c:v>0.44</c:v>
                </c:pt>
                <c:pt idx="128">
                  <c:v>0.55000000000000004</c:v>
                </c:pt>
                <c:pt idx="129">
                  <c:v>0.61</c:v>
                </c:pt>
                <c:pt idx="130">
                  <c:v>0.47</c:v>
                </c:pt>
                <c:pt idx="131">
                  <c:v>0.56999999999999995</c:v>
                </c:pt>
                <c:pt idx="132">
                  <c:v>0.59</c:v>
                </c:pt>
                <c:pt idx="133">
                  <c:v>0.46</c:v>
                </c:pt>
                <c:pt idx="134">
                  <c:v>0.45</c:v>
                </c:pt>
                <c:pt idx="135">
                  <c:v>0.44</c:v>
                </c:pt>
                <c:pt idx="136">
                  <c:v>0.32</c:v>
                </c:pt>
                <c:pt idx="137">
                  <c:v>0.51</c:v>
                </c:pt>
                <c:pt idx="138">
                  <c:v>0.43</c:v>
                </c:pt>
                <c:pt idx="139">
                  <c:v>0.44</c:v>
                </c:pt>
                <c:pt idx="140">
                  <c:v>0.3</c:v>
                </c:pt>
                <c:pt idx="141">
                  <c:v>0.43</c:v>
                </c:pt>
                <c:pt idx="142">
                  <c:v>0.27</c:v>
                </c:pt>
                <c:pt idx="143">
                  <c:v>0.38</c:v>
                </c:pt>
                <c:pt idx="144">
                  <c:v>0.47</c:v>
                </c:pt>
                <c:pt idx="145">
                  <c:v>0.33</c:v>
                </c:pt>
                <c:pt idx="146">
                  <c:v>0.48</c:v>
                </c:pt>
                <c:pt idx="147">
                  <c:v>0.45</c:v>
                </c:pt>
                <c:pt idx="148">
                  <c:v>0.35</c:v>
                </c:pt>
                <c:pt idx="149">
                  <c:v>0.37</c:v>
                </c:pt>
                <c:pt idx="150">
                  <c:v>0.26</c:v>
                </c:pt>
                <c:pt idx="151">
                  <c:v>0.25</c:v>
                </c:pt>
                <c:pt idx="152">
                  <c:v>0.44</c:v>
                </c:pt>
                <c:pt idx="153">
                  <c:v>0.32</c:v>
                </c:pt>
                <c:pt idx="154">
                  <c:v>0.34</c:v>
                </c:pt>
                <c:pt idx="155">
                  <c:v>0.33</c:v>
                </c:pt>
                <c:pt idx="156">
                  <c:v>0.25</c:v>
                </c:pt>
                <c:pt idx="157">
                  <c:v>0.32</c:v>
                </c:pt>
                <c:pt idx="158">
                  <c:v>0.35</c:v>
                </c:pt>
                <c:pt idx="159">
                  <c:v>0.26</c:v>
                </c:pt>
                <c:pt idx="160">
                  <c:v>0.33</c:v>
                </c:pt>
                <c:pt idx="161">
                  <c:v>0.22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8F-4E44-A935-3EDAF24D2F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892512"/>
        <c:axId val="1807031856"/>
      </c:scatterChart>
      <c:valAx>
        <c:axId val="2119892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GDP/c (PPP99)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031856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80703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LifExIndex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892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[HAN 467 Review Sheet copy.xlsx]Central Tendency!PivotTable2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'Central Tendency'!$H$6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'Central Tendency'!$G$7:$G$16</c:f>
              <c:strCache>
                <c:ptCount val="9"/>
                <c:pt idx="0">
                  <c:v>-8.2877676717339</c:v>
                </c:pt>
                <c:pt idx="1">
                  <c:v>-4.94082575380042</c:v>
                </c:pt>
                <c:pt idx="2">
                  <c:v>-1.59388383586695</c:v>
                </c:pt>
                <c:pt idx="3">
                  <c:v>1.75305808206653</c:v>
                </c:pt>
                <c:pt idx="4">
                  <c:v>5.1</c:v>
                </c:pt>
                <c:pt idx="5">
                  <c:v>8.44694191793347</c:v>
                </c:pt>
                <c:pt idx="6">
                  <c:v>11.7938838358669</c:v>
                </c:pt>
                <c:pt idx="7">
                  <c:v>15.1408257538004</c:v>
                </c:pt>
                <c:pt idx="8">
                  <c:v>(blank)</c:v>
                </c:pt>
              </c:strCache>
            </c:strRef>
          </c:cat>
          <c:val>
            <c:numRef>
              <c:f>'Central Tendency'!$H$7:$H$16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</c:v>
                </c:pt>
                <c:pt idx="4">
                  <c:v>54</c:v>
                </c:pt>
                <c:pt idx="5">
                  <c:v>20</c:v>
                </c:pt>
                <c:pt idx="6">
                  <c:v>14</c:v>
                </c:pt>
                <c:pt idx="7">
                  <c:v>3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1EE-CB48-AF84-96B05DACB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5519808"/>
        <c:axId val="1799612896"/>
      </c:barChart>
      <c:catAx>
        <c:axId val="176551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612896"/>
        <c:crosses val="autoZero"/>
        <c:auto val="1"/>
        <c:lblAlgn val="ctr"/>
        <c:lblOffset val="100"/>
        <c:noMultiLvlLbl val="0"/>
      </c:catAx>
      <c:valAx>
        <c:axId val="179961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51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'Central Tendency'!$J$29:$J$37</c:f>
              <c:strCache>
                <c:ptCount val="9"/>
                <c:pt idx="0">
                  <c:v>-8.287767672</c:v>
                </c:pt>
                <c:pt idx="1">
                  <c:v>-4.940825754</c:v>
                </c:pt>
                <c:pt idx="2">
                  <c:v>-1.593883836</c:v>
                </c:pt>
                <c:pt idx="3">
                  <c:v>1.753058082</c:v>
                </c:pt>
                <c:pt idx="4">
                  <c:v>5.1</c:v>
                </c:pt>
                <c:pt idx="5">
                  <c:v>8.446941918</c:v>
                </c:pt>
                <c:pt idx="6">
                  <c:v>11.79388384</c:v>
                </c:pt>
                <c:pt idx="7">
                  <c:v>15.14082575</c:v>
                </c:pt>
                <c:pt idx="8">
                  <c:v>More</c:v>
                </c:pt>
              </c:strCache>
            </c:strRef>
          </c:cat>
          <c:val>
            <c:numRef>
              <c:f>'Central Tendency'!$K$29:$K$37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B7-6A4E-BCD2-58E9C53918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7543920"/>
        <c:axId val="1765007616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'Central Tendency'!$J$29:$J$37</c:f>
              <c:strCache>
                <c:ptCount val="9"/>
                <c:pt idx="0">
                  <c:v>-8.287767672</c:v>
                </c:pt>
                <c:pt idx="1">
                  <c:v>-4.940825754</c:v>
                </c:pt>
                <c:pt idx="2">
                  <c:v>-1.593883836</c:v>
                </c:pt>
                <c:pt idx="3">
                  <c:v>1.753058082</c:v>
                </c:pt>
                <c:pt idx="4">
                  <c:v>5.1</c:v>
                </c:pt>
                <c:pt idx="5">
                  <c:v>8.446941918</c:v>
                </c:pt>
                <c:pt idx="6">
                  <c:v>11.79388384</c:v>
                </c:pt>
                <c:pt idx="7">
                  <c:v>15.14082575</c:v>
                </c:pt>
                <c:pt idx="8">
                  <c:v>More</c:v>
                </c:pt>
              </c:strCache>
            </c:strRef>
          </c:cat>
          <c:val>
            <c:numRef>
              <c:f>'Central Tendency'!$L$29:$L$37</c:f>
              <c:numCache>
                <c:formatCode>0.00%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0.44444444444444442</c:v>
                </c:pt>
                <c:pt idx="4">
                  <c:v>0.55555555555555558</c:v>
                </c:pt>
                <c:pt idx="5">
                  <c:v>0.66666666666666663</c:v>
                </c:pt>
                <c:pt idx="6">
                  <c:v>0.66666666666666663</c:v>
                </c:pt>
                <c:pt idx="7">
                  <c:v>0.77777777777777779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B7-6A4E-BCD2-58E9C53918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6438288"/>
        <c:axId val="1765202784"/>
      </c:lineChart>
      <c:catAx>
        <c:axId val="1827543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65007616"/>
        <c:crosses val="autoZero"/>
        <c:auto val="1"/>
        <c:lblAlgn val="ctr"/>
        <c:lblOffset val="100"/>
        <c:noMultiLvlLbl val="0"/>
      </c:catAx>
      <c:valAx>
        <c:axId val="17650076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27543920"/>
        <c:crosses val="autoZero"/>
        <c:crossBetween val="between"/>
      </c:valAx>
      <c:valAx>
        <c:axId val="176520278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1756438288"/>
        <c:crosses val="max"/>
        <c:crossBetween val="between"/>
      </c:valAx>
      <c:catAx>
        <c:axId val="17564382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65202784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12700</xdr:colOff>
      <xdr:row>2</xdr:row>
      <xdr:rowOff>165100</xdr:rowOff>
    </xdr:from>
    <xdr:to>
      <xdr:col>21</xdr:col>
      <xdr:colOff>457200</xdr:colOff>
      <xdr:row>16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9F30B679-8688-1040-B024-AA552AAB97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25400</xdr:colOff>
      <xdr:row>22</xdr:row>
      <xdr:rowOff>127000</xdr:rowOff>
    </xdr:from>
    <xdr:to>
      <xdr:col>24</xdr:col>
      <xdr:colOff>469900</xdr:colOff>
      <xdr:row>35</xdr:row>
      <xdr:rowOff>177800</xdr:rowOff>
    </xdr:to>
    <xdr:graphicFrame macro="">
      <xdr:nvGraphicFramePr>
        <xdr:cNvPr id="17" name="Chart 16" descr="Chart type: Scatter. 'GDP/c (PPP99)' and 'LifExIndex' appear to form a cluster with 1 outlier.&#10;&#10;Description automatically generated">
          <a:extLst>
            <a:ext uri="{FF2B5EF4-FFF2-40B4-BE49-F238E27FC236}">
              <a16:creationId xmlns:a16="http://schemas.microsoft.com/office/drawing/2014/main" id="{827F1E7F-D44A-893C-1DE6-C9B1606DED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615950</xdr:colOff>
      <xdr:row>11</xdr:row>
      <xdr:rowOff>196850</xdr:rowOff>
    </xdr:from>
    <xdr:to>
      <xdr:col>14</xdr:col>
      <xdr:colOff>82550</xdr:colOff>
      <xdr:row>25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545882-F2C5-850D-26ED-54103335D9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25400</xdr:colOff>
      <xdr:row>28</xdr:row>
      <xdr:rowOff>63500</xdr:rowOff>
    </xdr:from>
    <xdr:to>
      <xdr:col>18</xdr:col>
      <xdr:colOff>25400</xdr:colOff>
      <xdr:row>38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437B9C-34A7-D21C-BCBE-3D25F1B80F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ustinstewart/Downloads/2024%20Regression%20-%20Homework%20Assignment%20(3).xlsx" TargetMode="External"/><Relationship Id="rId1" Type="http://schemas.openxmlformats.org/officeDocument/2006/relationships/externalLinkPath" Target="/Users/justinstewart/Downloads/2024%20Regression%20-%20Homework%20Assignment%20(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66">
          <cell r="F166" t="str">
            <v>LifExIndex</v>
          </cell>
        </row>
        <row r="167">
          <cell r="E167">
            <v>97</v>
          </cell>
          <cell r="F167">
            <v>0.89</v>
          </cell>
        </row>
        <row r="168">
          <cell r="E168">
            <v>116</v>
          </cell>
          <cell r="F168">
            <v>0.9</v>
          </cell>
        </row>
        <row r="169">
          <cell r="E169">
            <v>97</v>
          </cell>
          <cell r="F169">
            <v>0.89</v>
          </cell>
        </row>
        <row r="170">
          <cell r="E170">
            <v>101</v>
          </cell>
          <cell r="F170">
            <v>0.91</v>
          </cell>
        </row>
        <row r="171">
          <cell r="E171">
            <v>109</v>
          </cell>
          <cell r="F171">
            <v>0.89</v>
          </cell>
        </row>
        <row r="172">
          <cell r="E172">
            <v>95</v>
          </cell>
          <cell r="F172">
            <v>0.86</v>
          </cell>
        </row>
        <row r="173">
          <cell r="E173">
            <v>89</v>
          </cell>
          <cell r="F173">
            <v>0.9</v>
          </cell>
        </row>
        <row r="174">
          <cell r="E174">
            <v>102</v>
          </cell>
          <cell r="F174">
            <v>0.88</v>
          </cell>
        </row>
        <row r="175">
          <cell r="E175">
            <v>82</v>
          </cell>
          <cell r="F175">
            <v>0.93</v>
          </cell>
        </row>
        <row r="176">
          <cell r="E176">
            <v>103</v>
          </cell>
          <cell r="F176">
            <v>0.87</v>
          </cell>
        </row>
        <row r="177">
          <cell r="E177">
            <v>84</v>
          </cell>
          <cell r="F177">
            <v>0.9</v>
          </cell>
        </row>
        <row r="178">
          <cell r="E178">
            <v>72</v>
          </cell>
          <cell r="F178">
            <v>0.87</v>
          </cell>
        </row>
        <row r="179">
          <cell r="E179">
            <v>94</v>
          </cell>
          <cell r="F179">
            <v>0.89</v>
          </cell>
        </row>
        <row r="180">
          <cell r="E180">
            <v>106</v>
          </cell>
          <cell r="F180">
            <v>0.87</v>
          </cell>
        </row>
        <row r="181">
          <cell r="E181">
            <v>97</v>
          </cell>
          <cell r="F181">
            <v>0.85</v>
          </cell>
        </row>
        <row r="182">
          <cell r="E182">
            <v>90</v>
          </cell>
          <cell r="F182">
            <v>0.88</v>
          </cell>
        </row>
        <row r="183">
          <cell r="E183">
            <v>94</v>
          </cell>
          <cell r="F183">
            <v>0.88</v>
          </cell>
        </row>
        <row r="184">
          <cell r="E184">
            <v>91</v>
          </cell>
          <cell r="F184">
            <v>0.86</v>
          </cell>
        </row>
        <row r="185">
          <cell r="E185">
            <v>99</v>
          </cell>
          <cell r="F185">
            <v>0.87</v>
          </cell>
        </row>
        <row r="186">
          <cell r="E186">
            <v>84</v>
          </cell>
          <cell r="F186">
            <v>0.89</v>
          </cell>
        </row>
        <row r="187">
          <cell r="E187">
            <v>95</v>
          </cell>
          <cell r="F187">
            <v>0.89</v>
          </cell>
        </row>
        <row r="188">
          <cell r="E188">
            <v>83</v>
          </cell>
          <cell r="F188">
            <v>0.89</v>
          </cell>
        </row>
        <row r="189">
          <cell r="E189">
            <v>81</v>
          </cell>
          <cell r="F189">
            <v>0.89</v>
          </cell>
        </row>
        <row r="190">
          <cell r="E190">
            <v>63</v>
          </cell>
          <cell r="F190">
            <v>0.91</v>
          </cell>
        </row>
        <row r="191">
          <cell r="E191">
            <v>68</v>
          </cell>
          <cell r="F191">
            <v>0.88</v>
          </cell>
        </row>
        <row r="192">
          <cell r="E192">
            <v>75</v>
          </cell>
          <cell r="F192">
            <v>0.87</v>
          </cell>
        </row>
        <row r="193">
          <cell r="E193">
            <v>90</v>
          </cell>
          <cell r="F193">
            <v>0.83</v>
          </cell>
        </row>
        <row r="194">
          <cell r="E194">
            <v>96</v>
          </cell>
          <cell r="F194">
            <v>0.84</v>
          </cell>
        </row>
        <row r="195">
          <cell r="E195">
            <v>83</v>
          </cell>
          <cell r="F195">
            <v>0.84</v>
          </cell>
        </row>
        <row r="196">
          <cell r="E196">
            <v>80</v>
          </cell>
          <cell r="F196">
            <v>0.88</v>
          </cell>
        </row>
        <row r="197">
          <cell r="E197">
            <v>77</v>
          </cell>
          <cell r="F197">
            <v>0.86</v>
          </cell>
        </row>
        <row r="198">
          <cell r="E198">
            <v>76</v>
          </cell>
          <cell r="F198">
            <v>0.85</v>
          </cell>
        </row>
        <row r="199">
          <cell r="E199">
            <v>70</v>
          </cell>
          <cell r="F199">
            <v>0.83</v>
          </cell>
        </row>
        <row r="200">
          <cell r="E200">
            <v>83</v>
          </cell>
          <cell r="F200">
            <v>0.8</v>
          </cell>
        </row>
        <row r="201">
          <cell r="E201">
            <v>76</v>
          </cell>
          <cell r="F201">
            <v>0.8</v>
          </cell>
        </row>
        <row r="202">
          <cell r="E202">
            <v>81</v>
          </cell>
          <cell r="F202">
            <v>0.77</v>
          </cell>
        </row>
        <row r="203">
          <cell r="E203">
            <v>79</v>
          </cell>
          <cell r="F203">
            <v>0.82</v>
          </cell>
        </row>
        <row r="204">
          <cell r="E204">
            <v>84</v>
          </cell>
          <cell r="F204">
            <v>0.8</v>
          </cell>
        </row>
        <row r="205">
          <cell r="E205">
            <v>78</v>
          </cell>
          <cell r="F205">
            <v>0.84</v>
          </cell>
        </row>
        <row r="206">
          <cell r="E206">
            <v>80</v>
          </cell>
          <cell r="F206">
            <v>0.8</v>
          </cell>
        </row>
        <row r="207">
          <cell r="E207">
            <v>67</v>
          </cell>
          <cell r="F207">
            <v>0.85</v>
          </cell>
        </row>
        <row r="208">
          <cell r="E208">
            <v>74</v>
          </cell>
          <cell r="F208">
            <v>0.74</v>
          </cell>
        </row>
        <row r="209">
          <cell r="E209">
            <v>59</v>
          </cell>
          <cell r="F209">
            <v>0.85</v>
          </cell>
        </row>
        <row r="210">
          <cell r="E210">
            <v>86</v>
          </cell>
          <cell r="F210">
            <v>0.76</v>
          </cell>
        </row>
        <row r="211">
          <cell r="E211">
            <v>68</v>
          </cell>
          <cell r="F211">
            <v>0.83</v>
          </cell>
        </row>
        <row r="212">
          <cell r="E212">
            <v>68</v>
          </cell>
          <cell r="F212">
            <v>0.81</v>
          </cell>
        </row>
        <row r="213">
          <cell r="E213">
            <v>80</v>
          </cell>
          <cell r="F213">
            <v>0.78</v>
          </cell>
        </row>
        <row r="214">
          <cell r="E214">
            <v>75</v>
          </cell>
          <cell r="F214">
            <v>0.74</v>
          </cell>
        </row>
        <row r="215">
          <cell r="E215">
            <v>65</v>
          </cell>
          <cell r="F215">
            <v>0.82</v>
          </cell>
        </row>
        <row r="216">
          <cell r="E216">
            <v>82</v>
          </cell>
          <cell r="F216">
            <v>0.75</v>
          </cell>
        </row>
        <row r="217">
          <cell r="E217">
            <v>71</v>
          </cell>
          <cell r="F217">
            <v>0.79</v>
          </cell>
        </row>
        <row r="218">
          <cell r="E218">
            <v>74</v>
          </cell>
          <cell r="F218">
            <v>0.81</v>
          </cell>
        </row>
        <row r="219">
          <cell r="E219">
            <v>77</v>
          </cell>
          <cell r="F219">
            <v>0.73</v>
          </cell>
        </row>
        <row r="220">
          <cell r="E220">
            <v>73</v>
          </cell>
          <cell r="F220">
            <v>0.81</v>
          </cell>
        </row>
        <row r="221">
          <cell r="E221">
            <v>78</v>
          </cell>
          <cell r="F221">
            <v>0.69</v>
          </cell>
        </row>
        <row r="222">
          <cell r="E222">
            <v>66</v>
          </cell>
          <cell r="F222">
            <v>0.79</v>
          </cell>
        </row>
        <row r="223">
          <cell r="E223">
            <v>72</v>
          </cell>
          <cell r="F223">
            <v>0.76</v>
          </cell>
        </row>
        <row r="224">
          <cell r="E224">
            <v>69</v>
          </cell>
          <cell r="F224">
            <v>0.75</v>
          </cell>
        </row>
        <row r="225">
          <cell r="E225">
            <v>92</v>
          </cell>
          <cell r="F225">
            <v>0.75</v>
          </cell>
        </row>
        <row r="226">
          <cell r="E226">
            <v>70</v>
          </cell>
          <cell r="F226">
            <v>0.8</v>
          </cell>
        </row>
        <row r="227">
          <cell r="E227">
            <v>65</v>
          </cell>
          <cell r="F227">
            <v>0.79</v>
          </cell>
        </row>
        <row r="228">
          <cell r="E228">
            <v>73</v>
          </cell>
          <cell r="F228">
            <v>0.76</v>
          </cell>
        </row>
        <row r="229">
          <cell r="E229">
            <v>63</v>
          </cell>
          <cell r="F229">
            <v>0.77</v>
          </cell>
        </row>
        <row r="230">
          <cell r="E230">
            <v>82</v>
          </cell>
          <cell r="F230">
            <v>0.76</v>
          </cell>
        </row>
        <row r="231">
          <cell r="E231">
            <v>78</v>
          </cell>
          <cell r="F231">
            <v>0.8</v>
          </cell>
        </row>
        <row r="232">
          <cell r="E232">
            <v>60</v>
          </cell>
          <cell r="F232">
            <v>0.75</v>
          </cell>
        </row>
        <row r="233">
          <cell r="E233">
            <v>83</v>
          </cell>
          <cell r="F233">
            <v>0.73</v>
          </cell>
        </row>
        <row r="234">
          <cell r="E234">
            <v>61</v>
          </cell>
          <cell r="F234">
            <v>0.77</v>
          </cell>
        </row>
        <row r="235">
          <cell r="E235">
            <v>80</v>
          </cell>
          <cell r="F235">
            <v>0.71</v>
          </cell>
        </row>
        <row r="236">
          <cell r="E236">
            <v>82</v>
          </cell>
          <cell r="F236">
            <v>0.73</v>
          </cell>
        </row>
        <row r="237">
          <cell r="E237">
            <v>58</v>
          </cell>
          <cell r="F237">
            <v>0.76</v>
          </cell>
        </row>
        <row r="238">
          <cell r="E238">
            <v>80</v>
          </cell>
          <cell r="F238">
            <v>0.8</v>
          </cell>
        </row>
        <row r="239">
          <cell r="E239">
            <v>80</v>
          </cell>
          <cell r="F239">
            <v>0.72</v>
          </cell>
        </row>
        <row r="240">
          <cell r="E240">
            <v>77</v>
          </cell>
          <cell r="F240">
            <v>0.72</v>
          </cell>
        </row>
        <row r="241">
          <cell r="E241">
            <v>77</v>
          </cell>
          <cell r="F241">
            <v>0.66</v>
          </cell>
        </row>
        <row r="242">
          <cell r="E242">
            <v>70</v>
          </cell>
          <cell r="F242">
            <v>0.8</v>
          </cell>
        </row>
        <row r="243">
          <cell r="E243">
            <v>77</v>
          </cell>
          <cell r="F243">
            <v>0.68</v>
          </cell>
        </row>
        <row r="244">
          <cell r="E244">
            <v>62</v>
          </cell>
          <cell r="F244">
            <v>0.84</v>
          </cell>
        </row>
        <row r="245">
          <cell r="E245">
            <v>71</v>
          </cell>
          <cell r="F245">
            <v>0.77</v>
          </cell>
        </row>
        <row r="246">
          <cell r="E246">
            <v>64</v>
          </cell>
          <cell r="F246">
            <v>0.75</v>
          </cell>
        </row>
        <row r="247">
          <cell r="E247">
            <v>70</v>
          </cell>
          <cell r="F247">
            <v>0.78</v>
          </cell>
        </row>
        <row r="248">
          <cell r="E248">
            <v>62</v>
          </cell>
          <cell r="F248">
            <v>0.74</v>
          </cell>
        </row>
        <row r="249">
          <cell r="E249">
            <v>81</v>
          </cell>
          <cell r="F249">
            <v>0.68</v>
          </cell>
        </row>
        <row r="250">
          <cell r="E250">
            <v>77</v>
          </cell>
          <cell r="F250">
            <v>0.75</v>
          </cell>
        </row>
        <row r="251">
          <cell r="E251">
            <v>71</v>
          </cell>
          <cell r="F251">
            <v>0.8</v>
          </cell>
        </row>
        <row r="252">
          <cell r="E252">
            <v>72</v>
          </cell>
          <cell r="F252">
            <v>0.7</v>
          </cell>
        </row>
        <row r="253">
          <cell r="E253">
            <v>73</v>
          </cell>
          <cell r="F253">
            <v>0.75</v>
          </cell>
        </row>
        <row r="254">
          <cell r="E254">
            <v>55</v>
          </cell>
          <cell r="F254">
            <v>0.75</v>
          </cell>
        </row>
        <row r="255">
          <cell r="E255">
            <v>74</v>
          </cell>
          <cell r="F255">
            <v>0.75</v>
          </cell>
        </row>
        <row r="256">
          <cell r="E256">
            <v>73</v>
          </cell>
          <cell r="F256">
            <v>0.73</v>
          </cell>
        </row>
        <row r="257">
          <cell r="E257">
            <v>77</v>
          </cell>
          <cell r="F257">
            <v>0.74</v>
          </cell>
        </row>
        <row r="258">
          <cell r="E258">
            <v>68</v>
          </cell>
          <cell r="F258">
            <v>0.71</v>
          </cell>
        </row>
        <row r="259">
          <cell r="E259">
            <v>66</v>
          </cell>
          <cell r="F259">
            <v>0.64</v>
          </cell>
        </row>
        <row r="260">
          <cell r="E260">
            <v>93</v>
          </cell>
          <cell r="F260">
            <v>0.48</v>
          </cell>
        </row>
        <row r="261">
          <cell r="E261">
            <v>63</v>
          </cell>
          <cell r="F261">
            <v>0.74</v>
          </cell>
        </row>
        <row r="262">
          <cell r="E262">
            <v>65</v>
          </cell>
          <cell r="F262">
            <v>0.73</v>
          </cell>
        </row>
        <row r="263">
          <cell r="E263">
            <v>63</v>
          </cell>
          <cell r="F263">
            <v>0.76</v>
          </cell>
        </row>
        <row r="264">
          <cell r="E264">
            <v>72</v>
          </cell>
          <cell r="F264">
            <v>0.69</v>
          </cell>
        </row>
        <row r="265">
          <cell r="E265">
            <v>76</v>
          </cell>
          <cell r="F265">
            <v>0.73</v>
          </cell>
        </row>
        <row r="266">
          <cell r="E266">
            <v>72</v>
          </cell>
          <cell r="F266">
            <v>0.74</v>
          </cell>
        </row>
        <row r="267">
          <cell r="E267">
            <v>67</v>
          </cell>
          <cell r="F267">
            <v>0.71</v>
          </cell>
        </row>
        <row r="268">
          <cell r="E268">
            <v>65</v>
          </cell>
          <cell r="F268">
            <v>0.68</v>
          </cell>
        </row>
        <row r="269">
          <cell r="E269">
            <v>67</v>
          </cell>
          <cell r="F269">
            <v>0.71</v>
          </cell>
        </row>
        <row r="270">
          <cell r="E270">
            <v>70</v>
          </cell>
          <cell r="F270">
            <v>0.62</v>
          </cell>
        </row>
        <row r="271">
          <cell r="E271">
            <v>76</v>
          </cell>
          <cell r="F271">
            <v>0.7</v>
          </cell>
        </row>
        <row r="272">
          <cell r="E272">
            <v>63</v>
          </cell>
          <cell r="F272">
            <v>0.72</v>
          </cell>
        </row>
        <row r="273">
          <cell r="E273">
            <v>61</v>
          </cell>
          <cell r="F273">
            <v>0.68</v>
          </cell>
        </row>
        <row r="274">
          <cell r="E274">
            <v>49</v>
          </cell>
          <cell r="F274">
            <v>0.66</v>
          </cell>
        </row>
        <row r="275">
          <cell r="E275">
            <v>86</v>
          </cell>
          <cell r="F275">
            <v>0.46</v>
          </cell>
        </row>
        <row r="276">
          <cell r="E276">
            <v>64</v>
          </cell>
          <cell r="F276">
            <v>0.43</v>
          </cell>
        </row>
        <row r="277">
          <cell r="E277">
            <v>78</v>
          </cell>
          <cell r="F277">
            <v>0.33</v>
          </cell>
        </row>
        <row r="278">
          <cell r="E278">
            <v>52</v>
          </cell>
          <cell r="F278">
            <v>0.7</v>
          </cell>
        </row>
        <row r="279">
          <cell r="E279">
            <v>72</v>
          </cell>
          <cell r="F279">
            <v>0.37</v>
          </cell>
        </row>
        <row r="280">
          <cell r="E280">
            <v>70</v>
          </cell>
          <cell r="F280">
            <v>0.28000000000000003</v>
          </cell>
        </row>
        <row r="281">
          <cell r="E281">
            <v>55</v>
          </cell>
          <cell r="F281">
            <v>0.63</v>
          </cell>
        </row>
        <row r="282">
          <cell r="E282">
            <v>58</v>
          </cell>
          <cell r="F282">
            <v>0.62</v>
          </cell>
        </row>
        <row r="283">
          <cell r="E283">
            <v>65</v>
          </cell>
          <cell r="F283">
            <v>0.3</v>
          </cell>
        </row>
        <row r="284">
          <cell r="E284">
            <v>55</v>
          </cell>
          <cell r="F284">
            <v>0.52</v>
          </cell>
        </row>
        <row r="285">
          <cell r="E285">
            <v>42</v>
          </cell>
          <cell r="F285">
            <v>0.53</v>
          </cell>
        </row>
        <row r="286">
          <cell r="E286">
            <v>61</v>
          </cell>
          <cell r="F286">
            <v>0.38</v>
          </cell>
        </row>
        <row r="287">
          <cell r="E287">
            <v>62</v>
          </cell>
          <cell r="F287">
            <v>0.52</v>
          </cell>
        </row>
        <row r="288">
          <cell r="E288">
            <v>38</v>
          </cell>
          <cell r="F288">
            <v>0.52</v>
          </cell>
        </row>
        <row r="289">
          <cell r="E289">
            <v>51</v>
          </cell>
          <cell r="F289">
            <v>0.44</v>
          </cell>
        </row>
        <row r="290">
          <cell r="E290">
            <v>35</v>
          </cell>
          <cell r="F290">
            <v>0.56999999999999995</v>
          </cell>
        </row>
        <row r="291">
          <cell r="E291">
            <v>43</v>
          </cell>
          <cell r="F291">
            <v>0.42</v>
          </cell>
        </row>
        <row r="292">
          <cell r="E292">
            <v>63</v>
          </cell>
          <cell r="F292">
            <v>0.44</v>
          </cell>
        </row>
        <row r="293">
          <cell r="E293">
            <v>40</v>
          </cell>
          <cell r="F293">
            <v>0.57999999999999996</v>
          </cell>
        </row>
        <row r="294">
          <cell r="E294">
            <v>62</v>
          </cell>
          <cell r="F294">
            <v>0.44</v>
          </cell>
        </row>
        <row r="295">
          <cell r="E295">
            <v>60</v>
          </cell>
          <cell r="F295">
            <v>0.55000000000000004</v>
          </cell>
        </row>
        <row r="296">
          <cell r="E296">
            <v>33</v>
          </cell>
          <cell r="F296">
            <v>0.61</v>
          </cell>
        </row>
        <row r="297">
          <cell r="E297">
            <v>58</v>
          </cell>
          <cell r="F297">
            <v>0.47</v>
          </cell>
        </row>
        <row r="298">
          <cell r="E298">
            <v>37</v>
          </cell>
          <cell r="F298">
            <v>0.56999999999999995</v>
          </cell>
        </row>
        <row r="299">
          <cell r="E299">
            <v>51</v>
          </cell>
          <cell r="F299">
            <v>0.59</v>
          </cell>
        </row>
        <row r="300">
          <cell r="E300">
            <v>52</v>
          </cell>
          <cell r="F300">
            <v>0.46</v>
          </cell>
        </row>
        <row r="301">
          <cell r="E301">
            <v>44</v>
          </cell>
          <cell r="F301">
            <v>0.45</v>
          </cell>
        </row>
        <row r="302">
          <cell r="E302">
            <v>45</v>
          </cell>
          <cell r="F302">
            <v>0.44</v>
          </cell>
        </row>
        <row r="303">
          <cell r="E303">
            <v>22</v>
          </cell>
          <cell r="F303">
            <v>0.32</v>
          </cell>
        </row>
        <row r="304">
          <cell r="E304">
            <v>34</v>
          </cell>
          <cell r="F304">
            <v>0.51</v>
          </cell>
        </row>
        <row r="305">
          <cell r="E305">
            <v>40</v>
          </cell>
          <cell r="F305">
            <v>0.43</v>
          </cell>
        </row>
        <row r="306">
          <cell r="E306">
            <v>32</v>
          </cell>
          <cell r="F306">
            <v>0.44</v>
          </cell>
        </row>
        <row r="307">
          <cell r="E307">
            <v>45</v>
          </cell>
          <cell r="F307">
            <v>0.3</v>
          </cell>
        </row>
        <row r="308">
          <cell r="E308">
            <v>31</v>
          </cell>
          <cell r="F308">
            <v>0.43</v>
          </cell>
        </row>
        <row r="309">
          <cell r="E309">
            <v>49</v>
          </cell>
          <cell r="F309">
            <v>0.27</v>
          </cell>
        </row>
        <row r="310">
          <cell r="E310">
            <v>38</v>
          </cell>
          <cell r="F310">
            <v>0.38</v>
          </cell>
        </row>
        <row r="311">
          <cell r="E311">
            <v>36</v>
          </cell>
          <cell r="F311">
            <v>0.47</v>
          </cell>
        </row>
        <row r="312">
          <cell r="E312">
            <v>23</v>
          </cell>
          <cell r="F312">
            <v>0.33</v>
          </cell>
        </row>
        <row r="313">
          <cell r="E313">
            <v>45</v>
          </cell>
          <cell r="F313">
            <v>0.48</v>
          </cell>
        </row>
        <row r="314">
          <cell r="E314">
            <v>26</v>
          </cell>
          <cell r="F314">
            <v>0.45</v>
          </cell>
        </row>
        <row r="315">
          <cell r="E315">
            <v>45</v>
          </cell>
          <cell r="F315">
            <v>0.35</v>
          </cell>
        </row>
        <row r="316">
          <cell r="E316">
            <v>28</v>
          </cell>
          <cell r="F316">
            <v>0.37</v>
          </cell>
        </row>
        <row r="317">
          <cell r="E317">
            <v>73</v>
          </cell>
          <cell r="F317">
            <v>0.26</v>
          </cell>
        </row>
        <row r="318">
          <cell r="E318">
            <v>40</v>
          </cell>
          <cell r="F318">
            <v>0.25</v>
          </cell>
        </row>
        <row r="319">
          <cell r="E319">
            <v>28</v>
          </cell>
          <cell r="F319">
            <v>0.44</v>
          </cell>
        </row>
        <row r="320">
          <cell r="E320">
            <v>24</v>
          </cell>
          <cell r="F320">
            <v>0.32</v>
          </cell>
        </row>
        <row r="321">
          <cell r="E321">
            <v>31</v>
          </cell>
          <cell r="F321">
            <v>0.34</v>
          </cell>
        </row>
        <row r="322">
          <cell r="E322">
            <v>37</v>
          </cell>
          <cell r="F322">
            <v>0.33</v>
          </cell>
        </row>
        <row r="323">
          <cell r="E323">
            <v>23</v>
          </cell>
          <cell r="F323">
            <v>0.25</v>
          </cell>
        </row>
        <row r="324">
          <cell r="E324">
            <v>27</v>
          </cell>
          <cell r="F324">
            <v>0.32</v>
          </cell>
        </row>
        <row r="325">
          <cell r="E325">
            <v>23</v>
          </cell>
          <cell r="F325">
            <v>0.35</v>
          </cell>
        </row>
        <row r="326">
          <cell r="E326">
            <v>18</v>
          </cell>
          <cell r="F326">
            <v>0.26</v>
          </cell>
        </row>
        <row r="327">
          <cell r="E327">
            <v>16</v>
          </cell>
          <cell r="F327">
            <v>0.33</v>
          </cell>
        </row>
        <row r="328">
          <cell r="E328">
            <v>27</v>
          </cell>
          <cell r="F328">
            <v>0.22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420.46876689815" createdVersion="8" refreshedVersion="8" minRefreshableVersion="3" recordCount="9" xr:uid="{0A88C7AF-CCFF-2E49-9CFB-59D62BC7F2FE}">
  <cacheSource type="worksheet">
    <worksheetSource ref="L3:N12" sheet="Central Tendency"/>
  </cacheSource>
  <cacheFields count="3">
    <cacheField name="Bins" numFmtId="0">
      <sharedItems containsString="0" containsBlank="1" containsNumber="1" minValue="-8.2877676717338975" maxValue="15.140825753800423" count="9">
        <n v="-4.9408257538004232"/>
        <n v="-1.5938838358669489"/>
        <n v="1.7530580820665254"/>
        <n v="5.0999999999999996"/>
        <n v="8.4469419179334739"/>
        <n v="11.793883835866948"/>
        <n v="15.140825753800423"/>
        <n v="-8.2877676717338975"/>
        <m/>
      </sharedItems>
    </cacheField>
    <cacheField name="Freq" numFmtId="0">
      <sharedItems containsSemiMixedTypes="0" containsString="0" containsNumber="1" containsInteger="1" minValue="0" maxValue="54" count="7">
        <n v="0"/>
        <n v="8"/>
        <n v="54"/>
        <n v="20"/>
        <n v="14"/>
        <n v="3"/>
        <n v="1"/>
      </sharedItems>
    </cacheField>
    <cacheField name="Probability" numFmtId="0">
      <sharedItems containsSemiMixedTypes="0" containsString="0" containsNumber="1" minValue="0" maxValue="0.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420.485781481482" createdVersion="8" refreshedVersion="8" minRefreshableVersion="3" recordCount="50" xr:uid="{BC5F8EEC-362D-9C41-8EE8-D4A882895EEB}">
  <cacheSource type="worksheet">
    <worksheetSource ref="B1:C51" sheet="Probability"/>
  </cacheSource>
  <cacheFields count="2">
    <cacheField name="Sex" numFmtId="0">
      <sharedItems containsNonDate="0" count="2">
        <s v="F"/>
        <s v="M"/>
      </sharedItems>
    </cacheField>
    <cacheField name="Insurance" numFmtId="0">
      <sharedItems containsNonDate="0" count="4">
        <s v="Self Pay"/>
        <s v="Medicaid"/>
        <s v="BCBS"/>
        <s v="Priv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x v="0"/>
    <n v="0"/>
  </r>
  <r>
    <x v="1"/>
    <x v="0"/>
    <n v="0"/>
  </r>
  <r>
    <x v="2"/>
    <x v="1"/>
    <n v="0.08"/>
  </r>
  <r>
    <x v="3"/>
    <x v="2"/>
    <n v="0.54"/>
  </r>
  <r>
    <x v="4"/>
    <x v="3"/>
    <n v="0.2"/>
  </r>
  <r>
    <x v="5"/>
    <x v="4"/>
    <n v="0.14000000000000001"/>
  </r>
  <r>
    <x v="6"/>
    <x v="5"/>
    <n v="0.03"/>
  </r>
  <r>
    <x v="7"/>
    <x v="0"/>
    <n v="0"/>
  </r>
  <r>
    <x v="8"/>
    <x v="6"/>
    <n v="0.0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x v="0"/>
  </r>
  <r>
    <x v="0"/>
    <x v="1"/>
  </r>
  <r>
    <x v="0"/>
    <x v="1"/>
  </r>
  <r>
    <x v="1"/>
    <x v="2"/>
  </r>
  <r>
    <x v="0"/>
    <x v="3"/>
  </r>
  <r>
    <x v="0"/>
    <x v="2"/>
  </r>
  <r>
    <x v="0"/>
    <x v="2"/>
  </r>
  <r>
    <x v="0"/>
    <x v="2"/>
  </r>
  <r>
    <x v="0"/>
    <x v="3"/>
  </r>
  <r>
    <x v="0"/>
    <x v="3"/>
  </r>
  <r>
    <x v="1"/>
    <x v="3"/>
  </r>
  <r>
    <x v="0"/>
    <x v="1"/>
  </r>
  <r>
    <x v="1"/>
    <x v="0"/>
  </r>
  <r>
    <x v="0"/>
    <x v="0"/>
  </r>
  <r>
    <x v="0"/>
    <x v="0"/>
  </r>
  <r>
    <x v="0"/>
    <x v="1"/>
  </r>
  <r>
    <x v="0"/>
    <x v="2"/>
  </r>
  <r>
    <x v="0"/>
    <x v="3"/>
  </r>
  <r>
    <x v="1"/>
    <x v="3"/>
  </r>
  <r>
    <x v="0"/>
    <x v="3"/>
  </r>
  <r>
    <x v="1"/>
    <x v="0"/>
  </r>
  <r>
    <x v="1"/>
    <x v="0"/>
  </r>
  <r>
    <x v="0"/>
    <x v="3"/>
  </r>
  <r>
    <x v="1"/>
    <x v="1"/>
  </r>
  <r>
    <x v="0"/>
    <x v="1"/>
  </r>
  <r>
    <x v="0"/>
    <x v="1"/>
  </r>
  <r>
    <x v="1"/>
    <x v="3"/>
  </r>
  <r>
    <x v="1"/>
    <x v="0"/>
  </r>
  <r>
    <x v="0"/>
    <x v="3"/>
  </r>
  <r>
    <x v="1"/>
    <x v="0"/>
  </r>
  <r>
    <x v="1"/>
    <x v="3"/>
  </r>
  <r>
    <x v="1"/>
    <x v="2"/>
  </r>
  <r>
    <x v="0"/>
    <x v="2"/>
  </r>
  <r>
    <x v="1"/>
    <x v="1"/>
  </r>
  <r>
    <x v="1"/>
    <x v="1"/>
  </r>
  <r>
    <x v="0"/>
    <x v="1"/>
  </r>
  <r>
    <x v="0"/>
    <x v="2"/>
  </r>
  <r>
    <x v="0"/>
    <x v="1"/>
  </r>
  <r>
    <x v="0"/>
    <x v="1"/>
  </r>
  <r>
    <x v="0"/>
    <x v="0"/>
  </r>
  <r>
    <x v="1"/>
    <x v="2"/>
  </r>
  <r>
    <x v="1"/>
    <x v="1"/>
  </r>
  <r>
    <x v="0"/>
    <x v="1"/>
  </r>
  <r>
    <x v="0"/>
    <x v="0"/>
  </r>
  <r>
    <x v="0"/>
    <x v="2"/>
  </r>
  <r>
    <x v="1"/>
    <x v="2"/>
  </r>
  <r>
    <x v="0"/>
    <x v="2"/>
  </r>
  <r>
    <x v="0"/>
    <x v="2"/>
  </r>
  <r>
    <x v="0"/>
    <x v="3"/>
  </r>
  <r>
    <x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FAA55F-C398-BE4E-BE24-2B688D821E03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G6:H16" firstHeaderRow="1" firstDataRow="1" firstDataCol="1"/>
  <pivotFields count="3">
    <pivotField axis="axisRow" showAll="0">
      <items count="10">
        <item x="7"/>
        <item x="0"/>
        <item x="1"/>
        <item x="2"/>
        <item x="3"/>
        <item x="4"/>
        <item x="5"/>
        <item x="6"/>
        <item x="8"/>
        <item t="default"/>
      </items>
    </pivotField>
    <pivotField dataField="1" showAll="0">
      <items count="8">
        <item x="0"/>
        <item x="6"/>
        <item x="5"/>
        <item x="1"/>
        <item x="4"/>
        <item x="3"/>
        <item x="2"/>
        <item t="default"/>
      </items>
    </pivotField>
    <pivotField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Freq" fld="1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A4D91E-2E6D-BA43-9908-8A6E66648333}" name="PivotTable8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2:J6" firstHeaderRow="1" firstDataRow="2" firstDataCol="1"/>
  <pivotFields count="2">
    <pivotField axis="axisRow" dataField="1" showAll="0">
      <items count="3">
        <item x="0"/>
        <item x="1"/>
        <item t="default"/>
      </items>
    </pivotField>
    <pivotField axis="axisCol" showAll="0">
      <items count="5">
        <item x="2"/>
        <item x="1"/>
        <item x="3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ex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06F50-3B6C-C24D-BAB8-DEF24A925075}">
  <dimension ref="A1:W184"/>
  <sheetViews>
    <sheetView topLeftCell="G13" workbookViewId="0">
      <selection activeCell="O66" sqref="O66:W68"/>
    </sheetView>
  </sheetViews>
  <sheetFormatPr baseColWidth="10" defaultRowHeight="16" x14ac:dyDescent="0.2"/>
  <cols>
    <col min="11" max="11" width="15.83203125" customWidth="1"/>
    <col min="12" max="12" width="13.33203125" customWidth="1"/>
    <col min="13" max="13" width="13.6640625" customWidth="1"/>
    <col min="16" max="16" width="14.1640625" customWidth="1"/>
  </cols>
  <sheetData>
    <row r="1" spans="1:16" ht="308" customHeight="1" x14ac:dyDescent="0.2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24" t="s">
        <v>200</v>
      </c>
    </row>
    <row r="2" spans="1:16" x14ac:dyDescent="0.2">
      <c r="A2" s="3"/>
      <c r="B2" s="4"/>
      <c r="C2" s="3" t="s">
        <v>1</v>
      </c>
      <c r="D2" s="5" t="s">
        <v>2</v>
      </c>
      <c r="E2" s="3" t="s">
        <v>3</v>
      </c>
      <c r="F2" s="6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t="s">
        <v>196</v>
      </c>
    </row>
    <row r="3" spans="1:16" ht="17" thickBot="1" x14ac:dyDescent="0.25">
      <c r="A3" s="7">
        <v>1</v>
      </c>
      <c r="B3" s="8" t="s">
        <v>9</v>
      </c>
      <c r="C3" s="9">
        <v>99</v>
      </c>
      <c r="D3" s="10">
        <v>97</v>
      </c>
      <c r="E3" s="9">
        <v>28433</v>
      </c>
      <c r="F3" s="11">
        <v>0.89</v>
      </c>
      <c r="G3" s="12">
        <v>0.98</v>
      </c>
      <c r="H3" s="12">
        <v>0.94</v>
      </c>
      <c r="I3" s="13">
        <v>0.93899999999999995</v>
      </c>
      <c r="J3" s="9">
        <v>78.400000000000006</v>
      </c>
    </row>
    <row r="4" spans="1:16" x14ac:dyDescent="0.2">
      <c r="A4" s="7">
        <v>2</v>
      </c>
      <c r="B4" s="8" t="s">
        <v>10</v>
      </c>
      <c r="C4" s="9">
        <v>99</v>
      </c>
      <c r="D4" s="10">
        <v>116</v>
      </c>
      <c r="E4" s="9">
        <v>24574</v>
      </c>
      <c r="F4" s="11">
        <v>0.9</v>
      </c>
      <c r="G4" s="12">
        <v>0.99</v>
      </c>
      <c r="H4" s="12">
        <v>0.92</v>
      </c>
      <c r="I4" s="13">
        <v>0.93600000000000005</v>
      </c>
      <c r="J4" s="9">
        <v>78.8</v>
      </c>
      <c r="K4" s="16" t="s">
        <v>172</v>
      </c>
      <c r="L4" s="16"/>
    </row>
    <row r="5" spans="1:16" x14ac:dyDescent="0.2">
      <c r="A5" s="7">
        <v>3</v>
      </c>
      <c r="B5" s="8" t="s">
        <v>11</v>
      </c>
      <c r="C5" s="9">
        <v>99</v>
      </c>
      <c r="D5" s="10">
        <v>97</v>
      </c>
      <c r="E5" s="9">
        <v>26251</v>
      </c>
      <c r="F5" s="11">
        <v>0.89</v>
      </c>
      <c r="G5" s="12">
        <v>0.98</v>
      </c>
      <c r="H5" s="12">
        <v>0.93</v>
      </c>
      <c r="I5" s="13">
        <v>0.93600000000000005</v>
      </c>
      <c r="J5" s="9">
        <v>78.7</v>
      </c>
      <c r="K5" t="s">
        <v>173</v>
      </c>
      <c r="L5">
        <v>0.75678959511237809</v>
      </c>
    </row>
    <row r="6" spans="1:16" x14ac:dyDescent="0.2">
      <c r="A6" s="7">
        <v>4</v>
      </c>
      <c r="B6" s="8" t="s">
        <v>12</v>
      </c>
      <c r="C6" s="9">
        <v>99</v>
      </c>
      <c r="D6" s="10">
        <v>101</v>
      </c>
      <c r="E6" s="9">
        <v>22636</v>
      </c>
      <c r="F6" s="11">
        <v>0.91</v>
      </c>
      <c r="G6" s="12">
        <v>0.99</v>
      </c>
      <c r="H6" s="12">
        <v>0.9</v>
      </c>
      <c r="I6" s="13">
        <v>0.93600000000000005</v>
      </c>
      <c r="J6" s="9">
        <v>79.599999999999994</v>
      </c>
      <c r="K6" s="17" t="s">
        <v>174</v>
      </c>
      <c r="L6" s="17">
        <v>0.57273049127035724</v>
      </c>
      <c r="M6" s="19" t="s">
        <v>195</v>
      </c>
    </row>
    <row r="7" spans="1:16" x14ac:dyDescent="0.2">
      <c r="A7" s="7">
        <v>5</v>
      </c>
      <c r="B7" s="8" t="s">
        <v>13</v>
      </c>
      <c r="C7" s="9">
        <v>99</v>
      </c>
      <c r="D7" s="10">
        <v>109</v>
      </c>
      <c r="E7" s="9">
        <v>25443</v>
      </c>
      <c r="F7" s="11">
        <v>0.89</v>
      </c>
      <c r="G7" s="12">
        <v>0.99</v>
      </c>
      <c r="H7" s="12">
        <v>0.92</v>
      </c>
      <c r="I7" s="13">
        <v>0.93500000000000005</v>
      </c>
      <c r="J7" s="9">
        <v>78.2</v>
      </c>
      <c r="K7" t="s">
        <v>175</v>
      </c>
      <c r="L7">
        <v>0.57006005684079697</v>
      </c>
    </row>
    <row r="8" spans="1:16" x14ac:dyDescent="0.2">
      <c r="A8" s="7">
        <v>6</v>
      </c>
      <c r="B8" s="8" t="s">
        <v>14</v>
      </c>
      <c r="C8" s="9">
        <v>99</v>
      </c>
      <c r="D8" s="10">
        <v>95</v>
      </c>
      <c r="E8" s="9">
        <v>31872</v>
      </c>
      <c r="F8" s="11">
        <v>0.86</v>
      </c>
      <c r="G8" s="12">
        <v>0.98</v>
      </c>
      <c r="H8" s="12">
        <v>0.96</v>
      </c>
      <c r="I8" s="13">
        <v>0.93400000000000005</v>
      </c>
      <c r="J8" s="9">
        <v>76.8</v>
      </c>
      <c r="K8" t="s">
        <v>176</v>
      </c>
      <c r="L8">
        <v>0.12812768380087644</v>
      </c>
    </row>
    <row r="9" spans="1:16" ht="17" thickBot="1" x14ac:dyDescent="0.25">
      <c r="A9" s="7">
        <v>7</v>
      </c>
      <c r="B9" s="8" t="s">
        <v>15</v>
      </c>
      <c r="C9" s="9">
        <v>99</v>
      </c>
      <c r="D9" s="10">
        <v>89</v>
      </c>
      <c r="E9" s="9">
        <v>27835</v>
      </c>
      <c r="F9" s="11">
        <v>0.9</v>
      </c>
      <c r="G9" s="12">
        <v>0.96</v>
      </c>
      <c r="H9" s="12">
        <v>0.94</v>
      </c>
      <c r="I9" s="13">
        <v>0.93200000000000005</v>
      </c>
      <c r="J9" s="9">
        <v>79.099999999999994</v>
      </c>
      <c r="K9" s="14" t="s">
        <v>177</v>
      </c>
      <c r="L9" s="14">
        <v>162</v>
      </c>
    </row>
    <row r="10" spans="1:16" x14ac:dyDescent="0.2">
      <c r="A10" s="7">
        <v>8</v>
      </c>
      <c r="B10" s="8" t="s">
        <v>16</v>
      </c>
      <c r="C10" s="9">
        <v>99</v>
      </c>
      <c r="D10" s="10">
        <v>102</v>
      </c>
      <c r="E10" s="9">
        <v>24215</v>
      </c>
      <c r="F10" s="11">
        <v>0.88</v>
      </c>
      <c r="G10" s="12">
        <v>0.99</v>
      </c>
      <c r="H10" s="12">
        <v>0.92</v>
      </c>
      <c r="I10" s="13">
        <v>0.93100000000000005</v>
      </c>
      <c r="J10" s="9">
        <v>78</v>
      </c>
    </row>
    <row r="11" spans="1:16" ht="17" thickBot="1" x14ac:dyDescent="0.25">
      <c r="A11" s="7">
        <v>9</v>
      </c>
      <c r="B11" s="8" t="s">
        <v>17</v>
      </c>
      <c r="C11" s="9">
        <v>99</v>
      </c>
      <c r="D11" s="10">
        <v>82</v>
      </c>
      <c r="E11" s="9">
        <v>24898</v>
      </c>
      <c r="F11" s="11">
        <v>0.93</v>
      </c>
      <c r="G11" s="12">
        <v>0.93</v>
      </c>
      <c r="H11" s="12">
        <v>0.92</v>
      </c>
      <c r="I11" s="13">
        <v>0.92800000000000005</v>
      </c>
      <c r="J11" s="9">
        <v>80.8</v>
      </c>
      <c r="K11" t="s">
        <v>178</v>
      </c>
      <c r="O11" s="18"/>
    </row>
    <row r="12" spans="1:16" x14ac:dyDescent="0.2">
      <c r="A12" s="7">
        <v>10</v>
      </c>
      <c r="B12" s="8" t="s">
        <v>18</v>
      </c>
      <c r="C12" s="9">
        <v>99</v>
      </c>
      <c r="D12" s="10">
        <v>103</v>
      </c>
      <c r="E12" s="9">
        <v>23096</v>
      </c>
      <c r="F12" s="11">
        <v>0.87</v>
      </c>
      <c r="G12" s="12">
        <v>0.99</v>
      </c>
      <c r="H12" s="12">
        <v>0.91</v>
      </c>
      <c r="I12" s="13">
        <v>0.92500000000000004</v>
      </c>
      <c r="J12" s="9">
        <v>77.400000000000006</v>
      </c>
      <c r="K12" s="15"/>
      <c r="L12" s="15" t="s">
        <v>183</v>
      </c>
      <c r="M12" s="15" t="s">
        <v>184</v>
      </c>
      <c r="N12" s="15" t="s">
        <v>185</v>
      </c>
      <c r="O12" s="15" t="s">
        <v>186</v>
      </c>
      <c r="P12" s="15" t="s">
        <v>187</v>
      </c>
    </row>
    <row r="13" spans="1:16" x14ac:dyDescent="0.2">
      <c r="A13" s="7">
        <v>11</v>
      </c>
      <c r="B13" s="8" t="s">
        <v>19</v>
      </c>
      <c r="C13" s="9">
        <v>99</v>
      </c>
      <c r="D13" s="10">
        <v>84</v>
      </c>
      <c r="E13" s="9">
        <v>27171</v>
      </c>
      <c r="F13" s="11">
        <v>0.9</v>
      </c>
      <c r="G13" s="12">
        <v>0.94</v>
      </c>
      <c r="H13" s="12">
        <v>0.94</v>
      </c>
      <c r="I13" s="13">
        <v>0.92400000000000004</v>
      </c>
      <c r="J13" s="9">
        <v>78.8</v>
      </c>
      <c r="K13" t="s">
        <v>179</v>
      </c>
      <c r="L13">
        <v>1</v>
      </c>
      <c r="M13">
        <v>3.5209052407893973</v>
      </c>
      <c r="N13">
        <v>3.5209052407893973</v>
      </c>
      <c r="O13">
        <v>214.47090590599785</v>
      </c>
      <c r="P13">
        <v>2.3681035384366969E-31</v>
      </c>
    </row>
    <row r="14" spans="1:16" x14ac:dyDescent="0.2">
      <c r="A14" s="7">
        <v>12</v>
      </c>
      <c r="B14" s="8" t="s">
        <v>20</v>
      </c>
      <c r="C14" s="9">
        <v>99</v>
      </c>
      <c r="D14" s="10">
        <v>72</v>
      </c>
      <c r="E14" s="9">
        <v>42769</v>
      </c>
      <c r="F14" s="11">
        <v>0.87</v>
      </c>
      <c r="G14" s="12">
        <v>0.9</v>
      </c>
      <c r="H14" s="12">
        <v>1</v>
      </c>
      <c r="I14" s="13">
        <v>0.92400000000000004</v>
      </c>
      <c r="J14" s="9">
        <v>77.2</v>
      </c>
      <c r="K14" t="s">
        <v>180</v>
      </c>
      <c r="L14">
        <v>160</v>
      </c>
      <c r="M14">
        <v>2.6266725369883801</v>
      </c>
      <c r="N14">
        <v>1.6416703356177377E-2</v>
      </c>
    </row>
    <row r="15" spans="1:16" ht="17" thickBot="1" x14ac:dyDescent="0.25">
      <c r="A15" s="7">
        <v>13</v>
      </c>
      <c r="B15" s="8" t="s">
        <v>21</v>
      </c>
      <c r="C15" s="9">
        <v>99</v>
      </c>
      <c r="D15" s="10">
        <v>94</v>
      </c>
      <c r="E15" s="9">
        <v>22897</v>
      </c>
      <c r="F15" s="11">
        <v>0.89</v>
      </c>
      <c r="G15" s="12">
        <v>0.97</v>
      </c>
      <c r="H15" s="12">
        <v>0.91</v>
      </c>
      <c r="I15" s="13">
        <v>0.92400000000000004</v>
      </c>
      <c r="J15" s="9">
        <v>78.400000000000006</v>
      </c>
      <c r="K15" s="14" t="s">
        <v>181</v>
      </c>
      <c r="L15" s="14">
        <v>161</v>
      </c>
      <c r="M15" s="14">
        <v>6.1475777777777774</v>
      </c>
      <c r="N15" s="14"/>
      <c r="O15" s="14"/>
      <c r="P15" s="14"/>
    </row>
    <row r="16" spans="1:16" ht="17" thickBot="1" x14ac:dyDescent="0.25">
      <c r="A16" s="7">
        <v>14</v>
      </c>
      <c r="B16" s="8" t="s">
        <v>22</v>
      </c>
      <c r="C16" s="9">
        <v>99</v>
      </c>
      <c r="D16" s="10">
        <v>106</v>
      </c>
      <c r="E16" s="9">
        <v>22093</v>
      </c>
      <c r="F16" s="11">
        <v>0.87</v>
      </c>
      <c r="G16" s="12">
        <v>0.99</v>
      </c>
      <c r="H16" s="12">
        <v>0.9</v>
      </c>
      <c r="I16" s="13">
        <v>0.92300000000000004</v>
      </c>
      <c r="J16" s="9">
        <v>77.5</v>
      </c>
    </row>
    <row r="17" spans="1:19" x14ac:dyDescent="0.2">
      <c r="A17" s="7">
        <v>15</v>
      </c>
      <c r="B17" s="8" t="s">
        <v>23</v>
      </c>
      <c r="C17" s="9">
        <v>99</v>
      </c>
      <c r="D17" s="10">
        <v>97</v>
      </c>
      <c r="E17" s="9">
        <v>25869</v>
      </c>
      <c r="F17" s="11">
        <v>0.85</v>
      </c>
      <c r="G17" s="12">
        <v>0.98</v>
      </c>
      <c r="H17" s="12">
        <v>0.93</v>
      </c>
      <c r="I17" s="13">
        <v>0.92100000000000004</v>
      </c>
      <c r="J17" s="9">
        <v>76.099999999999994</v>
      </c>
      <c r="K17" s="15"/>
      <c r="L17" s="15" t="s">
        <v>188</v>
      </c>
      <c r="M17" s="15" t="s">
        <v>176</v>
      </c>
      <c r="N17" s="15" t="s">
        <v>189</v>
      </c>
      <c r="O17" s="15" t="s">
        <v>190</v>
      </c>
      <c r="P17" s="15" t="s">
        <v>191</v>
      </c>
      <c r="Q17" s="15" t="s">
        <v>192</v>
      </c>
      <c r="R17" s="15" t="s">
        <v>193</v>
      </c>
      <c r="S17" s="15" t="s">
        <v>194</v>
      </c>
    </row>
    <row r="18" spans="1:19" x14ac:dyDescent="0.2">
      <c r="A18" s="7">
        <v>16</v>
      </c>
      <c r="B18" s="8" t="s">
        <v>24</v>
      </c>
      <c r="C18" s="9">
        <v>99</v>
      </c>
      <c r="D18" s="10">
        <v>90</v>
      </c>
      <c r="E18" s="9">
        <v>25089</v>
      </c>
      <c r="F18" s="11">
        <v>0.88</v>
      </c>
      <c r="G18" s="12">
        <v>0.96</v>
      </c>
      <c r="H18" s="12">
        <v>0.92</v>
      </c>
      <c r="I18" s="13">
        <v>0.92100000000000004</v>
      </c>
      <c r="J18" s="9">
        <v>77.900000000000006</v>
      </c>
      <c r="K18" t="s">
        <v>182</v>
      </c>
      <c r="L18" s="20">
        <v>0.19784796950697581</v>
      </c>
      <c r="M18">
        <v>3.3533932636444941E-2</v>
      </c>
      <c r="N18">
        <v>5.89993340929996</v>
      </c>
      <c r="O18">
        <v>2.1010587275964214E-8</v>
      </c>
      <c r="P18">
        <v>0.13162175363029902</v>
      </c>
      <c r="Q18">
        <v>0.26407418538365257</v>
      </c>
      <c r="R18">
        <v>0.13162175363029902</v>
      </c>
      <c r="S18">
        <v>0.26407418538365257</v>
      </c>
    </row>
    <row r="19" spans="1:19" ht="17" thickBot="1" x14ac:dyDescent="0.25">
      <c r="A19" s="7">
        <v>17</v>
      </c>
      <c r="B19" s="8" t="s">
        <v>25</v>
      </c>
      <c r="C19" s="9">
        <v>99</v>
      </c>
      <c r="D19" s="10">
        <v>94</v>
      </c>
      <c r="E19" s="9">
        <v>23742</v>
      </c>
      <c r="F19" s="11">
        <v>0.88</v>
      </c>
      <c r="G19" s="12">
        <v>0.97</v>
      </c>
      <c r="H19" s="12">
        <v>0.91</v>
      </c>
      <c r="I19" s="13">
        <v>0.92100000000000004</v>
      </c>
      <c r="J19" s="9">
        <v>77.599999999999994</v>
      </c>
      <c r="K19" s="14" t="s">
        <v>2</v>
      </c>
      <c r="L19" s="21">
        <v>7.0640071618607329E-3</v>
      </c>
      <c r="M19" s="14">
        <v>4.8235517001747044E-4</v>
      </c>
      <c r="N19" s="14">
        <v>14.644825226201849</v>
      </c>
      <c r="O19" s="14">
        <v>2.3681035384365957E-31</v>
      </c>
      <c r="P19" s="14">
        <v>6.1114031841187806E-3</v>
      </c>
      <c r="Q19" s="14">
        <v>8.0166111396026852E-3</v>
      </c>
      <c r="R19" s="14">
        <v>6.1114031841187806E-3</v>
      </c>
      <c r="S19" s="14">
        <v>8.0166111396026852E-3</v>
      </c>
    </row>
    <row r="20" spans="1:19" x14ac:dyDescent="0.2">
      <c r="A20" s="7">
        <v>18</v>
      </c>
      <c r="B20" s="8" t="s">
        <v>26</v>
      </c>
      <c r="C20" s="9">
        <v>99</v>
      </c>
      <c r="D20" s="10">
        <v>91</v>
      </c>
      <c r="E20" s="9">
        <v>25918</v>
      </c>
      <c r="F20" s="11">
        <v>0.86</v>
      </c>
      <c r="G20" s="12">
        <v>0.96</v>
      </c>
      <c r="H20" s="12">
        <v>0.93</v>
      </c>
      <c r="I20" s="13">
        <v>0.91600000000000004</v>
      </c>
      <c r="J20" s="9">
        <v>76.400000000000006</v>
      </c>
      <c r="L20" s="23" t="s">
        <v>197</v>
      </c>
    </row>
    <row r="21" spans="1:19" x14ac:dyDescent="0.2">
      <c r="A21" s="7">
        <v>19</v>
      </c>
      <c r="B21" s="8" t="s">
        <v>27</v>
      </c>
      <c r="C21" s="9">
        <v>99</v>
      </c>
      <c r="D21" s="10">
        <v>99</v>
      </c>
      <c r="E21" s="9">
        <v>19104</v>
      </c>
      <c r="F21" s="11">
        <v>0.87</v>
      </c>
      <c r="G21" s="12">
        <v>0.99</v>
      </c>
      <c r="H21" s="12">
        <v>0.88</v>
      </c>
      <c r="I21" s="13">
        <v>0.91300000000000003</v>
      </c>
      <c r="J21" s="9">
        <v>77.400000000000006</v>
      </c>
    </row>
    <row r="22" spans="1:19" x14ac:dyDescent="0.2">
      <c r="A22" s="7">
        <v>20</v>
      </c>
      <c r="B22" s="8" t="s">
        <v>28</v>
      </c>
      <c r="C22" s="9">
        <v>98.4</v>
      </c>
      <c r="D22" s="10">
        <v>84</v>
      </c>
      <c r="E22" s="9">
        <v>22172</v>
      </c>
      <c r="F22" s="11">
        <v>0.89</v>
      </c>
      <c r="G22" s="12">
        <v>0.94</v>
      </c>
      <c r="H22" s="12">
        <v>0.9</v>
      </c>
      <c r="I22" s="13">
        <v>0.90900000000000003</v>
      </c>
      <c r="J22" s="9">
        <v>78.400000000000006</v>
      </c>
      <c r="K22" s="4"/>
      <c r="L22" s="3" t="s">
        <v>3</v>
      </c>
      <c r="M22" s="6" t="s">
        <v>4</v>
      </c>
      <c r="N22" t="s">
        <v>171</v>
      </c>
    </row>
    <row r="23" spans="1:19" ht="17" thickBot="1" x14ac:dyDescent="0.25">
      <c r="A23" s="7">
        <v>21</v>
      </c>
      <c r="B23" s="8" t="s">
        <v>29</v>
      </c>
      <c r="C23" s="9">
        <v>97.6</v>
      </c>
      <c r="D23" s="10">
        <v>95</v>
      </c>
      <c r="E23" s="9">
        <v>18079</v>
      </c>
      <c r="F23" s="11">
        <v>0.89</v>
      </c>
      <c r="G23" s="12">
        <v>0.97</v>
      </c>
      <c r="H23" s="12">
        <v>0.87</v>
      </c>
      <c r="I23" s="13">
        <v>0.90800000000000003</v>
      </c>
      <c r="J23" s="9">
        <v>78.3</v>
      </c>
      <c r="K23" s="8" t="s">
        <v>9</v>
      </c>
      <c r="L23" s="9">
        <v>28433</v>
      </c>
      <c r="M23" s="11">
        <v>0.89</v>
      </c>
    </row>
    <row r="24" spans="1:19" x14ac:dyDescent="0.2">
      <c r="A24" s="7">
        <v>22</v>
      </c>
      <c r="B24" s="8" t="s">
        <v>30</v>
      </c>
      <c r="C24" s="9">
        <v>95.8</v>
      </c>
      <c r="D24" s="10">
        <v>83</v>
      </c>
      <c r="E24" s="9">
        <v>18440</v>
      </c>
      <c r="F24" s="11">
        <v>0.89</v>
      </c>
      <c r="G24" s="12">
        <v>0.91</v>
      </c>
      <c r="H24" s="12">
        <v>0.87</v>
      </c>
      <c r="I24" s="13">
        <v>0.89300000000000002</v>
      </c>
      <c r="J24" s="9">
        <v>78.599999999999994</v>
      </c>
      <c r="K24" s="8" t="s">
        <v>10</v>
      </c>
      <c r="L24" s="9">
        <v>24574</v>
      </c>
      <c r="M24" s="11">
        <v>0.9</v>
      </c>
      <c r="N24" s="16" t="s">
        <v>172</v>
      </c>
      <c r="O24" s="16"/>
    </row>
    <row r="25" spans="1:19" x14ac:dyDescent="0.2">
      <c r="A25" s="7">
        <v>23</v>
      </c>
      <c r="B25" s="8" t="s">
        <v>31</v>
      </c>
      <c r="C25" s="9">
        <v>97.1</v>
      </c>
      <c r="D25" s="10">
        <v>81</v>
      </c>
      <c r="E25" s="9">
        <v>15414</v>
      </c>
      <c r="F25" s="11">
        <v>0.89</v>
      </c>
      <c r="G25" s="12">
        <v>0.92</v>
      </c>
      <c r="H25" s="12">
        <v>0.84</v>
      </c>
      <c r="I25" s="13">
        <v>0.88100000000000001</v>
      </c>
      <c r="J25" s="9">
        <v>78.099999999999994</v>
      </c>
      <c r="K25" s="8" t="s">
        <v>11</v>
      </c>
      <c r="L25" s="9">
        <v>26251</v>
      </c>
      <c r="M25" s="11">
        <v>0.89</v>
      </c>
      <c r="N25" t="s">
        <v>173</v>
      </c>
      <c r="O25">
        <v>0.67254054637334182</v>
      </c>
    </row>
    <row r="26" spans="1:19" x14ac:dyDescent="0.2">
      <c r="A26" s="7">
        <v>24</v>
      </c>
      <c r="B26" s="8" t="s">
        <v>32</v>
      </c>
      <c r="C26" s="9">
        <v>93.3</v>
      </c>
      <c r="D26" s="10">
        <v>63</v>
      </c>
      <c r="E26" s="9">
        <v>22090</v>
      </c>
      <c r="F26" s="11">
        <v>0.91</v>
      </c>
      <c r="G26" s="12">
        <v>0.83</v>
      </c>
      <c r="H26" s="12">
        <v>0.9</v>
      </c>
      <c r="I26" s="13">
        <v>0.88</v>
      </c>
      <c r="J26" s="9">
        <v>79.400000000000006</v>
      </c>
      <c r="K26" s="8" t="s">
        <v>12</v>
      </c>
      <c r="L26" s="9">
        <v>22636</v>
      </c>
      <c r="M26" s="11">
        <v>0.91</v>
      </c>
      <c r="N26" t="s">
        <v>174</v>
      </c>
      <c r="O26">
        <v>0.4523107865161532</v>
      </c>
    </row>
    <row r="27" spans="1:19" x14ac:dyDescent="0.2">
      <c r="A27" s="7">
        <v>25</v>
      </c>
      <c r="B27" s="8" t="s">
        <v>33</v>
      </c>
      <c r="C27" s="9">
        <v>96.9</v>
      </c>
      <c r="D27" s="10">
        <v>68</v>
      </c>
      <c r="E27" s="9">
        <v>19006</v>
      </c>
      <c r="F27" s="11">
        <v>0.88</v>
      </c>
      <c r="G27" s="12">
        <v>0.87</v>
      </c>
      <c r="H27" s="12">
        <v>0.88</v>
      </c>
      <c r="I27" s="13">
        <v>0.877</v>
      </c>
      <c r="J27" s="9">
        <v>77.900000000000006</v>
      </c>
      <c r="K27" s="8" t="s">
        <v>13</v>
      </c>
      <c r="L27" s="9">
        <v>25443</v>
      </c>
      <c r="M27" s="11">
        <v>0.89</v>
      </c>
      <c r="N27" t="s">
        <v>175</v>
      </c>
      <c r="O27">
        <v>0.44888772893187917</v>
      </c>
    </row>
    <row r="28" spans="1:19" x14ac:dyDescent="0.2">
      <c r="A28" s="7">
        <v>26</v>
      </c>
      <c r="B28" s="8" t="s">
        <v>34</v>
      </c>
      <c r="C28" s="9">
        <v>92.1</v>
      </c>
      <c r="D28" s="10">
        <v>75</v>
      </c>
      <c r="E28" s="9">
        <v>20767</v>
      </c>
      <c r="F28" s="11">
        <v>0.87</v>
      </c>
      <c r="G28" s="12">
        <v>0.87</v>
      </c>
      <c r="H28" s="12">
        <v>0.89</v>
      </c>
      <c r="I28" s="13">
        <v>0.876</v>
      </c>
      <c r="J28" s="9">
        <v>77.400000000000006</v>
      </c>
      <c r="K28" s="8" t="s">
        <v>14</v>
      </c>
      <c r="L28" s="9">
        <v>31872</v>
      </c>
      <c r="M28" s="11">
        <v>0.86</v>
      </c>
      <c r="N28" t="s">
        <v>176</v>
      </c>
      <c r="O28">
        <v>0.14506382297849724</v>
      </c>
    </row>
    <row r="29" spans="1:19" ht="17" thickBot="1" x14ac:dyDescent="0.25">
      <c r="A29" s="7">
        <v>27</v>
      </c>
      <c r="B29" s="8" t="s">
        <v>35</v>
      </c>
      <c r="C29" s="9">
        <v>97.6</v>
      </c>
      <c r="D29" s="10">
        <v>90</v>
      </c>
      <c r="E29" s="9">
        <v>15712</v>
      </c>
      <c r="F29" s="11">
        <v>0.83</v>
      </c>
      <c r="G29" s="12">
        <v>0.95</v>
      </c>
      <c r="H29" s="12">
        <v>0.84</v>
      </c>
      <c r="I29" s="13">
        <v>0.875</v>
      </c>
      <c r="J29" s="9">
        <v>74.7</v>
      </c>
      <c r="K29" s="8" t="s">
        <v>15</v>
      </c>
      <c r="L29" s="9">
        <v>27835</v>
      </c>
      <c r="M29" s="11">
        <v>0.9</v>
      </c>
      <c r="N29" s="14" t="s">
        <v>177</v>
      </c>
      <c r="O29" s="14">
        <v>162</v>
      </c>
    </row>
    <row r="30" spans="1:19" x14ac:dyDescent="0.2">
      <c r="A30" s="7">
        <v>28</v>
      </c>
      <c r="B30" s="8" t="s">
        <v>36</v>
      </c>
      <c r="C30" s="9">
        <v>91.9</v>
      </c>
      <c r="D30" s="10">
        <v>96</v>
      </c>
      <c r="E30" s="9">
        <v>16064</v>
      </c>
      <c r="F30" s="11">
        <v>0.84</v>
      </c>
      <c r="G30" s="12">
        <v>0.93</v>
      </c>
      <c r="H30" s="12">
        <v>0.85</v>
      </c>
      <c r="I30" s="13">
        <v>0.874</v>
      </c>
      <c r="J30" s="9">
        <v>75.5</v>
      </c>
      <c r="K30" s="8" t="s">
        <v>16</v>
      </c>
      <c r="L30" s="9">
        <v>24215</v>
      </c>
      <c r="M30" s="11">
        <v>0.88</v>
      </c>
    </row>
    <row r="31" spans="1:19" ht="17" thickBot="1" x14ac:dyDescent="0.25">
      <c r="A31" s="7">
        <v>29</v>
      </c>
      <c r="B31" s="8" t="s">
        <v>37</v>
      </c>
      <c r="C31" s="9">
        <v>99.6</v>
      </c>
      <c r="D31" s="10">
        <v>83</v>
      </c>
      <c r="E31" s="9">
        <v>15977</v>
      </c>
      <c r="F31" s="11">
        <v>0.84</v>
      </c>
      <c r="G31" s="12">
        <v>0.94</v>
      </c>
      <c r="H31" s="12">
        <v>0.85</v>
      </c>
      <c r="I31" s="13">
        <v>0.874</v>
      </c>
      <c r="J31" s="9">
        <v>75.3</v>
      </c>
      <c r="K31" s="8" t="s">
        <v>17</v>
      </c>
      <c r="L31" s="9">
        <v>24898</v>
      </c>
      <c r="M31" s="11">
        <v>0.93</v>
      </c>
      <c r="N31" t="s">
        <v>178</v>
      </c>
    </row>
    <row r="32" spans="1:19" x14ac:dyDescent="0.2">
      <c r="A32" s="7">
        <v>30</v>
      </c>
      <c r="B32" s="8" t="s">
        <v>38</v>
      </c>
      <c r="C32" s="9">
        <v>91.8</v>
      </c>
      <c r="D32" s="10">
        <v>80</v>
      </c>
      <c r="E32" s="9">
        <v>15189</v>
      </c>
      <c r="F32" s="11">
        <v>0.88</v>
      </c>
      <c r="G32" s="12">
        <v>0.88</v>
      </c>
      <c r="H32" s="12">
        <v>0.84</v>
      </c>
      <c r="I32" s="13">
        <v>0.86599999999999999</v>
      </c>
      <c r="J32" s="9">
        <v>77.900000000000006</v>
      </c>
      <c r="K32" s="8" t="s">
        <v>18</v>
      </c>
      <c r="L32" s="9">
        <v>23096</v>
      </c>
      <c r="M32" s="11">
        <v>0.87</v>
      </c>
      <c r="N32" s="15"/>
      <c r="O32" s="15" t="s">
        <v>183</v>
      </c>
      <c r="P32" s="15" t="s">
        <v>184</v>
      </c>
      <c r="Q32" s="15" t="s">
        <v>185</v>
      </c>
      <c r="R32" s="15" t="s">
        <v>186</v>
      </c>
      <c r="S32" s="15" t="s">
        <v>187</v>
      </c>
    </row>
    <row r="33" spans="1:22" x14ac:dyDescent="0.2">
      <c r="A33" s="7">
        <v>31</v>
      </c>
      <c r="B33" s="8" t="s">
        <v>39</v>
      </c>
      <c r="C33" s="9">
        <v>97</v>
      </c>
      <c r="D33" s="10">
        <v>77</v>
      </c>
      <c r="E33" s="9">
        <v>14353</v>
      </c>
      <c r="F33" s="11">
        <v>0.86</v>
      </c>
      <c r="G33" s="12">
        <v>0.9</v>
      </c>
      <c r="H33" s="12">
        <v>0.83</v>
      </c>
      <c r="I33" s="13">
        <v>0.86399999999999999</v>
      </c>
      <c r="J33" s="9">
        <v>76.599999999999994</v>
      </c>
      <c r="K33" s="8" t="s">
        <v>19</v>
      </c>
      <c r="L33" s="9">
        <v>27171</v>
      </c>
      <c r="M33" s="11">
        <v>0.9</v>
      </c>
      <c r="N33" t="s">
        <v>179</v>
      </c>
      <c r="O33">
        <v>1</v>
      </c>
      <c r="P33">
        <v>2.7806157398358917</v>
      </c>
      <c r="Q33">
        <v>2.7806157398358917</v>
      </c>
      <c r="R33">
        <v>132.13648189680649</v>
      </c>
      <c r="S33">
        <v>1.1246817081833197E-22</v>
      </c>
    </row>
    <row r="34" spans="1:22" x14ac:dyDescent="0.2">
      <c r="A34" s="7">
        <v>32</v>
      </c>
      <c r="B34" s="8" t="s">
        <v>40</v>
      </c>
      <c r="C34" s="9">
        <v>91</v>
      </c>
      <c r="D34" s="10">
        <v>76</v>
      </c>
      <c r="E34" s="9">
        <v>17868</v>
      </c>
      <c r="F34" s="11">
        <v>0.85</v>
      </c>
      <c r="G34" s="12">
        <v>0.86</v>
      </c>
      <c r="H34" s="12">
        <v>0.87</v>
      </c>
      <c r="I34" s="13">
        <v>0.85699999999999998</v>
      </c>
      <c r="J34" s="9">
        <v>75.7</v>
      </c>
      <c r="K34" s="8" t="s">
        <v>20</v>
      </c>
      <c r="L34" s="9">
        <v>42769</v>
      </c>
      <c r="M34" s="11">
        <v>0.87</v>
      </c>
      <c r="N34" t="s">
        <v>180</v>
      </c>
      <c r="O34">
        <v>160</v>
      </c>
      <c r="P34">
        <v>3.3669620379418856</v>
      </c>
      <c r="Q34">
        <v>2.1043512737136786E-2</v>
      </c>
    </row>
    <row r="35" spans="1:22" ht="17" thickBot="1" x14ac:dyDescent="0.25">
      <c r="A35" s="7">
        <v>33</v>
      </c>
      <c r="B35" s="8" t="s">
        <v>41</v>
      </c>
      <c r="C35" s="9">
        <v>99</v>
      </c>
      <c r="D35" s="10">
        <v>70</v>
      </c>
      <c r="E35" s="9">
        <v>13018</v>
      </c>
      <c r="F35" s="11">
        <v>0.83</v>
      </c>
      <c r="G35" s="12">
        <v>0.89</v>
      </c>
      <c r="H35" s="12">
        <v>0.81</v>
      </c>
      <c r="I35" s="13">
        <v>0.84399999999999997</v>
      </c>
      <c r="J35" s="9">
        <v>74.7</v>
      </c>
      <c r="K35" s="8" t="s">
        <v>21</v>
      </c>
      <c r="L35" s="9">
        <v>22897</v>
      </c>
      <c r="M35" s="11">
        <v>0.89</v>
      </c>
      <c r="N35" s="14" t="s">
        <v>181</v>
      </c>
      <c r="O35" s="14">
        <v>161</v>
      </c>
      <c r="P35" s="14">
        <v>6.1475777777777774</v>
      </c>
      <c r="Q35" s="14"/>
      <c r="R35" s="14"/>
      <c r="S35" s="14"/>
    </row>
    <row r="36" spans="1:22" ht="17" thickBot="1" x14ac:dyDescent="0.25">
      <c r="A36" s="7">
        <v>34</v>
      </c>
      <c r="B36" s="8" t="s">
        <v>42</v>
      </c>
      <c r="C36" s="9">
        <v>96.7</v>
      </c>
      <c r="D36" s="10">
        <v>83</v>
      </c>
      <c r="E36" s="9">
        <v>12277</v>
      </c>
      <c r="F36" s="11">
        <v>0.8</v>
      </c>
      <c r="G36" s="12">
        <v>0.92</v>
      </c>
      <c r="H36" s="12">
        <v>0.8</v>
      </c>
      <c r="I36" s="13">
        <v>0.84199999999999997</v>
      </c>
      <c r="J36" s="9">
        <v>73.2</v>
      </c>
      <c r="K36" s="8" t="s">
        <v>22</v>
      </c>
      <c r="L36" s="9">
        <v>22093</v>
      </c>
      <c r="M36" s="11">
        <v>0.87</v>
      </c>
    </row>
    <row r="37" spans="1:22" x14ac:dyDescent="0.2">
      <c r="A37" s="7">
        <v>35</v>
      </c>
      <c r="B37" s="8" t="s">
        <v>43</v>
      </c>
      <c r="C37" s="9">
        <v>99</v>
      </c>
      <c r="D37" s="10">
        <v>76</v>
      </c>
      <c r="E37" s="9">
        <v>10591</v>
      </c>
      <c r="F37" s="11">
        <v>0.8</v>
      </c>
      <c r="G37" s="12">
        <v>0.91</v>
      </c>
      <c r="H37" s="12">
        <v>0.78</v>
      </c>
      <c r="I37" s="13">
        <v>0.83099999999999996</v>
      </c>
      <c r="J37" s="9">
        <v>73.099999999999994</v>
      </c>
      <c r="K37" s="8" t="s">
        <v>23</v>
      </c>
      <c r="L37" s="9">
        <v>25869</v>
      </c>
      <c r="M37" s="11">
        <v>0.85</v>
      </c>
      <c r="N37" s="15"/>
      <c r="O37" s="15" t="s">
        <v>188</v>
      </c>
      <c r="P37" s="15" t="s">
        <v>176</v>
      </c>
      <c r="Q37" s="15" t="s">
        <v>189</v>
      </c>
      <c r="R37" s="15" t="s">
        <v>190</v>
      </c>
      <c r="S37" s="15" t="s">
        <v>191</v>
      </c>
      <c r="T37" s="15" t="s">
        <v>192</v>
      </c>
      <c r="U37" s="15" t="s">
        <v>193</v>
      </c>
      <c r="V37" s="15" t="s">
        <v>194</v>
      </c>
    </row>
    <row r="38" spans="1:22" x14ac:dyDescent="0.2">
      <c r="A38" s="7">
        <v>36</v>
      </c>
      <c r="B38" s="8" t="s">
        <v>44</v>
      </c>
      <c r="C38" s="9">
        <v>99.3</v>
      </c>
      <c r="D38" s="10">
        <v>81</v>
      </c>
      <c r="E38" s="9">
        <v>11430</v>
      </c>
      <c r="F38" s="11">
        <v>0.77</v>
      </c>
      <c r="G38" s="12">
        <v>0.93</v>
      </c>
      <c r="H38" s="12">
        <v>0.79</v>
      </c>
      <c r="I38" s="13">
        <v>0.82899999999999996</v>
      </c>
      <c r="J38" s="9">
        <v>71.099999999999994</v>
      </c>
      <c r="K38" s="8" t="s">
        <v>24</v>
      </c>
      <c r="L38" s="9">
        <v>25089</v>
      </c>
      <c r="M38" s="11">
        <v>0.88</v>
      </c>
      <c r="N38" t="s">
        <v>182</v>
      </c>
      <c r="O38">
        <v>0.54184839435995802</v>
      </c>
      <c r="P38">
        <v>1.5719571288756791E-2</v>
      </c>
      <c r="Q38">
        <v>34.469667423278118</v>
      </c>
      <c r="R38">
        <v>5.9787499697028516E-76</v>
      </c>
      <c r="S38">
        <v>0.51080378849924846</v>
      </c>
      <c r="T38">
        <v>0.57289300022066758</v>
      </c>
      <c r="U38">
        <v>0.51080378849924846</v>
      </c>
      <c r="V38">
        <v>0.57289300022066758</v>
      </c>
    </row>
    <row r="39" spans="1:22" ht="17" thickBot="1" x14ac:dyDescent="0.25">
      <c r="A39" s="7">
        <v>37</v>
      </c>
      <c r="B39" s="8" t="s">
        <v>45</v>
      </c>
      <c r="C39" s="9">
        <v>97.7</v>
      </c>
      <c r="D39" s="10">
        <v>79</v>
      </c>
      <c r="E39" s="9">
        <v>8879</v>
      </c>
      <c r="F39" s="11">
        <v>0.82</v>
      </c>
      <c r="G39" s="12">
        <v>0.92</v>
      </c>
      <c r="H39" s="12">
        <v>0.75</v>
      </c>
      <c r="I39" s="13">
        <v>0.82799999999999996</v>
      </c>
      <c r="J39" s="9">
        <v>74.2</v>
      </c>
      <c r="K39" s="8" t="s">
        <v>25</v>
      </c>
      <c r="L39" s="9">
        <v>23742</v>
      </c>
      <c r="M39" s="11">
        <v>0.88</v>
      </c>
      <c r="N39" s="14" t="s">
        <v>3</v>
      </c>
      <c r="O39" s="14">
        <v>1.5537812338103516E-5</v>
      </c>
      <c r="P39" s="14">
        <v>1.3516943610493495E-6</v>
      </c>
      <c r="Q39" s="14">
        <v>11.495063370717309</v>
      </c>
      <c r="R39" s="14">
        <v>1.1246817081832313E-22</v>
      </c>
      <c r="S39" s="14">
        <v>1.2868349035822874E-5</v>
      </c>
      <c r="T39" s="14">
        <v>1.8207275640384158E-5</v>
      </c>
      <c r="U39" s="14">
        <v>1.2868349035822874E-5</v>
      </c>
      <c r="V39" s="14">
        <v>1.8207275640384158E-5</v>
      </c>
    </row>
    <row r="40" spans="1:22" x14ac:dyDescent="0.2">
      <c r="A40" s="7">
        <v>38</v>
      </c>
      <c r="B40" s="8" t="s">
        <v>46</v>
      </c>
      <c r="C40" s="9">
        <v>99.7</v>
      </c>
      <c r="D40" s="10">
        <v>84</v>
      </c>
      <c r="E40" s="9">
        <v>8450</v>
      </c>
      <c r="F40" s="11">
        <v>0.8</v>
      </c>
      <c r="G40" s="12">
        <v>0.94</v>
      </c>
      <c r="H40" s="12">
        <v>0.74</v>
      </c>
      <c r="I40" s="13">
        <v>0.82799999999999996</v>
      </c>
      <c r="J40" s="9">
        <v>73.099999999999994</v>
      </c>
      <c r="K40" s="8" t="s">
        <v>26</v>
      </c>
      <c r="L40" s="9">
        <v>25918</v>
      </c>
      <c r="M40" s="11">
        <v>0.86</v>
      </c>
    </row>
    <row r="41" spans="1:22" x14ac:dyDescent="0.2">
      <c r="A41" s="7">
        <v>39</v>
      </c>
      <c r="B41" s="8" t="s">
        <v>47</v>
      </c>
      <c r="C41" s="9">
        <v>95.6</v>
      </c>
      <c r="D41" s="10">
        <v>78</v>
      </c>
      <c r="E41" s="9">
        <v>8652</v>
      </c>
      <c r="F41" s="11">
        <v>0.84</v>
      </c>
      <c r="G41" s="12">
        <v>0.9</v>
      </c>
      <c r="H41" s="12">
        <v>0.74</v>
      </c>
      <c r="I41" s="13">
        <v>0.82499999999999996</v>
      </c>
      <c r="J41" s="9">
        <v>75.2</v>
      </c>
      <c r="K41" s="8" t="s">
        <v>27</v>
      </c>
      <c r="L41" s="9">
        <v>19104</v>
      </c>
      <c r="M41" s="11">
        <v>0.87</v>
      </c>
    </row>
    <row r="42" spans="1:22" x14ac:dyDescent="0.2">
      <c r="A42" s="7">
        <v>40</v>
      </c>
      <c r="B42" s="8" t="s">
        <v>48</v>
      </c>
      <c r="C42" s="9">
        <v>87.1</v>
      </c>
      <c r="D42" s="10">
        <v>80</v>
      </c>
      <c r="E42" s="9">
        <v>13688</v>
      </c>
      <c r="F42" s="11">
        <v>0.8</v>
      </c>
      <c r="G42" s="12">
        <v>0.85</v>
      </c>
      <c r="H42" s="12">
        <v>0.82</v>
      </c>
      <c r="I42" s="13">
        <v>0.82399999999999995</v>
      </c>
      <c r="J42" s="9">
        <v>73.099999999999994</v>
      </c>
      <c r="K42" s="8" t="s">
        <v>28</v>
      </c>
      <c r="L42" s="9">
        <v>22172</v>
      </c>
      <c r="M42" s="11">
        <v>0.89</v>
      </c>
    </row>
    <row r="43" spans="1:22" x14ac:dyDescent="0.2">
      <c r="A43" s="7">
        <v>41</v>
      </c>
      <c r="B43" s="8" t="s">
        <v>49</v>
      </c>
      <c r="C43" s="9">
        <v>95.5</v>
      </c>
      <c r="D43" s="10">
        <v>67</v>
      </c>
      <c r="E43" s="9">
        <v>8860</v>
      </c>
      <c r="F43" s="11">
        <v>0.85</v>
      </c>
      <c r="G43" s="12">
        <v>0.86</v>
      </c>
      <c r="H43" s="12">
        <v>0.75</v>
      </c>
      <c r="I43" s="13">
        <v>0.82099999999999995</v>
      </c>
      <c r="J43" s="9">
        <v>76.2</v>
      </c>
      <c r="K43" s="8" t="s">
        <v>29</v>
      </c>
      <c r="L43" s="9">
        <v>18079</v>
      </c>
      <c r="M43" s="11">
        <v>0.89</v>
      </c>
    </row>
    <row r="44" spans="1:22" x14ac:dyDescent="0.2">
      <c r="A44" s="7">
        <v>42</v>
      </c>
      <c r="B44" s="8" t="s">
        <v>50</v>
      </c>
      <c r="C44" s="9">
        <v>95.7</v>
      </c>
      <c r="D44" s="10">
        <v>74</v>
      </c>
      <c r="E44" s="9">
        <v>15258</v>
      </c>
      <c r="F44" s="11">
        <v>0.74</v>
      </c>
      <c r="G44" s="12">
        <v>0.89</v>
      </c>
      <c r="H44" s="12">
        <v>0.84</v>
      </c>
      <c r="I44" s="13">
        <v>0.82</v>
      </c>
      <c r="J44" s="9">
        <v>69.2</v>
      </c>
      <c r="K44" s="8" t="s">
        <v>30</v>
      </c>
      <c r="L44" s="9">
        <v>18440</v>
      </c>
      <c r="M44" s="11">
        <v>0.89</v>
      </c>
    </row>
    <row r="45" spans="1:22" x14ac:dyDescent="0.2">
      <c r="A45" s="7">
        <v>43</v>
      </c>
      <c r="B45" s="8" t="s">
        <v>51</v>
      </c>
      <c r="C45" s="9">
        <v>81.900000000000006</v>
      </c>
      <c r="D45" s="10">
        <v>59</v>
      </c>
      <c r="E45" s="9">
        <v>17289</v>
      </c>
      <c r="F45" s="11">
        <v>0.85</v>
      </c>
      <c r="G45" s="12">
        <v>0.74</v>
      </c>
      <c r="H45" s="12">
        <v>0.86</v>
      </c>
      <c r="I45" s="13">
        <v>0.81799999999999995</v>
      </c>
      <c r="J45" s="9">
        <v>76</v>
      </c>
      <c r="K45" s="8" t="s">
        <v>31</v>
      </c>
      <c r="L45" s="9">
        <v>15414</v>
      </c>
      <c r="M45" s="11">
        <v>0.89</v>
      </c>
    </row>
    <row r="46" spans="1:22" x14ac:dyDescent="0.2">
      <c r="A46" s="7">
        <v>44</v>
      </c>
      <c r="B46" s="8" t="s">
        <v>52</v>
      </c>
      <c r="C46" s="9">
        <v>98</v>
      </c>
      <c r="D46" s="10">
        <v>86</v>
      </c>
      <c r="E46" s="9">
        <v>8355</v>
      </c>
      <c r="F46" s="11">
        <v>0.76</v>
      </c>
      <c r="G46" s="12">
        <v>0.94</v>
      </c>
      <c r="H46" s="12">
        <v>0.74</v>
      </c>
      <c r="I46" s="13">
        <v>0.81200000000000006</v>
      </c>
      <c r="J46" s="9">
        <v>70.3</v>
      </c>
      <c r="K46" s="8" t="s">
        <v>32</v>
      </c>
      <c r="L46" s="9">
        <v>22090</v>
      </c>
      <c r="M46" s="11">
        <v>0.91</v>
      </c>
    </row>
    <row r="47" spans="1:22" x14ac:dyDescent="0.2">
      <c r="A47" s="7">
        <v>45</v>
      </c>
      <c r="B47" s="8" t="s">
        <v>53</v>
      </c>
      <c r="C47" s="9">
        <v>75.099999999999994</v>
      </c>
      <c r="D47" s="10">
        <v>68</v>
      </c>
      <c r="E47" s="9">
        <v>18162</v>
      </c>
      <c r="F47" s="11">
        <v>0.83</v>
      </c>
      <c r="G47" s="12">
        <v>0.73</v>
      </c>
      <c r="H47" s="12">
        <v>0.87</v>
      </c>
      <c r="I47" s="13">
        <v>0.80900000000000005</v>
      </c>
      <c r="J47" s="9">
        <v>74.8</v>
      </c>
      <c r="K47" s="8" t="s">
        <v>33</v>
      </c>
      <c r="L47" s="9">
        <v>19006</v>
      </c>
      <c r="M47" s="11">
        <v>0.88</v>
      </c>
    </row>
    <row r="48" spans="1:22" x14ac:dyDescent="0.2">
      <c r="A48" s="7">
        <v>46</v>
      </c>
      <c r="B48" s="8" t="s">
        <v>54</v>
      </c>
      <c r="C48" s="9">
        <v>98.2</v>
      </c>
      <c r="D48" s="10">
        <v>68</v>
      </c>
      <c r="E48" s="9">
        <v>7387</v>
      </c>
      <c r="F48" s="11">
        <v>0.81</v>
      </c>
      <c r="G48" s="12">
        <v>0.88</v>
      </c>
      <c r="H48" s="12">
        <v>0.72</v>
      </c>
      <c r="I48" s="13">
        <v>0.80300000000000005</v>
      </c>
      <c r="J48" s="9">
        <v>73.599999999999994</v>
      </c>
      <c r="K48" s="8" t="s">
        <v>34</v>
      </c>
      <c r="L48" s="9">
        <v>20767</v>
      </c>
      <c r="M48" s="11">
        <v>0.87</v>
      </c>
    </row>
    <row r="49" spans="1:20" x14ac:dyDescent="0.2">
      <c r="A49" s="7">
        <v>47</v>
      </c>
      <c r="B49" s="8" t="s">
        <v>55</v>
      </c>
      <c r="C49" s="9">
        <v>99.5</v>
      </c>
      <c r="D49" s="10">
        <v>80</v>
      </c>
      <c r="E49" s="9">
        <v>6656</v>
      </c>
      <c r="F49" s="11">
        <v>0.78</v>
      </c>
      <c r="G49" s="12">
        <v>0.93</v>
      </c>
      <c r="H49" s="12">
        <v>0.7</v>
      </c>
      <c r="I49" s="13">
        <v>0.80300000000000005</v>
      </c>
      <c r="J49" s="9">
        <v>71.8</v>
      </c>
      <c r="K49" s="8" t="s">
        <v>35</v>
      </c>
      <c r="L49" s="9">
        <v>15712</v>
      </c>
      <c r="M49" s="11">
        <v>0.83</v>
      </c>
    </row>
    <row r="50" spans="1:20" x14ac:dyDescent="0.2">
      <c r="A50" s="7">
        <v>48</v>
      </c>
      <c r="B50" s="8" t="s">
        <v>56</v>
      </c>
      <c r="C50" s="9">
        <v>80.8</v>
      </c>
      <c r="D50" s="10">
        <v>75</v>
      </c>
      <c r="E50" s="9">
        <v>18789</v>
      </c>
      <c r="F50" s="11">
        <v>0.74</v>
      </c>
      <c r="G50" s="12">
        <v>0.79</v>
      </c>
      <c r="H50" s="12">
        <v>0.87</v>
      </c>
      <c r="I50" s="13">
        <v>0.80100000000000005</v>
      </c>
      <c r="J50" s="9">
        <v>69.3</v>
      </c>
      <c r="K50" s="8" t="s">
        <v>36</v>
      </c>
      <c r="L50" s="9">
        <v>16064</v>
      </c>
      <c r="M50" s="11">
        <v>0.84</v>
      </c>
    </row>
    <row r="51" spans="1:20" x14ac:dyDescent="0.2">
      <c r="A51" s="7">
        <v>49</v>
      </c>
      <c r="B51" s="8" t="s">
        <v>57</v>
      </c>
      <c r="C51" s="9">
        <v>93.5</v>
      </c>
      <c r="D51" s="10">
        <v>65</v>
      </c>
      <c r="E51" s="9">
        <v>8176</v>
      </c>
      <c r="F51" s="11">
        <v>0.82</v>
      </c>
      <c r="G51" s="12">
        <v>0.84</v>
      </c>
      <c r="H51" s="12">
        <v>0.74</v>
      </c>
      <c r="I51" s="13">
        <v>0.79800000000000004</v>
      </c>
      <c r="J51" s="9">
        <v>74.099999999999994</v>
      </c>
      <c r="K51" s="8" t="s">
        <v>37</v>
      </c>
      <c r="L51" s="9">
        <v>15977</v>
      </c>
      <c r="M51" s="11">
        <v>0.84</v>
      </c>
      <c r="O51" t="s">
        <v>171</v>
      </c>
    </row>
    <row r="52" spans="1:20" ht="17" thickBot="1" x14ac:dyDescent="0.25">
      <c r="A52" s="7">
        <v>50</v>
      </c>
      <c r="B52" s="8" t="s">
        <v>58</v>
      </c>
      <c r="C52" s="9">
        <v>99.8</v>
      </c>
      <c r="D52" s="10">
        <v>82</v>
      </c>
      <c r="E52" s="9">
        <v>6264</v>
      </c>
      <c r="F52" s="11">
        <v>0.75</v>
      </c>
      <c r="G52" s="12">
        <v>0.93</v>
      </c>
      <c r="H52" s="12">
        <v>0.69</v>
      </c>
      <c r="I52" s="13">
        <v>0.79100000000000004</v>
      </c>
      <c r="J52" s="9">
        <v>70.099999999999994</v>
      </c>
      <c r="K52" s="8" t="s">
        <v>38</v>
      </c>
      <c r="L52" s="9">
        <v>15189</v>
      </c>
      <c r="M52" s="11">
        <v>0.88</v>
      </c>
    </row>
    <row r="53" spans="1:20" x14ac:dyDescent="0.2">
      <c r="A53" s="7">
        <v>51</v>
      </c>
      <c r="B53" s="8" t="s">
        <v>59</v>
      </c>
      <c r="C53" s="9">
        <v>91.1</v>
      </c>
      <c r="D53" s="10">
        <v>71</v>
      </c>
      <c r="E53" s="9">
        <v>8297</v>
      </c>
      <c r="F53" s="11">
        <v>0.79</v>
      </c>
      <c r="G53" s="12">
        <v>0.84</v>
      </c>
      <c r="H53" s="12">
        <v>0.74</v>
      </c>
      <c r="I53" s="13">
        <v>0.79</v>
      </c>
      <c r="J53" s="9">
        <v>72.400000000000006</v>
      </c>
      <c r="K53" s="8" t="s">
        <v>39</v>
      </c>
      <c r="L53" s="9">
        <v>14353</v>
      </c>
      <c r="M53" s="11">
        <v>0.86</v>
      </c>
      <c r="O53" s="16" t="s">
        <v>172</v>
      </c>
      <c r="P53" s="16"/>
    </row>
    <row r="54" spans="1:20" x14ac:dyDescent="0.2">
      <c r="A54" s="7">
        <v>52</v>
      </c>
      <c r="B54" s="8" t="s">
        <v>60</v>
      </c>
      <c r="C54" s="9">
        <v>91.7</v>
      </c>
      <c r="D54" s="10">
        <v>74</v>
      </c>
      <c r="E54" s="9">
        <v>5875</v>
      </c>
      <c r="F54" s="11">
        <v>0.81</v>
      </c>
      <c r="G54" s="12">
        <v>0.86</v>
      </c>
      <c r="H54" s="12">
        <v>0.68</v>
      </c>
      <c r="I54" s="13">
        <v>0.78400000000000003</v>
      </c>
      <c r="J54" s="9">
        <v>73.900000000000006</v>
      </c>
      <c r="K54" s="8" t="s">
        <v>40</v>
      </c>
      <c r="L54" s="9">
        <v>17868</v>
      </c>
      <c r="M54" s="11">
        <v>0.85</v>
      </c>
      <c r="O54" t="s">
        <v>173</v>
      </c>
      <c r="P54">
        <v>0.67254054637334182</v>
      </c>
    </row>
    <row r="55" spans="1:20" x14ac:dyDescent="0.2">
      <c r="A55" s="7">
        <v>53</v>
      </c>
      <c r="B55" s="8" t="s">
        <v>61</v>
      </c>
      <c r="C55" s="9">
        <v>99.5</v>
      </c>
      <c r="D55" s="10">
        <v>77</v>
      </c>
      <c r="E55" s="9">
        <v>6876</v>
      </c>
      <c r="F55" s="11">
        <v>0.73</v>
      </c>
      <c r="G55" s="12">
        <v>0.92</v>
      </c>
      <c r="H55" s="12">
        <v>0.71</v>
      </c>
      <c r="I55" s="13">
        <v>0.78200000000000003</v>
      </c>
      <c r="J55" s="9">
        <v>68.5</v>
      </c>
      <c r="K55" s="8" t="s">
        <v>41</v>
      </c>
      <c r="L55" s="9">
        <v>13018</v>
      </c>
      <c r="M55" s="11">
        <v>0.83</v>
      </c>
      <c r="O55" t="s">
        <v>174</v>
      </c>
      <c r="P55">
        <v>0.4523107865161532</v>
      </c>
    </row>
    <row r="56" spans="1:20" x14ac:dyDescent="0.2">
      <c r="A56" s="7">
        <v>54</v>
      </c>
      <c r="B56" s="8" t="s">
        <v>62</v>
      </c>
      <c r="C56" s="9">
        <v>93.1</v>
      </c>
      <c r="D56" s="10">
        <v>73</v>
      </c>
      <c r="E56" s="9">
        <v>4959</v>
      </c>
      <c r="F56" s="11">
        <v>0.81</v>
      </c>
      <c r="G56" s="12">
        <v>0.86</v>
      </c>
      <c r="H56" s="12">
        <v>0.65</v>
      </c>
      <c r="I56" s="13">
        <v>0.77600000000000002</v>
      </c>
      <c r="J56" s="9">
        <v>73.8</v>
      </c>
      <c r="K56" s="8" t="s">
        <v>42</v>
      </c>
      <c r="L56" s="9">
        <v>12277</v>
      </c>
      <c r="M56" s="11">
        <v>0.8</v>
      </c>
      <c r="O56" t="s">
        <v>175</v>
      </c>
      <c r="P56">
        <v>0.44888772893187917</v>
      </c>
    </row>
    <row r="57" spans="1:20" x14ac:dyDescent="0.2">
      <c r="A57" s="7">
        <v>55</v>
      </c>
      <c r="B57" s="8" t="s">
        <v>63</v>
      </c>
      <c r="C57" s="9">
        <v>99.5</v>
      </c>
      <c r="D57" s="10">
        <v>78</v>
      </c>
      <c r="E57" s="9">
        <v>7473</v>
      </c>
      <c r="F57" s="11">
        <v>0.69</v>
      </c>
      <c r="G57" s="12">
        <v>0.92</v>
      </c>
      <c r="H57" s="12">
        <v>0.72</v>
      </c>
      <c r="I57" s="13">
        <v>0.77500000000000002</v>
      </c>
      <c r="J57" s="9">
        <v>66.099999999999994</v>
      </c>
      <c r="K57" s="8" t="s">
        <v>43</v>
      </c>
      <c r="L57" s="9">
        <v>10591</v>
      </c>
      <c r="M57" s="11">
        <v>0.8</v>
      </c>
      <c r="O57" t="s">
        <v>176</v>
      </c>
      <c r="P57">
        <v>0.14506382297849724</v>
      </c>
    </row>
    <row r="58" spans="1:20" ht="17" thickBot="1" x14ac:dyDescent="0.25">
      <c r="A58" s="7">
        <v>56</v>
      </c>
      <c r="B58" s="8" t="s">
        <v>64</v>
      </c>
      <c r="C58" s="9">
        <v>87</v>
      </c>
      <c r="D58" s="10">
        <v>66</v>
      </c>
      <c r="E58" s="9">
        <v>8209</v>
      </c>
      <c r="F58" s="11">
        <v>0.79</v>
      </c>
      <c r="G58" s="12">
        <v>0.8</v>
      </c>
      <c r="H58" s="12">
        <v>0.74</v>
      </c>
      <c r="I58" s="13">
        <v>0.77400000000000002</v>
      </c>
      <c r="J58" s="9">
        <v>72.2</v>
      </c>
      <c r="K58" s="8" t="s">
        <v>44</v>
      </c>
      <c r="L58" s="9">
        <v>11430</v>
      </c>
      <c r="M58" s="11">
        <v>0.77</v>
      </c>
      <c r="O58" s="14" t="s">
        <v>177</v>
      </c>
      <c r="P58" s="14">
        <v>162</v>
      </c>
    </row>
    <row r="59" spans="1:20" x14ac:dyDescent="0.2">
      <c r="A59" s="7">
        <v>57</v>
      </c>
      <c r="B59" s="8" t="s">
        <v>65</v>
      </c>
      <c r="C59" s="9">
        <v>98.3</v>
      </c>
      <c r="D59" s="10">
        <v>72</v>
      </c>
      <c r="E59" s="9">
        <v>5071</v>
      </c>
      <c r="F59" s="11">
        <v>0.76</v>
      </c>
      <c r="G59" s="12">
        <v>0.9</v>
      </c>
      <c r="H59" s="12">
        <v>0.66</v>
      </c>
      <c r="I59" s="13">
        <v>0.77200000000000002</v>
      </c>
      <c r="J59" s="9">
        <v>70.8</v>
      </c>
      <c r="K59" s="8" t="s">
        <v>45</v>
      </c>
      <c r="L59" s="9">
        <v>8879</v>
      </c>
      <c r="M59" s="11">
        <v>0.82</v>
      </c>
    </row>
    <row r="60" spans="1:20" ht="17" thickBot="1" x14ac:dyDescent="0.25">
      <c r="A60" s="7">
        <v>58</v>
      </c>
      <c r="B60" s="8" t="s">
        <v>66</v>
      </c>
      <c r="C60" s="9">
        <v>98</v>
      </c>
      <c r="D60" s="10">
        <v>69</v>
      </c>
      <c r="E60" s="9">
        <v>6041</v>
      </c>
      <c r="F60" s="11">
        <v>0.75</v>
      </c>
      <c r="G60" s="12">
        <v>0.88</v>
      </c>
      <c r="H60" s="12">
        <v>0.68</v>
      </c>
      <c r="I60" s="13">
        <v>0.77200000000000002</v>
      </c>
      <c r="J60" s="9">
        <v>69.8</v>
      </c>
      <c r="K60" s="8" t="s">
        <v>46</v>
      </c>
      <c r="L60" s="9">
        <v>8450</v>
      </c>
      <c r="M60" s="11">
        <v>0.8</v>
      </c>
      <c r="O60" t="s">
        <v>178</v>
      </c>
    </row>
    <row r="61" spans="1:20" x14ac:dyDescent="0.2">
      <c r="A61" s="7">
        <v>59</v>
      </c>
      <c r="B61" s="8" t="s">
        <v>67</v>
      </c>
      <c r="C61" s="9">
        <v>79.099999999999994</v>
      </c>
      <c r="D61" s="10">
        <v>92</v>
      </c>
      <c r="E61" s="9">
        <v>7570</v>
      </c>
      <c r="F61" s="11">
        <v>0.75</v>
      </c>
      <c r="G61" s="12">
        <v>0.83</v>
      </c>
      <c r="H61" s="12">
        <v>0.72</v>
      </c>
      <c r="I61" s="13">
        <v>0.77</v>
      </c>
      <c r="J61" s="9">
        <v>70.3</v>
      </c>
      <c r="K61" s="8" t="s">
        <v>47</v>
      </c>
      <c r="L61" s="9">
        <v>8652</v>
      </c>
      <c r="M61" s="11">
        <v>0.84</v>
      </c>
      <c r="O61" s="15"/>
      <c r="P61" s="15" t="s">
        <v>183</v>
      </c>
      <c r="Q61" s="15" t="s">
        <v>184</v>
      </c>
      <c r="R61" s="15" t="s">
        <v>185</v>
      </c>
      <c r="S61" s="15" t="s">
        <v>186</v>
      </c>
      <c r="T61" s="15" t="s">
        <v>187</v>
      </c>
    </row>
    <row r="62" spans="1:20" x14ac:dyDescent="0.2">
      <c r="A62" s="7">
        <v>60</v>
      </c>
      <c r="B62" s="8" t="s">
        <v>68</v>
      </c>
      <c r="C62" s="9">
        <v>94</v>
      </c>
      <c r="D62" s="10">
        <v>70</v>
      </c>
      <c r="E62" s="9">
        <v>4651</v>
      </c>
      <c r="F62" s="11">
        <v>0.8</v>
      </c>
      <c r="G62" s="12">
        <v>0.86</v>
      </c>
      <c r="H62" s="12">
        <v>0.64</v>
      </c>
      <c r="I62" s="13">
        <v>0.76600000000000001</v>
      </c>
      <c r="J62" s="9">
        <v>73</v>
      </c>
      <c r="K62" s="8" t="s">
        <v>48</v>
      </c>
      <c r="L62" s="9">
        <v>13688</v>
      </c>
      <c r="M62" s="11">
        <v>0.8</v>
      </c>
      <c r="O62" t="s">
        <v>179</v>
      </c>
      <c r="P62">
        <v>1</v>
      </c>
      <c r="Q62">
        <v>2.7806157398358917</v>
      </c>
      <c r="R62">
        <v>2.7806157398358917</v>
      </c>
      <c r="S62">
        <v>132.13648189680649</v>
      </c>
      <c r="T62">
        <v>1.1246817081833197E-22</v>
      </c>
    </row>
    <row r="63" spans="1:20" x14ac:dyDescent="0.2">
      <c r="A63" s="7">
        <v>61</v>
      </c>
      <c r="B63" s="8" t="s">
        <v>69</v>
      </c>
      <c r="C63" s="9">
        <v>92.3</v>
      </c>
      <c r="D63" s="10">
        <v>65</v>
      </c>
      <c r="E63" s="9">
        <v>5495</v>
      </c>
      <c r="F63" s="11">
        <v>0.79</v>
      </c>
      <c r="G63" s="12">
        <v>0.83</v>
      </c>
      <c r="H63" s="12">
        <v>0.67</v>
      </c>
      <c r="I63" s="13">
        <v>0.76500000000000001</v>
      </c>
      <c r="J63" s="9">
        <v>72.7</v>
      </c>
      <c r="K63" s="8" t="s">
        <v>49</v>
      </c>
      <c r="L63" s="9">
        <v>8860</v>
      </c>
      <c r="M63" s="11">
        <v>0.85</v>
      </c>
      <c r="O63" t="s">
        <v>180</v>
      </c>
      <c r="P63">
        <v>160</v>
      </c>
      <c r="Q63">
        <v>3.3669620379418856</v>
      </c>
      <c r="R63">
        <v>2.1043512737136786E-2</v>
      </c>
    </row>
    <row r="64" spans="1:20" ht="17" thickBot="1" x14ac:dyDescent="0.25">
      <c r="A64" s="7">
        <v>62</v>
      </c>
      <c r="B64" s="8" t="s">
        <v>70</v>
      </c>
      <c r="C64" s="9">
        <v>91.5</v>
      </c>
      <c r="D64" s="10">
        <v>73</v>
      </c>
      <c r="E64" s="9">
        <v>5749</v>
      </c>
      <c r="F64" s="11">
        <v>0.76</v>
      </c>
      <c r="G64" s="12">
        <v>0.85</v>
      </c>
      <c r="H64" s="12">
        <v>0.68</v>
      </c>
      <c r="I64" s="13">
        <v>0.76500000000000001</v>
      </c>
      <c r="J64" s="9">
        <v>70.900000000000006</v>
      </c>
      <c r="K64" s="8" t="s">
        <v>50</v>
      </c>
      <c r="L64" s="9">
        <v>15258</v>
      </c>
      <c r="M64" s="11">
        <v>0.74</v>
      </c>
      <c r="O64" s="14" t="s">
        <v>181</v>
      </c>
      <c r="P64" s="14">
        <v>161</v>
      </c>
      <c r="Q64" s="14">
        <v>6.1475777777777774</v>
      </c>
      <c r="R64" s="14"/>
      <c r="S64" s="14"/>
      <c r="T64" s="14"/>
    </row>
    <row r="65" spans="1:23" x14ac:dyDescent="0.2">
      <c r="A65" s="7">
        <v>63</v>
      </c>
      <c r="B65" s="8" t="s">
        <v>71</v>
      </c>
      <c r="C65" s="9">
        <v>84.2</v>
      </c>
      <c r="D65" s="10">
        <v>63</v>
      </c>
      <c r="E65" s="9">
        <v>9107</v>
      </c>
      <c r="F65" s="11">
        <v>0.77</v>
      </c>
      <c r="G65" s="12">
        <v>0.77</v>
      </c>
      <c r="H65" s="12">
        <v>0.75</v>
      </c>
      <c r="I65" s="13">
        <v>0.76500000000000001</v>
      </c>
      <c r="J65" s="9">
        <v>71.099999999999994</v>
      </c>
      <c r="K65" s="8" t="s">
        <v>51</v>
      </c>
      <c r="L65" s="9">
        <v>17289</v>
      </c>
      <c r="M65" s="11">
        <v>0.85</v>
      </c>
    </row>
    <row r="66" spans="1:23" x14ac:dyDescent="0.2">
      <c r="A66" s="7">
        <v>64</v>
      </c>
      <c r="B66" s="8" t="s">
        <v>72</v>
      </c>
      <c r="C66" s="9">
        <v>93</v>
      </c>
      <c r="D66" s="10">
        <v>82</v>
      </c>
      <c r="E66" s="9">
        <v>4178</v>
      </c>
      <c r="F66" s="11">
        <v>0.76</v>
      </c>
      <c r="G66" s="12">
        <v>0.89</v>
      </c>
      <c r="H66" s="12">
        <v>0.62</v>
      </c>
      <c r="I66" s="13">
        <v>0.75800000000000001</v>
      </c>
      <c r="J66" s="9">
        <v>70.400000000000006</v>
      </c>
      <c r="K66" s="8" t="s">
        <v>52</v>
      </c>
      <c r="L66" s="9">
        <v>8355</v>
      </c>
      <c r="M66" s="11">
        <v>0.76</v>
      </c>
      <c r="P66" t="s">
        <v>188</v>
      </c>
      <c r="Q66" t="s">
        <v>176</v>
      </c>
      <c r="R66" t="s">
        <v>189</v>
      </c>
      <c r="S66" t="s">
        <v>190</v>
      </c>
      <c r="T66" t="s">
        <v>191</v>
      </c>
      <c r="U66" t="s">
        <v>192</v>
      </c>
      <c r="V66" t="s">
        <v>193</v>
      </c>
      <c r="W66" t="s">
        <v>194</v>
      </c>
    </row>
    <row r="67" spans="1:23" x14ac:dyDescent="0.2">
      <c r="A67" s="7">
        <v>65</v>
      </c>
      <c r="B67" s="8" t="s">
        <v>73</v>
      </c>
      <c r="C67" s="9">
        <v>85.6</v>
      </c>
      <c r="D67" s="10">
        <v>78</v>
      </c>
      <c r="E67" s="9">
        <v>4705</v>
      </c>
      <c r="F67" s="11">
        <v>0.8</v>
      </c>
      <c r="G67" s="12">
        <v>0.83</v>
      </c>
      <c r="H67" s="12">
        <v>0.64</v>
      </c>
      <c r="I67" s="13">
        <v>0.75800000000000001</v>
      </c>
      <c r="J67" s="9">
        <v>72.900000000000006</v>
      </c>
      <c r="K67" s="8" t="s">
        <v>53</v>
      </c>
      <c r="L67" s="9">
        <v>18162</v>
      </c>
      <c r="M67" s="11">
        <v>0.83</v>
      </c>
      <c r="O67" t="s">
        <v>182</v>
      </c>
      <c r="P67">
        <v>0.54184839435995802</v>
      </c>
      <c r="Q67">
        <v>1.5719571288756791E-2</v>
      </c>
      <c r="R67">
        <v>34.469667423278118</v>
      </c>
      <c r="S67">
        <v>5.9787499697028516E-76</v>
      </c>
      <c r="T67">
        <v>0.51080378849924846</v>
      </c>
      <c r="U67">
        <v>0.57289300022066758</v>
      </c>
      <c r="V67">
        <v>0.51080378849924846</v>
      </c>
      <c r="W67">
        <v>0.57289300022066758</v>
      </c>
    </row>
    <row r="68" spans="1:23" x14ac:dyDescent="0.2">
      <c r="A68" s="7">
        <v>66</v>
      </c>
      <c r="B68" s="8" t="s">
        <v>74</v>
      </c>
      <c r="C68" s="9">
        <v>95.3</v>
      </c>
      <c r="D68" s="10">
        <v>60</v>
      </c>
      <c r="E68" s="9">
        <v>6132</v>
      </c>
      <c r="F68" s="11">
        <v>0.75</v>
      </c>
      <c r="G68" s="12">
        <v>0.84</v>
      </c>
      <c r="H68" s="12">
        <v>0.69</v>
      </c>
      <c r="I68" s="13">
        <v>0.75700000000000001</v>
      </c>
      <c r="J68" s="9">
        <v>69.900000000000006</v>
      </c>
      <c r="K68" s="8" t="s">
        <v>54</v>
      </c>
      <c r="L68" s="9">
        <v>7387</v>
      </c>
      <c r="M68" s="11">
        <v>0.81</v>
      </c>
      <c r="O68" t="s">
        <v>3</v>
      </c>
      <c r="P68">
        <v>1.5537812338103516E-5</v>
      </c>
      <c r="Q68">
        <v>1.3516943610493495E-6</v>
      </c>
      <c r="R68">
        <v>11.495063370717309</v>
      </c>
      <c r="S68">
        <v>1.1246817081832313E-22</v>
      </c>
      <c r="T68">
        <v>1.2868349035822874E-5</v>
      </c>
      <c r="U68">
        <v>1.8207275640384158E-5</v>
      </c>
      <c r="V68">
        <v>1.2868349035822874E-5</v>
      </c>
      <c r="W68">
        <v>1.8207275640384158E-5</v>
      </c>
    </row>
    <row r="69" spans="1:23" x14ac:dyDescent="0.2">
      <c r="A69" s="7">
        <v>67</v>
      </c>
      <c r="B69" s="8" t="s">
        <v>75</v>
      </c>
      <c r="C69" s="9">
        <v>92.6</v>
      </c>
      <c r="D69" s="10">
        <v>83</v>
      </c>
      <c r="E69" s="9">
        <v>4799</v>
      </c>
      <c r="F69" s="11">
        <v>0.73</v>
      </c>
      <c r="G69" s="12">
        <v>0.9</v>
      </c>
      <c r="H69" s="12">
        <v>0.65</v>
      </c>
      <c r="I69" s="13">
        <v>0.75700000000000001</v>
      </c>
      <c r="J69" s="9">
        <v>68.8</v>
      </c>
      <c r="K69" s="8" t="s">
        <v>55</v>
      </c>
      <c r="L69" s="9">
        <v>6656</v>
      </c>
      <c r="M69" s="11">
        <v>0.78</v>
      </c>
    </row>
    <row r="70" spans="1:23" x14ac:dyDescent="0.2">
      <c r="A70" s="7">
        <v>68</v>
      </c>
      <c r="B70" s="8" t="s">
        <v>76</v>
      </c>
      <c r="C70" s="9">
        <v>76.099999999999994</v>
      </c>
      <c r="D70" s="10">
        <v>61</v>
      </c>
      <c r="E70" s="9">
        <v>10815</v>
      </c>
      <c r="F70" s="11">
        <v>0.77</v>
      </c>
      <c r="G70" s="12">
        <v>0.71</v>
      </c>
      <c r="H70" s="12">
        <v>0.78</v>
      </c>
      <c r="I70" s="13">
        <v>0.754</v>
      </c>
      <c r="J70" s="9">
        <v>71.3</v>
      </c>
      <c r="K70" s="8" t="s">
        <v>56</v>
      </c>
      <c r="L70" s="9">
        <v>18789</v>
      </c>
      <c r="M70" s="11">
        <v>0.74</v>
      </c>
    </row>
    <row r="71" spans="1:23" x14ac:dyDescent="0.2">
      <c r="A71" s="7">
        <v>69</v>
      </c>
      <c r="B71" s="8" t="s">
        <v>77</v>
      </c>
      <c r="C71" s="9">
        <v>84.9</v>
      </c>
      <c r="D71" s="10">
        <v>80</v>
      </c>
      <c r="E71" s="9">
        <v>7037</v>
      </c>
      <c r="F71" s="11">
        <v>0.71</v>
      </c>
      <c r="G71" s="12">
        <v>0.83</v>
      </c>
      <c r="H71" s="12">
        <v>0.71</v>
      </c>
      <c r="I71" s="13">
        <v>0.75</v>
      </c>
      <c r="J71" s="9">
        <v>67.5</v>
      </c>
      <c r="K71" s="8" t="s">
        <v>57</v>
      </c>
      <c r="L71" s="9">
        <v>8176</v>
      </c>
      <c r="M71" s="11">
        <v>0.82</v>
      </c>
    </row>
    <row r="72" spans="1:23" x14ac:dyDescent="0.2">
      <c r="A72" s="7">
        <v>70</v>
      </c>
      <c r="B72" s="8" t="s">
        <v>78</v>
      </c>
      <c r="C72" s="9">
        <v>95.1</v>
      </c>
      <c r="D72" s="10">
        <v>82</v>
      </c>
      <c r="E72" s="9">
        <v>3805</v>
      </c>
      <c r="F72" s="11">
        <v>0.73</v>
      </c>
      <c r="G72" s="12">
        <v>0.91</v>
      </c>
      <c r="H72" s="12">
        <v>0.61</v>
      </c>
      <c r="I72" s="13">
        <v>0.749</v>
      </c>
      <c r="J72" s="9">
        <v>69</v>
      </c>
      <c r="K72" s="8" t="s">
        <v>58</v>
      </c>
      <c r="L72" s="9">
        <v>6264</v>
      </c>
      <c r="M72" s="11">
        <v>0.75</v>
      </c>
    </row>
    <row r="73" spans="1:23" x14ac:dyDescent="0.2">
      <c r="A73" s="7">
        <v>71</v>
      </c>
      <c r="B73" s="8" t="s">
        <v>79</v>
      </c>
      <c r="C73" s="9">
        <v>70.3</v>
      </c>
      <c r="D73" s="10">
        <v>58</v>
      </c>
      <c r="E73" s="9">
        <v>13356</v>
      </c>
      <c r="F73" s="11">
        <v>0.76</v>
      </c>
      <c r="G73" s="12">
        <v>0.66</v>
      </c>
      <c r="H73" s="12">
        <v>0.82</v>
      </c>
      <c r="I73" s="13">
        <v>0.747</v>
      </c>
      <c r="J73" s="9">
        <v>70.8</v>
      </c>
      <c r="K73" s="8" t="s">
        <v>59</v>
      </c>
      <c r="L73" s="9">
        <v>8297</v>
      </c>
      <c r="M73" s="11">
        <v>0.79</v>
      </c>
    </row>
    <row r="74" spans="1:23" x14ac:dyDescent="0.2">
      <c r="A74" s="7">
        <v>72</v>
      </c>
      <c r="B74" s="8" t="s">
        <v>80</v>
      </c>
      <c r="C74" s="9">
        <v>98.3</v>
      </c>
      <c r="D74" s="10">
        <v>80</v>
      </c>
      <c r="E74" s="9">
        <v>2215</v>
      </c>
      <c r="F74" s="11">
        <v>0.8</v>
      </c>
      <c r="G74" s="12">
        <v>0.92</v>
      </c>
      <c r="H74" s="12">
        <v>0.52</v>
      </c>
      <c r="I74" s="13">
        <v>0.745</v>
      </c>
      <c r="J74" s="9">
        <v>72.7</v>
      </c>
      <c r="K74" s="8" t="s">
        <v>60</v>
      </c>
      <c r="L74" s="9">
        <v>5875</v>
      </c>
      <c r="M74" s="11">
        <v>0.81</v>
      </c>
    </row>
    <row r="75" spans="1:23" x14ac:dyDescent="0.2">
      <c r="A75" s="7">
        <v>73</v>
      </c>
      <c r="B75" s="8" t="s">
        <v>81</v>
      </c>
      <c r="C75" s="9">
        <v>89.6</v>
      </c>
      <c r="D75" s="10">
        <v>80</v>
      </c>
      <c r="E75" s="9">
        <v>4622</v>
      </c>
      <c r="F75" s="11">
        <v>0.72</v>
      </c>
      <c r="G75" s="12">
        <v>0.86</v>
      </c>
      <c r="H75" s="12">
        <v>0.64</v>
      </c>
      <c r="I75" s="13">
        <v>0.74299999999999999</v>
      </c>
      <c r="J75" s="9">
        <v>68.5</v>
      </c>
      <c r="K75" s="8" t="s">
        <v>61</v>
      </c>
      <c r="L75" s="9">
        <v>6876</v>
      </c>
      <c r="M75" s="11">
        <v>0.73</v>
      </c>
    </row>
    <row r="76" spans="1:23" x14ac:dyDescent="0.2">
      <c r="A76" s="7">
        <v>74</v>
      </c>
      <c r="B76" s="8" t="s">
        <v>82</v>
      </c>
      <c r="C76" s="9">
        <v>99.6</v>
      </c>
      <c r="D76" s="10">
        <v>77</v>
      </c>
      <c r="E76" s="9">
        <v>3458</v>
      </c>
      <c r="F76" s="11">
        <v>0.72</v>
      </c>
      <c r="G76" s="12">
        <v>0.92</v>
      </c>
      <c r="H76" s="12">
        <v>0.59</v>
      </c>
      <c r="I76" s="13">
        <v>0.74199999999999999</v>
      </c>
      <c r="J76" s="9">
        <v>68.099999999999994</v>
      </c>
      <c r="K76" s="8" t="s">
        <v>62</v>
      </c>
      <c r="L76" s="9">
        <v>4959</v>
      </c>
      <c r="M76" s="11">
        <v>0.81</v>
      </c>
    </row>
    <row r="77" spans="1:23" x14ac:dyDescent="0.2">
      <c r="A77" s="7">
        <v>75</v>
      </c>
      <c r="B77" s="8" t="s">
        <v>83</v>
      </c>
      <c r="C77" s="9">
        <v>99</v>
      </c>
      <c r="D77" s="10">
        <v>77</v>
      </c>
      <c r="E77" s="9">
        <v>4951</v>
      </c>
      <c r="F77" s="11">
        <v>0.66</v>
      </c>
      <c r="G77" s="12">
        <v>0.92</v>
      </c>
      <c r="H77" s="12">
        <v>0.65</v>
      </c>
      <c r="I77" s="13">
        <v>0.74199999999999999</v>
      </c>
      <c r="J77" s="9">
        <v>64.400000000000006</v>
      </c>
      <c r="K77" s="8" t="s">
        <v>63</v>
      </c>
      <c r="L77" s="9">
        <v>7473</v>
      </c>
      <c r="M77" s="11">
        <v>0.69</v>
      </c>
    </row>
    <row r="78" spans="1:23" x14ac:dyDescent="0.2">
      <c r="A78" s="7">
        <v>76</v>
      </c>
      <c r="B78" s="8" t="s">
        <v>84</v>
      </c>
      <c r="C78" s="9">
        <v>99.6</v>
      </c>
      <c r="D78" s="10">
        <v>70</v>
      </c>
      <c r="E78" s="9">
        <v>2431</v>
      </c>
      <c r="F78" s="11">
        <v>0.8</v>
      </c>
      <c r="G78" s="12">
        <v>0.89</v>
      </c>
      <c r="H78" s="12">
        <v>0.53</v>
      </c>
      <c r="I78" s="13">
        <v>0.74199999999999999</v>
      </c>
      <c r="J78" s="9">
        <v>73</v>
      </c>
      <c r="K78" s="8" t="s">
        <v>64</v>
      </c>
      <c r="L78" s="9">
        <v>8209</v>
      </c>
      <c r="M78" s="11">
        <v>0.79</v>
      </c>
    </row>
    <row r="79" spans="1:23" x14ac:dyDescent="0.2">
      <c r="A79" s="7">
        <v>77</v>
      </c>
      <c r="B79" s="8" t="s">
        <v>85</v>
      </c>
      <c r="C79" s="9">
        <v>96.2</v>
      </c>
      <c r="D79" s="10">
        <v>77</v>
      </c>
      <c r="E79" s="9">
        <v>4423</v>
      </c>
      <c r="F79" s="11">
        <v>0.68</v>
      </c>
      <c r="G79" s="12">
        <v>0.9</v>
      </c>
      <c r="H79" s="12">
        <v>0.63</v>
      </c>
      <c r="I79" s="13">
        <v>0.73899999999999999</v>
      </c>
      <c r="J79" s="9">
        <v>66.099999999999994</v>
      </c>
      <c r="K79" s="8" t="s">
        <v>65</v>
      </c>
      <c r="L79" s="9">
        <v>5071</v>
      </c>
      <c r="M79" s="11">
        <v>0.76</v>
      </c>
    </row>
    <row r="80" spans="1:23" x14ac:dyDescent="0.2">
      <c r="A80" s="7">
        <v>78</v>
      </c>
      <c r="B80" s="8" t="s">
        <v>86</v>
      </c>
      <c r="C80" s="9">
        <v>86.4</v>
      </c>
      <c r="D80" s="10">
        <v>62</v>
      </c>
      <c r="E80" s="9">
        <v>3561</v>
      </c>
      <c r="F80" s="11">
        <v>0.84</v>
      </c>
      <c r="G80" s="12">
        <v>0.78</v>
      </c>
      <c r="H80" s="12">
        <v>0.6</v>
      </c>
      <c r="I80" s="13">
        <v>0.73799999999999999</v>
      </c>
      <c r="J80" s="9">
        <v>75.099999999999994</v>
      </c>
      <c r="K80" s="8" t="s">
        <v>66</v>
      </c>
      <c r="L80" s="9">
        <v>6041</v>
      </c>
      <c r="M80" s="11">
        <v>0.75</v>
      </c>
    </row>
    <row r="81" spans="1:13" x14ac:dyDescent="0.2">
      <c r="A81" s="7">
        <v>79</v>
      </c>
      <c r="B81" s="8" t="s">
        <v>87</v>
      </c>
      <c r="C81" s="9">
        <v>97</v>
      </c>
      <c r="D81" s="10">
        <v>71</v>
      </c>
      <c r="E81" s="9">
        <v>2850</v>
      </c>
      <c r="F81" s="11">
        <v>0.77</v>
      </c>
      <c r="G81" s="12">
        <v>0.88</v>
      </c>
      <c r="H81" s="12">
        <v>0.56000000000000005</v>
      </c>
      <c r="I81" s="13">
        <v>0.73799999999999999</v>
      </c>
      <c r="J81" s="9">
        <v>71.3</v>
      </c>
      <c r="K81" s="8" t="s">
        <v>67</v>
      </c>
      <c r="L81" s="9">
        <v>7570</v>
      </c>
      <c r="M81" s="11">
        <v>0.75</v>
      </c>
    </row>
    <row r="82" spans="1:13" x14ac:dyDescent="0.2">
      <c r="A82" s="7">
        <v>80</v>
      </c>
      <c r="B82" s="8" t="s">
        <v>88</v>
      </c>
      <c r="C82" s="9">
        <v>93</v>
      </c>
      <c r="D82" s="10">
        <v>64</v>
      </c>
      <c r="E82" s="9">
        <v>4384</v>
      </c>
      <c r="F82" s="11">
        <v>0.75</v>
      </c>
      <c r="G82" s="12">
        <v>0.83</v>
      </c>
      <c r="H82" s="12">
        <v>0.63</v>
      </c>
      <c r="I82" s="13">
        <v>0.73799999999999999</v>
      </c>
      <c r="J82" s="9">
        <v>69.900000000000006</v>
      </c>
      <c r="K82" s="8" t="s">
        <v>68</v>
      </c>
      <c r="L82" s="9">
        <v>4651</v>
      </c>
      <c r="M82" s="11">
        <v>0.8</v>
      </c>
    </row>
    <row r="83" spans="1:13" x14ac:dyDescent="0.2">
      <c r="A83" s="7">
        <v>81</v>
      </c>
      <c r="B83" s="8" t="s">
        <v>89</v>
      </c>
      <c r="C83" s="9">
        <v>91.4</v>
      </c>
      <c r="D83" s="10">
        <v>70</v>
      </c>
      <c r="E83" s="9">
        <v>3279</v>
      </c>
      <c r="F83" s="11">
        <v>0.78</v>
      </c>
      <c r="G83" s="12">
        <v>0.84</v>
      </c>
      <c r="H83" s="12">
        <v>0.57999999999999996</v>
      </c>
      <c r="I83" s="13">
        <v>0.73499999999999999</v>
      </c>
      <c r="J83" s="9">
        <v>71.900000000000006</v>
      </c>
      <c r="K83" s="8" t="s">
        <v>69</v>
      </c>
      <c r="L83" s="9">
        <v>5495</v>
      </c>
      <c r="M83" s="11">
        <v>0.79</v>
      </c>
    </row>
    <row r="84" spans="1:13" x14ac:dyDescent="0.2">
      <c r="A84" s="7">
        <v>82</v>
      </c>
      <c r="B84" s="8" t="s">
        <v>90</v>
      </c>
      <c r="C84" s="9">
        <v>84.6</v>
      </c>
      <c r="D84" s="10">
        <v>62</v>
      </c>
      <c r="E84" s="9">
        <v>6380</v>
      </c>
      <c r="F84" s="11">
        <v>0.74</v>
      </c>
      <c r="G84" s="12">
        <v>0.77</v>
      </c>
      <c r="H84" s="12">
        <v>0.69</v>
      </c>
      <c r="I84" s="13">
        <v>0.73499999999999999</v>
      </c>
      <c r="J84" s="9">
        <v>69.5</v>
      </c>
      <c r="K84" s="8" t="s">
        <v>70</v>
      </c>
      <c r="L84" s="9">
        <v>5749</v>
      </c>
      <c r="M84" s="11">
        <v>0.76</v>
      </c>
    </row>
    <row r="85" spans="1:13" x14ac:dyDescent="0.2">
      <c r="A85" s="7">
        <v>83</v>
      </c>
      <c r="B85" s="8" t="s">
        <v>91</v>
      </c>
      <c r="C85" s="9">
        <v>98</v>
      </c>
      <c r="D85" s="10">
        <v>81</v>
      </c>
      <c r="E85" s="9">
        <v>3347</v>
      </c>
      <c r="F85" s="11">
        <v>0.68</v>
      </c>
      <c r="G85" s="12">
        <v>0.92</v>
      </c>
      <c r="H85" s="12">
        <v>0.59</v>
      </c>
      <c r="I85" s="13">
        <v>0.73</v>
      </c>
      <c r="J85" s="9">
        <v>65.900000000000006</v>
      </c>
      <c r="K85" s="8" t="s">
        <v>71</v>
      </c>
      <c r="L85" s="9">
        <v>9107</v>
      </c>
      <c r="M85" s="11">
        <v>0.77</v>
      </c>
    </row>
    <row r="86" spans="1:13" x14ac:dyDescent="0.2">
      <c r="A86" s="7">
        <v>84</v>
      </c>
      <c r="B86" s="8" t="s">
        <v>92</v>
      </c>
      <c r="C86" s="9">
        <v>91</v>
      </c>
      <c r="D86" s="10">
        <v>77</v>
      </c>
      <c r="E86" s="9">
        <v>2994</v>
      </c>
      <c r="F86" s="11">
        <v>0.75</v>
      </c>
      <c r="G86" s="12">
        <v>0.86</v>
      </c>
      <c r="H86" s="12">
        <v>0.56999999999999995</v>
      </c>
      <c r="I86" s="13">
        <v>0.72599999999999998</v>
      </c>
      <c r="J86" s="9">
        <v>69.8</v>
      </c>
      <c r="K86" s="8" t="s">
        <v>72</v>
      </c>
      <c r="L86" s="9">
        <v>4178</v>
      </c>
      <c r="M86" s="11">
        <v>0.76</v>
      </c>
    </row>
    <row r="87" spans="1:13" x14ac:dyDescent="0.2">
      <c r="A87" s="7">
        <v>85</v>
      </c>
      <c r="B87" s="8" t="s">
        <v>93</v>
      </c>
      <c r="C87" s="9">
        <v>84</v>
      </c>
      <c r="D87" s="10">
        <v>71</v>
      </c>
      <c r="E87" s="9">
        <v>3189</v>
      </c>
      <c r="F87" s="11">
        <v>0.8</v>
      </c>
      <c r="G87" s="12">
        <v>0.8</v>
      </c>
      <c r="H87" s="12">
        <v>0.57999999999999996</v>
      </c>
      <c r="I87" s="13">
        <v>0.72499999999999998</v>
      </c>
      <c r="J87" s="9">
        <v>73</v>
      </c>
      <c r="K87" s="8" t="s">
        <v>73</v>
      </c>
      <c r="L87" s="9">
        <v>4705</v>
      </c>
      <c r="M87" s="11">
        <v>0.8</v>
      </c>
    </row>
    <row r="88" spans="1:13" x14ac:dyDescent="0.2">
      <c r="A88" s="7">
        <v>86</v>
      </c>
      <c r="B88" s="8" t="s">
        <v>94</v>
      </c>
      <c r="C88" s="9">
        <v>83.2</v>
      </c>
      <c r="D88" s="10">
        <v>72</v>
      </c>
      <c r="E88" s="9">
        <v>5507</v>
      </c>
      <c r="F88" s="11">
        <v>0.7</v>
      </c>
      <c r="G88" s="12">
        <v>0.79</v>
      </c>
      <c r="H88" s="12">
        <v>0.67</v>
      </c>
      <c r="I88" s="13">
        <v>0.72199999999999998</v>
      </c>
      <c r="J88" s="9">
        <v>67.2</v>
      </c>
      <c r="K88" s="8" t="s">
        <v>74</v>
      </c>
      <c r="L88" s="9">
        <v>6132</v>
      </c>
      <c r="M88" s="11">
        <v>0.75</v>
      </c>
    </row>
    <row r="89" spans="1:13" x14ac:dyDescent="0.2">
      <c r="A89" s="7">
        <v>87</v>
      </c>
      <c r="B89" s="8" t="s">
        <v>95</v>
      </c>
      <c r="C89" s="9">
        <v>83.5</v>
      </c>
      <c r="D89" s="10">
        <v>73</v>
      </c>
      <c r="E89" s="9">
        <v>3617</v>
      </c>
      <c r="F89" s="11">
        <v>0.75</v>
      </c>
      <c r="G89" s="12">
        <v>0.8</v>
      </c>
      <c r="H89" s="12">
        <v>0.6</v>
      </c>
      <c r="I89" s="13">
        <v>0.71799999999999997</v>
      </c>
      <c r="J89" s="9">
        <v>70.2</v>
      </c>
      <c r="K89" s="8" t="s">
        <v>75</v>
      </c>
      <c r="L89" s="9">
        <v>4799</v>
      </c>
      <c r="M89" s="11">
        <v>0.73</v>
      </c>
    </row>
    <row r="90" spans="1:13" x14ac:dyDescent="0.2">
      <c r="A90" s="7">
        <v>88</v>
      </c>
      <c r="B90" s="8" t="s">
        <v>96</v>
      </c>
      <c r="C90" s="9">
        <v>89.2</v>
      </c>
      <c r="D90" s="10">
        <v>55</v>
      </c>
      <c r="E90" s="9">
        <v>3955</v>
      </c>
      <c r="F90" s="11">
        <v>0.75</v>
      </c>
      <c r="G90" s="12">
        <v>0.78</v>
      </c>
      <c r="H90" s="12">
        <v>0.61</v>
      </c>
      <c r="I90" s="13">
        <v>0.71399999999999997</v>
      </c>
      <c r="J90" s="9">
        <v>70.099999999999994</v>
      </c>
      <c r="K90" s="8" t="s">
        <v>76</v>
      </c>
      <c r="L90" s="9">
        <v>10815</v>
      </c>
      <c r="M90" s="11">
        <v>0.77</v>
      </c>
    </row>
    <row r="91" spans="1:13" x14ac:dyDescent="0.2">
      <c r="A91" s="7">
        <v>89</v>
      </c>
      <c r="B91" s="8" t="s">
        <v>97</v>
      </c>
      <c r="C91" s="9">
        <v>69.900000000000006</v>
      </c>
      <c r="D91" s="10">
        <v>74</v>
      </c>
      <c r="E91" s="9">
        <v>5957</v>
      </c>
      <c r="F91" s="11">
        <v>0.75</v>
      </c>
      <c r="G91" s="12">
        <v>0.71</v>
      </c>
      <c r="H91" s="12">
        <v>0.68</v>
      </c>
      <c r="I91" s="13">
        <v>0.71399999999999997</v>
      </c>
      <c r="J91" s="9">
        <v>69.900000000000006</v>
      </c>
      <c r="K91" s="8" t="s">
        <v>77</v>
      </c>
      <c r="L91" s="9">
        <v>7037</v>
      </c>
      <c r="M91" s="11">
        <v>0.71</v>
      </c>
    </row>
    <row r="92" spans="1:13" x14ac:dyDescent="0.2">
      <c r="A92" s="7">
        <v>90</v>
      </c>
      <c r="B92" s="8" t="s">
        <v>98</v>
      </c>
      <c r="C92" s="9">
        <v>75.7</v>
      </c>
      <c r="D92" s="10">
        <v>73</v>
      </c>
      <c r="E92" s="9">
        <v>5531</v>
      </c>
      <c r="F92" s="11">
        <v>0.73</v>
      </c>
      <c r="G92" s="12">
        <v>0.75</v>
      </c>
      <c r="H92" s="12">
        <v>0.67</v>
      </c>
      <c r="I92" s="13">
        <v>0.71399999999999997</v>
      </c>
      <c r="J92" s="9">
        <v>68.5</v>
      </c>
      <c r="K92" s="8" t="s">
        <v>78</v>
      </c>
      <c r="L92" s="9">
        <v>3805</v>
      </c>
      <c r="M92" s="11">
        <v>0.73</v>
      </c>
    </row>
    <row r="93" spans="1:13" x14ac:dyDescent="0.2">
      <c r="A93" s="7">
        <v>91</v>
      </c>
      <c r="B93" s="8" t="s">
        <v>99</v>
      </c>
      <c r="C93" s="9">
        <v>73.599999999999994</v>
      </c>
      <c r="D93" s="10">
        <v>77</v>
      </c>
      <c r="E93" s="9">
        <v>4490</v>
      </c>
      <c r="F93" s="11">
        <v>0.74</v>
      </c>
      <c r="G93" s="12">
        <v>0.75</v>
      </c>
      <c r="H93" s="12">
        <v>0.63</v>
      </c>
      <c r="I93" s="13">
        <v>0.70799999999999996</v>
      </c>
      <c r="J93" s="9">
        <v>69.400000000000006</v>
      </c>
      <c r="K93" s="8" t="s">
        <v>79</v>
      </c>
      <c r="L93" s="9">
        <v>13356</v>
      </c>
      <c r="M93" s="11">
        <v>0.76</v>
      </c>
    </row>
    <row r="94" spans="1:13" x14ac:dyDescent="0.2">
      <c r="A94" s="7">
        <v>92</v>
      </c>
      <c r="B94" s="8" t="s">
        <v>100</v>
      </c>
      <c r="C94" s="9">
        <v>97</v>
      </c>
      <c r="D94" s="10">
        <v>68</v>
      </c>
      <c r="E94" s="9">
        <v>2573</v>
      </c>
      <c r="F94" s="11">
        <v>0.71</v>
      </c>
      <c r="G94" s="12">
        <v>0.87</v>
      </c>
      <c r="H94" s="12">
        <v>0.54</v>
      </c>
      <c r="I94" s="13">
        <v>0.70699999999999996</v>
      </c>
      <c r="J94" s="9">
        <v>67.400000000000006</v>
      </c>
      <c r="K94" s="8" t="s">
        <v>80</v>
      </c>
      <c r="L94" s="9">
        <v>2215</v>
      </c>
      <c r="M94" s="11">
        <v>0.8</v>
      </c>
    </row>
    <row r="95" spans="1:13" x14ac:dyDescent="0.2">
      <c r="A95" s="7">
        <v>93</v>
      </c>
      <c r="B95" s="8" t="s">
        <v>101</v>
      </c>
      <c r="C95" s="9">
        <v>98.4</v>
      </c>
      <c r="D95" s="10">
        <v>66</v>
      </c>
      <c r="E95" s="9">
        <v>3640</v>
      </c>
      <c r="F95" s="11">
        <v>0.64</v>
      </c>
      <c r="G95" s="12">
        <v>0.87</v>
      </c>
      <c r="H95" s="12">
        <v>0.6</v>
      </c>
      <c r="I95" s="13">
        <v>0.70399999999999996</v>
      </c>
      <c r="J95" s="9">
        <v>63.3</v>
      </c>
      <c r="K95" s="8" t="s">
        <v>81</v>
      </c>
      <c r="L95" s="9">
        <v>4622</v>
      </c>
      <c r="M95" s="11">
        <v>0.72</v>
      </c>
    </row>
    <row r="96" spans="1:13" x14ac:dyDescent="0.2">
      <c r="A96" s="7">
        <v>94</v>
      </c>
      <c r="B96" s="8" t="s">
        <v>102</v>
      </c>
      <c r="C96" s="9">
        <v>84.9</v>
      </c>
      <c r="D96" s="10">
        <v>93</v>
      </c>
      <c r="E96" s="9">
        <v>8908</v>
      </c>
      <c r="F96" s="11">
        <v>0.48</v>
      </c>
      <c r="G96" s="12">
        <v>0.87</v>
      </c>
      <c r="H96" s="12">
        <v>0.75</v>
      </c>
      <c r="I96" s="13">
        <v>0.70199999999999996</v>
      </c>
      <c r="J96" s="9">
        <v>53.9</v>
      </c>
      <c r="K96" s="8" t="s">
        <v>82</v>
      </c>
      <c r="L96" s="9">
        <v>3458</v>
      </c>
      <c r="M96" s="11">
        <v>0.72</v>
      </c>
    </row>
    <row r="97" spans="1:13" x14ac:dyDescent="0.2">
      <c r="A97" s="7">
        <v>95</v>
      </c>
      <c r="B97" s="8" t="s">
        <v>103</v>
      </c>
      <c r="C97" s="9">
        <v>78.3</v>
      </c>
      <c r="D97" s="10">
        <v>63</v>
      </c>
      <c r="E97" s="9">
        <v>4344</v>
      </c>
      <c r="F97" s="11">
        <v>0.74</v>
      </c>
      <c r="G97" s="12">
        <v>0.73</v>
      </c>
      <c r="H97" s="12">
        <v>0.63</v>
      </c>
      <c r="I97" s="13">
        <v>0.70099999999999996</v>
      </c>
      <c r="J97" s="9">
        <v>69.5</v>
      </c>
      <c r="K97" s="8" t="s">
        <v>83</v>
      </c>
      <c r="L97" s="9">
        <v>4951</v>
      </c>
      <c r="M97" s="11">
        <v>0.66</v>
      </c>
    </row>
    <row r="98" spans="1:13" x14ac:dyDescent="0.2">
      <c r="A98" s="7">
        <v>96</v>
      </c>
      <c r="B98" s="8" t="s">
        <v>104</v>
      </c>
      <c r="C98" s="9">
        <v>80.2</v>
      </c>
      <c r="D98" s="10">
        <v>65</v>
      </c>
      <c r="E98" s="9">
        <v>4047</v>
      </c>
      <c r="F98" s="11">
        <v>0.73</v>
      </c>
      <c r="G98" s="12">
        <v>0.75</v>
      </c>
      <c r="H98" s="12">
        <v>0.62</v>
      </c>
      <c r="I98" s="13">
        <v>0.70099999999999996</v>
      </c>
      <c r="J98" s="9">
        <v>68.900000000000006</v>
      </c>
      <c r="K98" s="8" t="s">
        <v>84</v>
      </c>
      <c r="L98" s="9">
        <v>2431</v>
      </c>
      <c r="M98" s="11">
        <v>0.8</v>
      </c>
    </row>
    <row r="99" spans="1:13" x14ac:dyDescent="0.2">
      <c r="A99" s="7">
        <v>97</v>
      </c>
      <c r="B99" s="8" t="s">
        <v>105</v>
      </c>
      <c r="C99" s="9">
        <v>73.599999999999994</v>
      </c>
      <c r="D99" s="10">
        <v>63</v>
      </c>
      <c r="E99" s="9">
        <v>4454</v>
      </c>
      <c r="F99" s="11">
        <v>0.76</v>
      </c>
      <c r="G99" s="12">
        <v>0.7</v>
      </c>
      <c r="H99" s="12">
        <v>0.63</v>
      </c>
      <c r="I99" s="13">
        <v>0.7</v>
      </c>
      <c r="J99" s="9">
        <v>70.900000000000006</v>
      </c>
      <c r="K99" s="8" t="s">
        <v>85</v>
      </c>
      <c r="L99" s="9">
        <v>4423</v>
      </c>
      <c r="M99" s="11">
        <v>0.68</v>
      </c>
    </row>
    <row r="100" spans="1:13" x14ac:dyDescent="0.2">
      <c r="A100" s="7">
        <v>98</v>
      </c>
      <c r="B100" s="8" t="s">
        <v>106</v>
      </c>
      <c r="C100" s="9">
        <v>98.7</v>
      </c>
      <c r="D100" s="10">
        <v>72</v>
      </c>
      <c r="E100" s="9">
        <v>2037</v>
      </c>
      <c r="F100" s="11">
        <v>0.69</v>
      </c>
      <c r="G100" s="12">
        <v>0.9</v>
      </c>
      <c r="H100" s="12">
        <v>0.5</v>
      </c>
      <c r="I100" s="13">
        <v>0.69899999999999995</v>
      </c>
      <c r="J100" s="9">
        <v>66.599999999999994</v>
      </c>
      <c r="K100" s="8" t="s">
        <v>86</v>
      </c>
      <c r="L100" s="9">
        <v>3561</v>
      </c>
      <c r="M100" s="11">
        <v>0.84</v>
      </c>
    </row>
    <row r="101" spans="1:13" x14ac:dyDescent="0.2">
      <c r="A101" s="7">
        <v>99</v>
      </c>
      <c r="B101" s="8" t="s">
        <v>107</v>
      </c>
      <c r="C101" s="9">
        <v>88.5</v>
      </c>
      <c r="D101" s="10">
        <v>76</v>
      </c>
      <c r="E101" s="9">
        <v>2251</v>
      </c>
      <c r="F101" s="11">
        <v>0.73</v>
      </c>
      <c r="G101" s="12">
        <v>0.84</v>
      </c>
      <c r="H101" s="12">
        <v>0.52</v>
      </c>
      <c r="I101" s="13">
        <v>0.69799999999999995</v>
      </c>
      <c r="J101" s="9">
        <v>68.7</v>
      </c>
      <c r="K101" s="8" t="s">
        <v>87</v>
      </c>
      <c r="L101" s="9">
        <v>2850</v>
      </c>
      <c r="M101" s="11">
        <v>0.77</v>
      </c>
    </row>
    <row r="102" spans="1:13" x14ac:dyDescent="0.2">
      <c r="A102" s="7">
        <v>100</v>
      </c>
      <c r="B102" s="8" t="s">
        <v>108</v>
      </c>
      <c r="C102" s="9">
        <v>66.599999999999994</v>
      </c>
      <c r="D102" s="10">
        <v>72</v>
      </c>
      <c r="E102" s="9">
        <v>5063</v>
      </c>
      <c r="F102" s="11">
        <v>0.74</v>
      </c>
      <c r="G102" s="12">
        <v>0.69</v>
      </c>
      <c r="H102" s="12">
        <v>0.66</v>
      </c>
      <c r="I102" s="13">
        <v>0.69299999999999995</v>
      </c>
      <c r="J102" s="9">
        <v>69.3</v>
      </c>
      <c r="K102" s="8" t="s">
        <v>88</v>
      </c>
      <c r="L102" s="9">
        <v>4384</v>
      </c>
      <c r="M102" s="11">
        <v>0.75</v>
      </c>
    </row>
    <row r="103" spans="1:13" x14ac:dyDescent="0.2">
      <c r="A103" s="7">
        <v>101</v>
      </c>
      <c r="B103" s="8" t="s">
        <v>109</v>
      </c>
      <c r="C103" s="9">
        <v>93.1</v>
      </c>
      <c r="D103" s="10">
        <v>67</v>
      </c>
      <c r="E103" s="9">
        <v>1860</v>
      </c>
      <c r="F103" s="11">
        <v>0.71</v>
      </c>
      <c r="G103" s="12">
        <v>0.84</v>
      </c>
      <c r="H103" s="12">
        <v>0.49</v>
      </c>
      <c r="I103" s="13">
        <v>0.68200000000000005</v>
      </c>
      <c r="J103" s="9">
        <v>67.8</v>
      </c>
      <c r="K103" s="8" t="s">
        <v>89</v>
      </c>
      <c r="L103" s="9">
        <v>3279</v>
      </c>
      <c r="M103" s="11">
        <v>0.78</v>
      </c>
    </row>
    <row r="104" spans="1:13" x14ac:dyDescent="0.2">
      <c r="A104" s="7">
        <v>102</v>
      </c>
      <c r="B104" s="8" t="s">
        <v>110</v>
      </c>
      <c r="C104" s="9">
        <v>86.3</v>
      </c>
      <c r="D104" s="10">
        <v>65</v>
      </c>
      <c r="E104" s="9">
        <v>2857</v>
      </c>
      <c r="F104" s="11">
        <v>0.68</v>
      </c>
      <c r="G104" s="12">
        <v>0.79</v>
      </c>
      <c r="H104" s="12">
        <v>0.56000000000000005</v>
      </c>
      <c r="I104" s="13">
        <v>0.67700000000000005</v>
      </c>
      <c r="J104" s="9">
        <v>65.8</v>
      </c>
      <c r="K104" s="8" t="s">
        <v>90</v>
      </c>
      <c r="L104" s="9">
        <v>6380</v>
      </c>
      <c r="M104" s="11">
        <v>0.74</v>
      </c>
    </row>
    <row r="105" spans="1:13" x14ac:dyDescent="0.2">
      <c r="A105" s="7">
        <v>103</v>
      </c>
      <c r="B105" s="8" t="s">
        <v>111</v>
      </c>
      <c r="C105" s="9">
        <v>99.1</v>
      </c>
      <c r="D105" s="10">
        <v>67</v>
      </c>
      <c r="E105" s="9">
        <v>1031</v>
      </c>
      <c r="F105" s="11">
        <v>0.71</v>
      </c>
      <c r="G105" s="12">
        <v>0.88</v>
      </c>
      <c r="H105" s="12">
        <v>0.39</v>
      </c>
      <c r="I105" s="13">
        <v>0.66</v>
      </c>
      <c r="J105" s="9">
        <v>67.400000000000006</v>
      </c>
      <c r="K105" s="8" t="s">
        <v>91</v>
      </c>
      <c r="L105" s="9">
        <v>3347</v>
      </c>
      <c r="M105" s="11">
        <v>0.68</v>
      </c>
    </row>
    <row r="106" spans="1:13" x14ac:dyDescent="0.2">
      <c r="A106" s="7">
        <v>104</v>
      </c>
      <c r="B106" s="8" t="s">
        <v>112</v>
      </c>
      <c r="C106" s="9">
        <v>85</v>
      </c>
      <c r="D106" s="10">
        <v>70</v>
      </c>
      <c r="E106" s="9">
        <v>2355</v>
      </c>
      <c r="F106" s="11">
        <v>0.62</v>
      </c>
      <c r="G106" s="12">
        <v>0.8</v>
      </c>
      <c r="H106" s="12">
        <v>0.53</v>
      </c>
      <c r="I106" s="13">
        <v>0.64800000000000002</v>
      </c>
      <c r="J106" s="9">
        <v>62</v>
      </c>
      <c r="K106" s="8" t="s">
        <v>92</v>
      </c>
      <c r="L106" s="9">
        <v>2994</v>
      </c>
      <c r="M106" s="11">
        <v>0.75</v>
      </c>
    </row>
    <row r="107" spans="1:13" x14ac:dyDescent="0.2">
      <c r="A107" s="7">
        <v>105</v>
      </c>
      <c r="B107" s="8" t="s">
        <v>113</v>
      </c>
      <c r="C107" s="9">
        <v>54.6</v>
      </c>
      <c r="D107" s="10">
        <v>76</v>
      </c>
      <c r="E107" s="9">
        <v>3420</v>
      </c>
      <c r="F107" s="11">
        <v>0.7</v>
      </c>
      <c r="G107" s="12">
        <v>0.62</v>
      </c>
      <c r="H107" s="12">
        <v>0.59</v>
      </c>
      <c r="I107" s="13">
        <v>0.63500000000000001</v>
      </c>
      <c r="J107" s="9">
        <v>66.900000000000006</v>
      </c>
      <c r="K107" s="8" t="s">
        <v>93</v>
      </c>
      <c r="L107" s="9">
        <v>3189</v>
      </c>
      <c r="M107" s="11">
        <v>0.8</v>
      </c>
    </row>
    <row r="108" spans="1:13" x14ac:dyDescent="0.2">
      <c r="A108" s="7">
        <v>106</v>
      </c>
      <c r="B108" s="8" t="s">
        <v>114</v>
      </c>
      <c r="C108" s="9">
        <v>68.2</v>
      </c>
      <c r="D108" s="10">
        <v>63</v>
      </c>
      <c r="E108" s="9">
        <v>2279</v>
      </c>
      <c r="F108" s="11">
        <v>0.72</v>
      </c>
      <c r="G108" s="12">
        <v>0.66</v>
      </c>
      <c r="H108" s="12">
        <v>0.52</v>
      </c>
      <c r="I108" s="13">
        <v>0.63500000000000001</v>
      </c>
      <c r="J108" s="9">
        <v>68.099999999999994</v>
      </c>
      <c r="K108" s="8" t="s">
        <v>94</v>
      </c>
      <c r="L108" s="9">
        <v>5507</v>
      </c>
      <c r="M108" s="11">
        <v>0.7</v>
      </c>
    </row>
    <row r="109" spans="1:13" x14ac:dyDescent="0.2">
      <c r="A109" s="7">
        <v>107</v>
      </c>
      <c r="B109" s="8" t="s">
        <v>115</v>
      </c>
      <c r="C109" s="9">
        <v>74</v>
      </c>
      <c r="D109" s="10">
        <v>61</v>
      </c>
      <c r="E109" s="9">
        <v>2340</v>
      </c>
      <c r="F109" s="11">
        <v>0.68</v>
      </c>
      <c r="G109" s="12">
        <v>0.7</v>
      </c>
      <c r="H109" s="12">
        <v>0.53</v>
      </c>
      <c r="I109" s="13">
        <v>0.63400000000000001</v>
      </c>
      <c r="J109" s="9">
        <v>65.7</v>
      </c>
      <c r="K109" s="8" t="s">
        <v>95</v>
      </c>
      <c r="L109" s="9">
        <v>3617</v>
      </c>
      <c r="M109" s="11">
        <v>0.75</v>
      </c>
    </row>
    <row r="110" spans="1:13" x14ac:dyDescent="0.2">
      <c r="A110" s="7">
        <v>108</v>
      </c>
      <c r="B110" s="8" t="s">
        <v>116</v>
      </c>
      <c r="C110" s="9">
        <v>68.099999999999994</v>
      </c>
      <c r="D110" s="10">
        <v>49</v>
      </c>
      <c r="E110" s="9">
        <v>3674</v>
      </c>
      <c r="F110" s="11">
        <v>0.66</v>
      </c>
      <c r="G110" s="12">
        <v>0.62</v>
      </c>
      <c r="H110" s="12">
        <v>0.6</v>
      </c>
      <c r="I110" s="13">
        <v>0.626</v>
      </c>
      <c r="J110" s="9">
        <v>64.5</v>
      </c>
      <c r="K110" s="8" t="s">
        <v>96</v>
      </c>
      <c r="L110" s="9">
        <v>3955</v>
      </c>
      <c r="M110" s="11">
        <v>0.75</v>
      </c>
    </row>
    <row r="111" spans="1:13" x14ac:dyDescent="0.2">
      <c r="A111" s="7">
        <v>109</v>
      </c>
      <c r="B111" s="8" t="s">
        <v>117</v>
      </c>
      <c r="C111" s="9">
        <v>63</v>
      </c>
      <c r="D111" s="10">
        <v>86</v>
      </c>
      <c r="E111" s="9">
        <v>6024</v>
      </c>
      <c r="F111" s="11">
        <v>0.46</v>
      </c>
      <c r="G111" s="12">
        <v>0.71</v>
      </c>
      <c r="H111" s="12">
        <v>0.68</v>
      </c>
      <c r="I111" s="13">
        <v>0.61699999999999999</v>
      </c>
      <c r="J111" s="9">
        <v>52.6</v>
      </c>
      <c r="K111" s="8" t="s">
        <v>97</v>
      </c>
      <c r="L111" s="9">
        <v>5957</v>
      </c>
      <c r="M111" s="11">
        <v>0.75</v>
      </c>
    </row>
    <row r="112" spans="1:13" x14ac:dyDescent="0.2">
      <c r="A112" s="7">
        <v>110</v>
      </c>
      <c r="B112" s="8" t="s">
        <v>118</v>
      </c>
      <c r="C112" s="9">
        <v>82.2</v>
      </c>
      <c r="D112" s="10">
        <v>64</v>
      </c>
      <c r="E112" s="9">
        <v>4676</v>
      </c>
      <c r="F112" s="11">
        <v>0.43</v>
      </c>
      <c r="G112" s="12">
        <v>0.76</v>
      </c>
      <c r="H112" s="12">
        <v>0.64</v>
      </c>
      <c r="I112" s="13">
        <v>0.61</v>
      </c>
      <c r="J112" s="9">
        <v>50.6</v>
      </c>
      <c r="K112" s="8" t="s">
        <v>98</v>
      </c>
      <c r="L112" s="9">
        <v>5531</v>
      </c>
      <c r="M112" s="11">
        <v>0.73</v>
      </c>
    </row>
    <row r="113" spans="1:13" x14ac:dyDescent="0.2">
      <c r="A113" s="7">
        <v>111</v>
      </c>
      <c r="B113" s="8" t="s">
        <v>119</v>
      </c>
      <c r="C113" s="9">
        <v>81.400000000000006</v>
      </c>
      <c r="D113" s="10">
        <v>78</v>
      </c>
      <c r="E113" s="9">
        <v>5468</v>
      </c>
      <c r="F113" s="11">
        <v>0.33</v>
      </c>
      <c r="G113" s="12">
        <v>0.8</v>
      </c>
      <c r="H113" s="12">
        <v>0.67</v>
      </c>
      <c r="I113" s="13">
        <v>0.60099999999999998</v>
      </c>
      <c r="J113" s="9">
        <v>44.9</v>
      </c>
      <c r="K113" s="8" t="s">
        <v>99</v>
      </c>
      <c r="L113" s="9">
        <v>4490</v>
      </c>
      <c r="M113" s="11">
        <v>0.74</v>
      </c>
    </row>
    <row r="114" spans="1:13" x14ac:dyDescent="0.2">
      <c r="A114" s="7">
        <v>112</v>
      </c>
      <c r="B114" s="8" t="s">
        <v>120</v>
      </c>
      <c r="C114" s="9">
        <v>48</v>
      </c>
      <c r="D114" s="10">
        <v>52</v>
      </c>
      <c r="E114" s="9">
        <v>3419</v>
      </c>
      <c r="F114" s="11">
        <v>0.7</v>
      </c>
      <c r="G114" s="12">
        <v>0.49</v>
      </c>
      <c r="H114" s="12">
        <v>0.59</v>
      </c>
      <c r="I114" s="13">
        <v>0.59599999999999997</v>
      </c>
      <c r="J114" s="9">
        <v>67.2</v>
      </c>
      <c r="K114" s="8" t="s">
        <v>100</v>
      </c>
      <c r="L114" s="9">
        <v>2573</v>
      </c>
      <c r="M114" s="11">
        <v>0.71</v>
      </c>
    </row>
    <row r="115" spans="1:13" x14ac:dyDescent="0.2">
      <c r="A115" s="7">
        <v>113</v>
      </c>
      <c r="B115" s="8" t="s">
        <v>121</v>
      </c>
      <c r="C115" s="9">
        <v>78.900000000000006</v>
      </c>
      <c r="D115" s="10">
        <v>72</v>
      </c>
      <c r="E115" s="9">
        <v>3987</v>
      </c>
      <c r="F115" s="11">
        <v>0.37</v>
      </c>
      <c r="G115" s="12">
        <v>0.77</v>
      </c>
      <c r="H115" s="12">
        <v>0.62</v>
      </c>
      <c r="I115" s="13">
        <v>0.58299999999999996</v>
      </c>
      <c r="J115" s="9">
        <v>47</v>
      </c>
      <c r="K115" s="8" t="s">
        <v>101</v>
      </c>
      <c r="L115" s="9">
        <v>3640</v>
      </c>
      <c r="M115" s="11">
        <v>0.64</v>
      </c>
    </row>
    <row r="116" spans="1:13" x14ac:dyDescent="0.2">
      <c r="A116" s="7">
        <v>114</v>
      </c>
      <c r="B116" s="8" t="s">
        <v>122</v>
      </c>
      <c r="C116" s="9">
        <v>76.400000000000006</v>
      </c>
      <c r="D116" s="10">
        <v>70</v>
      </c>
      <c r="E116" s="9">
        <v>6872</v>
      </c>
      <c r="F116" s="11">
        <v>0.28000000000000003</v>
      </c>
      <c r="G116" s="12">
        <v>0.74</v>
      </c>
      <c r="H116" s="12">
        <v>0.71</v>
      </c>
      <c r="I116" s="13">
        <v>0.57699999999999996</v>
      </c>
      <c r="J116" s="9">
        <v>41.9</v>
      </c>
      <c r="K116" s="8" t="s">
        <v>102</v>
      </c>
      <c r="L116" s="9">
        <v>8908</v>
      </c>
      <c r="M116" s="11">
        <v>0.48</v>
      </c>
    </row>
    <row r="117" spans="1:13" x14ac:dyDescent="0.2">
      <c r="A117" s="7">
        <v>115</v>
      </c>
      <c r="B117" s="8" t="s">
        <v>123</v>
      </c>
      <c r="C117" s="9">
        <v>56.5</v>
      </c>
      <c r="D117" s="10">
        <v>55</v>
      </c>
      <c r="E117" s="9">
        <v>2248</v>
      </c>
      <c r="F117" s="11">
        <v>0.63</v>
      </c>
      <c r="G117" s="12">
        <v>0.56000000000000005</v>
      </c>
      <c r="H117" s="12">
        <v>0.52</v>
      </c>
      <c r="I117" s="13">
        <v>0.57099999999999995</v>
      </c>
      <c r="J117" s="9">
        <v>62.9</v>
      </c>
      <c r="K117" s="8" t="s">
        <v>103</v>
      </c>
      <c r="L117" s="9">
        <v>4344</v>
      </c>
      <c r="M117" s="11">
        <v>0.74</v>
      </c>
    </row>
    <row r="118" spans="1:13" x14ac:dyDescent="0.2">
      <c r="A118" s="7">
        <v>116</v>
      </c>
      <c r="B118" s="8" t="s">
        <v>124</v>
      </c>
      <c r="C118" s="9">
        <v>62.3</v>
      </c>
      <c r="D118" s="10">
        <v>58</v>
      </c>
      <c r="E118" s="9">
        <v>1711</v>
      </c>
      <c r="F118" s="11">
        <v>0.62</v>
      </c>
      <c r="G118" s="12">
        <v>0.61</v>
      </c>
      <c r="H118" s="12">
        <v>0.47</v>
      </c>
      <c r="I118" s="13">
        <v>0.56899999999999995</v>
      </c>
      <c r="J118" s="9">
        <v>62.5</v>
      </c>
      <c r="K118" s="8" t="s">
        <v>104</v>
      </c>
      <c r="L118" s="9">
        <v>4047</v>
      </c>
      <c r="M118" s="11">
        <v>0.73</v>
      </c>
    </row>
    <row r="119" spans="1:13" x14ac:dyDescent="0.2">
      <c r="A119" s="7">
        <v>117</v>
      </c>
      <c r="B119" s="8" t="s">
        <v>125</v>
      </c>
      <c r="C119" s="9">
        <v>88</v>
      </c>
      <c r="D119" s="10">
        <v>65</v>
      </c>
      <c r="E119" s="9">
        <v>2876</v>
      </c>
      <c r="F119" s="11">
        <v>0.3</v>
      </c>
      <c r="G119" s="12">
        <v>0.8</v>
      </c>
      <c r="H119" s="12">
        <v>0.56000000000000005</v>
      </c>
      <c r="I119" s="13">
        <v>0.55400000000000005</v>
      </c>
      <c r="J119" s="9">
        <v>42.9</v>
      </c>
      <c r="K119" s="8" t="s">
        <v>105</v>
      </c>
      <c r="L119" s="9">
        <v>4454</v>
      </c>
      <c r="M119" s="11">
        <v>0.76</v>
      </c>
    </row>
    <row r="120" spans="1:13" x14ac:dyDescent="0.2">
      <c r="A120" s="7">
        <v>118</v>
      </c>
      <c r="B120" s="8" t="s">
        <v>126</v>
      </c>
      <c r="C120" s="9">
        <v>84.4</v>
      </c>
      <c r="D120" s="10">
        <v>55</v>
      </c>
      <c r="E120" s="9">
        <v>1027</v>
      </c>
      <c r="F120" s="11">
        <v>0.52</v>
      </c>
      <c r="G120" s="12">
        <v>0.75</v>
      </c>
      <c r="H120" s="12">
        <v>0.39</v>
      </c>
      <c r="I120" s="13">
        <v>0.55100000000000005</v>
      </c>
      <c r="J120" s="9">
        <v>56</v>
      </c>
      <c r="K120" s="8" t="s">
        <v>106</v>
      </c>
      <c r="L120" s="9">
        <v>2037</v>
      </c>
      <c r="M120" s="11">
        <v>0.69</v>
      </c>
    </row>
    <row r="121" spans="1:13" x14ac:dyDescent="0.2">
      <c r="A121" s="7">
        <v>119</v>
      </c>
      <c r="B121" s="8" t="s">
        <v>127</v>
      </c>
      <c r="C121" s="9">
        <v>70.3</v>
      </c>
      <c r="D121" s="10">
        <v>42</v>
      </c>
      <c r="E121" s="9">
        <v>1881</v>
      </c>
      <c r="F121" s="11">
        <v>0.53</v>
      </c>
      <c r="G121" s="12">
        <v>0.61</v>
      </c>
      <c r="H121" s="12">
        <v>0.49</v>
      </c>
      <c r="I121" s="13">
        <v>0.54200000000000004</v>
      </c>
      <c r="J121" s="9">
        <v>56.6</v>
      </c>
      <c r="K121" s="8" t="s">
        <v>107</v>
      </c>
      <c r="L121" s="9">
        <v>2251</v>
      </c>
      <c r="M121" s="11">
        <v>0.73</v>
      </c>
    </row>
    <row r="122" spans="1:13" x14ac:dyDescent="0.2">
      <c r="A122" s="7">
        <v>120</v>
      </c>
      <c r="B122" s="8" t="s">
        <v>128</v>
      </c>
      <c r="C122" s="9">
        <v>82.9</v>
      </c>
      <c r="D122" s="10">
        <v>61</v>
      </c>
      <c r="E122" s="9">
        <v>1854</v>
      </c>
      <c r="F122" s="11">
        <v>0.38</v>
      </c>
      <c r="G122" s="12">
        <v>0.75</v>
      </c>
      <c r="H122" s="12">
        <v>0.49</v>
      </c>
      <c r="I122" s="13">
        <v>0.54100000000000004</v>
      </c>
      <c r="J122" s="9">
        <v>47.9</v>
      </c>
      <c r="K122" s="8" t="s">
        <v>108</v>
      </c>
      <c r="L122" s="9">
        <v>5063</v>
      </c>
      <c r="M122" s="11">
        <v>0.74</v>
      </c>
    </row>
    <row r="123" spans="1:13" x14ac:dyDescent="0.2">
      <c r="A123" s="7">
        <v>121</v>
      </c>
      <c r="B123" s="8" t="s">
        <v>129</v>
      </c>
      <c r="C123" s="9">
        <v>68.2</v>
      </c>
      <c r="D123" s="10">
        <v>62</v>
      </c>
      <c r="E123" s="9">
        <v>1361</v>
      </c>
      <c r="F123" s="11">
        <v>0.52</v>
      </c>
      <c r="G123" s="12">
        <v>0.66</v>
      </c>
      <c r="H123" s="12">
        <v>0.44</v>
      </c>
      <c r="I123" s="13">
        <v>0.54100000000000004</v>
      </c>
      <c r="J123" s="9">
        <v>56.4</v>
      </c>
      <c r="K123" s="8" t="s">
        <v>109</v>
      </c>
      <c r="L123" s="9">
        <v>1860</v>
      </c>
      <c r="M123" s="11">
        <v>0.71</v>
      </c>
    </row>
    <row r="124" spans="1:13" x14ac:dyDescent="0.2">
      <c r="A124" s="7">
        <v>122</v>
      </c>
      <c r="B124" s="8" t="s">
        <v>130</v>
      </c>
      <c r="C124" s="9">
        <v>63.9</v>
      </c>
      <c r="D124" s="10">
        <v>38</v>
      </c>
      <c r="E124" s="9">
        <v>2367</v>
      </c>
      <c r="F124" s="11">
        <v>0.52</v>
      </c>
      <c r="G124" s="12">
        <v>0.55000000000000004</v>
      </c>
      <c r="H124" s="12">
        <v>0.53</v>
      </c>
      <c r="I124" s="13">
        <v>0.53400000000000003</v>
      </c>
      <c r="J124" s="9">
        <v>56.2</v>
      </c>
      <c r="K124" s="8" t="s">
        <v>110</v>
      </c>
      <c r="L124" s="9">
        <v>2857</v>
      </c>
      <c r="M124" s="11">
        <v>0.68</v>
      </c>
    </row>
    <row r="125" spans="1:13" x14ac:dyDescent="0.2">
      <c r="A125" s="7">
        <v>123</v>
      </c>
      <c r="B125" s="8" t="s">
        <v>131</v>
      </c>
      <c r="C125" s="9">
        <v>81.5</v>
      </c>
      <c r="D125" s="10">
        <v>51</v>
      </c>
      <c r="E125" s="9">
        <v>1022</v>
      </c>
      <c r="F125" s="11">
        <v>0.44</v>
      </c>
      <c r="G125" s="12">
        <v>0.71</v>
      </c>
      <c r="H125" s="12">
        <v>0.39</v>
      </c>
      <c r="I125" s="13">
        <v>0.51400000000000001</v>
      </c>
      <c r="J125" s="9">
        <v>51.3</v>
      </c>
      <c r="K125" s="8" t="s">
        <v>111</v>
      </c>
      <c r="L125" s="9">
        <v>1031</v>
      </c>
      <c r="M125" s="11">
        <v>0.71</v>
      </c>
    </row>
    <row r="126" spans="1:13" x14ac:dyDescent="0.2">
      <c r="A126" s="7">
        <v>124</v>
      </c>
      <c r="B126" s="8" t="s">
        <v>132</v>
      </c>
      <c r="C126" s="9">
        <v>59.2</v>
      </c>
      <c r="D126" s="10">
        <v>35</v>
      </c>
      <c r="E126" s="9">
        <v>1429</v>
      </c>
      <c r="F126" s="11">
        <v>0.56999999999999995</v>
      </c>
      <c r="G126" s="12">
        <v>0.51</v>
      </c>
      <c r="H126" s="12">
        <v>0.44</v>
      </c>
      <c r="I126" s="13">
        <v>0.51</v>
      </c>
      <c r="J126" s="9">
        <v>59.4</v>
      </c>
      <c r="K126" s="8" t="s">
        <v>112</v>
      </c>
      <c r="L126" s="9">
        <v>2355</v>
      </c>
      <c r="M126" s="11">
        <v>0.62</v>
      </c>
    </row>
    <row r="127" spans="1:13" x14ac:dyDescent="0.2">
      <c r="A127" s="7">
        <v>125</v>
      </c>
      <c r="B127" s="8" t="s">
        <v>133</v>
      </c>
      <c r="C127" s="9">
        <v>74.8</v>
      </c>
      <c r="D127" s="10">
        <v>43</v>
      </c>
      <c r="E127" s="9">
        <v>1573</v>
      </c>
      <c r="F127" s="11">
        <v>0.42</v>
      </c>
      <c r="G127" s="12">
        <v>0.64</v>
      </c>
      <c r="H127" s="12">
        <v>0.46</v>
      </c>
      <c r="I127" s="13">
        <v>0.50600000000000001</v>
      </c>
      <c r="J127" s="9">
        <v>50</v>
      </c>
      <c r="K127" s="8" t="s">
        <v>113</v>
      </c>
      <c r="L127" s="9">
        <v>3420</v>
      </c>
      <c r="M127" s="11">
        <v>0.7</v>
      </c>
    </row>
    <row r="128" spans="1:13" x14ac:dyDescent="0.2">
      <c r="A128" s="7">
        <v>126</v>
      </c>
      <c r="B128" s="8" t="s">
        <v>134</v>
      </c>
      <c r="C128" s="9">
        <v>79.5</v>
      </c>
      <c r="D128" s="10">
        <v>63</v>
      </c>
      <c r="E128" s="9">
        <v>727</v>
      </c>
      <c r="F128" s="11">
        <v>0.44</v>
      </c>
      <c r="G128" s="12">
        <v>0.74</v>
      </c>
      <c r="H128" s="12">
        <v>0.33</v>
      </c>
      <c r="I128" s="13">
        <v>0.502</v>
      </c>
      <c r="J128" s="9">
        <v>51.1</v>
      </c>
      <c r="K128" s="8" t="s">
        <v>114</v>
      </c>
      <c r="L128" s="9">
        <v>2279</v>
      </c>
      <c r="M128" s="11">
        <v>0.72</v>
      </c>
    </row>
    <row r="129" spans="1:13" x14ac:dyDescent="0.2">
      <c r="A129" s="7">
        <v>127</v>
      </c>
      <c r="B129" s="8" t="s">
        <v>135</v>
      </c>
      <c r="C129" s="9">
        <v>45</v>
      </c>
      <c r="D129" s="10">
        <v>40</v>
      </c>
      <c r="E129" s="9">
        <v>1834</v>
      </c>
      <c r="F129" s="11">
        <v>0.57999999999999996</v>
      </c>
      <c r="G129" s="12">
        <v>0.43</v>
      </c>
      <c r="H129" s="12">
        <v>0.49</v>
      </c>
      <c r="I129" s="13">
        <v>0.498</v>
      </c>
      <c r="J129" s="9">
        <v>59.6</v>
      </c>
      <c r="K129" s="8" t="s">
        <v>115</v>
      </c>
      <c r="L129" s="9">
        <v>2340</v>
      </c>
      <c r="M129" s="11">
        <v>0.68</v>
      </c>
    </row>
    <row r="130" spans="1:13" x14ac:dyDescent="0.2">
      <c r="A130" s="7">
        <v>128</v>
      </c>
      <c r="B130" s="8" t="s">
        <v>136</v>
      </c>
      <c r="C130" s="9">
        <v>56.3</v>
      </c>
      <c r="D130" s="10">
        <v>62</v>
      </c>
      <c r="E130" s="9">
        <v>1410</v>
      </c>
      <c r="F130" s="11">
        <v>0.44</v>
      </c>
      <c r="G130" s="12">
        <v>0.57999999999999996</v>
      </c>
      <c r="H130" s="12">
        <v>0.44</v>
      </c>
      <c r="I130" s="13">
        <v>0.48899999999999999</v>
      </c>
      <c r="J130" s="9">
        <v>51.6</v>
      </c>
      <c r="K130" s="8" t="s">
        <v>116</v>
      </c>
      <c r="L130" s="9">
        <v>3674</v>
      </c>
      <c r="M130" s="11">
        <v>0.66</v>
      </c>
    </row>
    <row r="131" spans="1:13" x14ac:dyDescent="0.2">
      <c r="A131" s="7">
        <v>129</v>
      </c>
      <c r="B131" s="8" t="s">
        <v>137</v>
      </c>
      <c r="C131" s="9">
        <v>40.4</v>
      </c>
      <c r="D131" s="10">
        <v>60</v>
      </c>
      <c r="E131" s="9">
        <v>1237</v>
      </c>
      <c r="F131" s="11">
        <v>0.55000000000000004</v>
      </c>
      <c r="G131" s="12">
        <v>0.47</v>
      </c>
      <c r="H131" s="12">
        <v>0.42</v>
      </c>
      <c r="I131" s="13">
        <v>0.48</v>
      </c>
      <c r="J131" s="9">
        <v>58.1</v>
      </c>
      <c r="K131" s="8" t="s">
        <v>117</v>
      </c>
      <c r="L131" s="9">
        <v>6024</v>
      </c>
      <c r="M131" s="11">
        <v>0.46</v>
      </c>
    </row>
    <row r="132" spans="1:13" x14ac:dyDescent="0.2">
      <c r="A132" s="7">
        <v>130</v>
      </c>
      <c r="B132" s="8" t="s">
        <v>138</v>
      </c>
      <c r="C132" s="9">
        <v>42</v>
      </c>
      <c r="D132" s="10">
        <v>33</v>
      </c>
      <c r="E132" s="9">
        <v>1341</v>
      </c>
      <c r="F132" s="11">
        <v>0.61</v>
      </c>
      <c r="G132" s="12">
        <v>0.39</v>
      </c>
      <c r="H132" s="12">
        <v>0.43</v>
      </c>
      <c r="I132" s="13">
        <v>0.47699999999999998</v>
      </c>
      <c r="J132" s="9">
        <v>61.5</v>
      </c>
      <c r="K132" s="8" t="s">
        <v>118</v>
      </c>
      <c r="L132" s="9">
        <v>4676</v>
      </c>
      <c r="M132" s="11">
        <v>0.43</v>
      </c>
    </row>
    <row r="133" spans="1:13" x14ac:dyDescent="0.2">
      <c r="A133" s="7">
        <v>131</v>
      </c>
      <c r="B133" s="8" t="s">
        <v>139</v>
      </c>
      <c r="C133" s="9">
        <v>47.3</v>
      </c>
      <c r="D133" s="10">
        <v>58</v>
      </c>
      <c r="E133" s="9">
        <v>1471</v>
      </c>
      <c r="F133" s="11">
        <v>0.47</v>
      </c>
      <c r="G133" s="12">
        <v>0.51</v>
      </c>
      <c r="H133" s="12">
        <v>0.45</v>
      </c>
      <c r="I133" s="13">
        <v>0.47599999999999998</v>
      </c>
      <c r="J133" s="9">
        <v>53.1</v>
      </c>
      <c r="K133" s="8" t="s">
        <v>119</v>
      </c>
      <c r="L133" s="9">
        <v>5468</v>
      </c>
      <c r="M133" s="11">
        <v>0.33</v>
      </c>
    </row>
    <row r="134" spans="1:13" x14ac:dyDescent="0.2">
      <c r="A134" s="7">
        <v>132</v>
      </c>
      <c r="B134" s="8" t="s">
        <v>140</v>
      </c>
      <c r="C134" s="9">
        <v>40.799999999999997</v>
      </c>
      <c r="D134" s="10">
        <v>37</v>
      </c>
      <c r="E134" s="9">
        <v>1483</v>
      </c>
      <c r="F134" s="11">
        <v>0.56999999999999995</v>
      </c>
      <c r="G134" s="12">
        <v>0.39</v>
      </c>
      <c r="H134" s="12">
        <v>0.45</v>
      </c>
      <c r="I134" s="13">
        <v>0.47</v>
      </c>
      <c r="J134" s="9">
        <v>58.9</v>
      </c>
      <c r="K134" s="8" t="s">
        <v>120</v>
      </c>
      <c r="L134" s="9">
        <v>3419</v>
      </c>
      <c r="M134" s="11">
        <v>0.7</v>
      </c>
    </row>
    <row r="135" spans="1:13" x14ac:dyDescent="0.2">
      <c r="A135" s="7">
        <v>133</v>
      </c>
      <c r="B135" s="8" t="s">
        <v>141</v>
      </c>
      <c r="C135" s="9">
        <v>45.2</v>
      </c>
      <c r="D135" s="10">
        <v>51</v>
      </c>
      <c r="E135" s="9">
        <v>806</v>
      </c>
      <c r="F135" s="11">
        <v>0.59</v>
      </c>
      <c r="G135" s="12">
        <v>0.47</v>
      </c>
      <c r="H135" s="12">
        <v>0.35</v>
      </c>
      <c r="I135" s="13">
        <v>0.46800000000000003</v>
      </c>
      <c r="J135" s="9">
        <v>60.1</v>
      </c>
      <c r="K135" s="8" t="s">
        <v>121</v>
      </c>
      <c r="L135" s="9">
        <v>3987</v>
      </c>
      <c r="M135" s="11">
        <v>0.37</v>
      </c>
    </row>
    <row r="136" spans="1:13" x14ac:dyDescent="0.2">
      <c r="A136" s="7">
        <v>134</v>
      </c>
      <c r="B136" s="8" t="s">
        <v>142</v>
      </c>
      <c r="C136" s="9">
        <v>48.8</v>
      </c>
      <c r="D136" s="10">
        <v>52</v>
      </c>
      <c r="E136" s="9">
        <v>1464</v>
      </c>
      <c r="F136" s="11">
        <v>0.46</v>
      </c>
      <c r="G136" s="12">
        <v>0.5</v>
      </c>
      <c r="H136" s="12">
        <v>0.45</v>
      </c>
      <c r="I136" s="13">
        <v>0.46700000000000003</v>
      </c>
      <c r="J136" s="9">
        <v>52.4</v>
      </c>
      <c r="K136" s="8" t="s">
        <v>122</v>
      </c>
      <c r="L136" s="9">
        <v>6872</v>
      </c>
      <c r="M136" s="11">
        <v>0.28000000000000003</v>
      </c>
    </row>
    <row r="137" spans="1:13" x14ac:dyDescent="0.2">
      <c r="A137" s="7">
        <v>135</v>
      </c>
      <c r="B137" s="8" t="s">
        <v>143</v>
      </c>
      <c r="C137" s="9">
        <v>65.7</v>
      </c>
      <c r="D137" s="10">
        <v>44</v>
      </c>
      <c r="E137" s="9">
        <v>799</v>
      </c>
      <c r="F137" s="11">
        <v>0.45</v>
      </c>
      <c r="G137" s="12">
        <v>0.59</v>
      </c>
      <c r="H137" s="12">
        <v>0.35</v>
      </c>
      <c r="I137" s="13">
        <v>0.46200000000000002</v>
      </c>
      <c r="J137" s="9">
        <v>52.2</v>
      </c>
      <c r="K137" s="8" t="s">
        <v>123</v>
      </c>
      <c r="L137" s="9">
        <v>2248</v>
      </c>
      <c r="M137" s="11">
        <v>0.63</v>
      </c>
    </row>
    <row r="138" spans="1:13" x14ac:dyDescent="0.2">
      <c r="A138" s="7">
        <v>136</v>
      </c>
      <c r="B138" s="8" t="s">
        <v>144</v>
      </c>
      <c r="C138" s="9">
        <v>62.6</v>
      </c>
      <c r="D138" s="10">
        <v>45</v>
      </c>
      <c r="E138" s="9">
        <v>853</v>
      </c>
      <c r="F138" s="11">
        <v>0.44</v>
      </c>
      <c r="G138" s="12">
        <v>0.56999999999999995</v>
      </c>
      <c r="H138" s="12">
        <v>0.36</v>
      </c>
      <c r="I138" s="13">
        <v>0.45500000000000002</v>
      </c>
      <c r="J138" s="9">
        <v>51.5</v>
      </c>
      <c r="K138" s="8" t="s">
        <v>124</v>
      </c>
      <c r="L138" s="9">
        <v>1711</v>
      </c>
      <c r="M138" s="11">
        <v>0.62</v>
      </c>
    </row>
    <row r="139" spans="1:13" x14ac:dyDescent="0.2">
      <c r="A139" s="7">
        <v>137</v>
      </c>
      <c r="B139" s="8" t="s">
        <v>145</v>
      </c>
      <c r="C139" s="9">
        <v>63.4</v>
      </c>
      <c r="D139" s="10">
        <v>22</v>
      </c>
      <c r="E139" s="9">
        <v>2377</v>
      </c>
      <c r="F139" s="11">
        <v>0.32</v>
      </c>
      <c r="G139" s="12">
        <v>0.5</v>
      </c>
      <c r="H139" s="12">
        <v>0.53</v>
      </c>
      <c r="I139" s="13">
        <v>0.44700000000000001</v>
      </c>
      <c r="J139" s="9">
        <v>44</v>
      </c>
      <c r="K139" s="8" t="s">
        <v>125</v>
      </c>
      <c r="L139" s="9">
        <v>2876</v>
      </c>
      <c r="M139" s="11">
        <v>0.3</v>
      </c>
    </row>
    <row r="140" spans="1:13" x14ac:dyDescent="0.2">
      <c r="A140" s="7">
        <v>138</v>
      </c>
      <c r="B140" s="8" t="s">
        <v>146</v>
      </c>
      <c r="C140" s="9">
        <v>56.9</v>
      </c>
      <c r="D140" s="10">
        <v>34</v>
      </c>
      <c r="E140" s="9">
        <v>664</v>
      </c>
      <c r="F140" s="11">
        <v>0.51</v>
      </c>
      <c r="G140" s="12">
        <v>0.49</v>
      </c>
      <c r="H140" s="12">
        <v>0.32</v>
      </c>
      <c r="I140" s="13">
        <v>0.439</v>
      </c>
      <c r="J140" s="9">
        <v>55.6</v>
      </c>
      <c r="K140" s="8" t="s">
        <v>126</v>
      </c>
      <c r="L140" s="9">
        <v>1027</v>
      </c>
      <c r="M140" s="11">
        <v>0.52</v>
      </c>
    </row>
    <row r="141" spans="1:13" x14ac:dyDescent="0.2">
      <c r="A141" s="7">
        <v>139</v>
      </c>
      <c r="B141" s="8" t="s">
        <v>147</v>
      </c>
      <c r="C141" s="9">
        <v>41.6</v>
      </c>
      <c r="D141" s="10">
        <v>40</v>
      </c>
      <c r="E141" s="9">
        <v>1609</v>
      </c>
      <c r="F141" s="11">
        <v>0.43</v>
      </c>
      <c r="G141" s="12">
        <v>0.41</v>
      </c>
      <c r="H141" s="12">
        <v>0.46</v>
      </c>
      <c r="I141" s="13">
        <v>0.437</v>
      </c>
      <c r="J141" s="9">
        <v>51.1</v>
      </c>
      <c r="K141" s="8" t="s">
        <v>127</v>
      </c>
      <c r="L141" s="9">
        <v>1881</v>
      </c>
      <c r="M141" s="11">
        <v>0.53</v>
      </c>
    </row>
    <row r="142" spans="1:13" x14ac:dyDescent="0.2">
      <c r="A142" s="7">
        <v>140</v>
      </c>
      <c r="B142" s="8" t="s">
        <v>148</v>
      </c>
      <c r="C142" s="9">
        <v>74.7</v>
      </c>
      <c r="D142" s="10">
        <v>32</v>
      </c>
      <c r="E142" s="9">
        <v>501</v>
      </c>
      <c r="F142" s="11">
        <v>0.44</v>
      </c>
      <c r="G142" s="12">
        <v>0.61</v>
      </c>
      <c r="H142" s="12">
        <v>0.27</v>
      </c>
      <c r="I142" s="13">
        <v>0.436</v>
      </c>
      <c r="J142" s="9">
        <v>51.1</v>
      </c>
      <c r="K142" s="8" t="s">
        <v>128</v>
      </c>
      <c r="L142" s="9">
        <v>1854</v>
      </c>
      <c r="M142" s="11">
        <v>0.38</v>
      </c>
    </row>
    <row r="143" spans="1:13" x14ac:dyDescent="0.2">
      <c r="A143" s="7">
        <v>141</v>
      </c>
      <c r="B143" s="8" t="s">
        <v>149</v>
      </c>
      <c r="C143" s="9">
        <v>66.099999999999994</v>
      </c>
      <c r="D143" s="10">
        <v>45</v>
      </c>
      <c r="E143" s="9">
        <v>1167</v>
      </c>
      <c r="F143" s="11">
        <v>0.3</v>
      </c>
      <c r="G143" s="12">
        <v>0.59</v>
      </c>
      <c r="H143" s="12">
        <v>0.41</v>
      </c>
      <c r="I143" s="13">
        <v>0.435</v>
      </c>
      <c r="J143" s="9">
        <v>43.2</v>
      </c>
      <c r="K143" s="8" t="s">
        <v>129</v>
      </c>
      <c r="L143" s="9">
        <v>1361</v>
      </c>
      <c r="M143" s="11">
        <v>0.52</v>
      </c>
    </row>
    <row r="144" spans="1:13" x14ac:dyDescent="0.2">
      <c r="A144" s="7">
        <v>142</v>
      </c>
      <c r="B144" s="8" t="s">
        <v>150</v>
      </c>
      <c r="C144" s="9">
        <v>60.3</v>
      </c>
      <c r="D144" s="10">
        <v>31</v>
      </c>
      <c r="E144" s="9">
        <v>801</v>
      </c>
      <c r="F144" s="11">
        <v>0.43</v>
      </c>
      <c r="G144" s="12">
        <v>0.51</v>
      </c>
      <c r="H144" s="12">
        <v>0.35</v>
      </c>
      <c r="I144" s="13">
        <v>0.42899999999999999</v>
      </c>
      <c r="J144" s="9">
        <v>51</v>
      </c>
      <c r="K144" s="8" t="s">
        <v>130</v>
      </c>
      <c r="L144" s="9">
        <v>2367</v>
      </c>
      <c r="M144" s="11">
        <v>0.52</v>
      </c>
    </row>
    <row r="145" spans="1:13" x14ac:dyDescent="0.2">
      <c r="A145" s="7">
        <v>143</v>
      </c>
      <c r="B145" s="8" t="s">
        <v>151</v>
      </c>
      <c r="C145" s="9">
        <v>77.2</v>
      </c>
      <c r="D145" s="10">
        <v>49</v>
      </c>
      <c r="E145" s="9">
        <v>756</v>
      </c>
      <c r="F145" s="11">
        <v>0.27</v>
      </c>
      <c r="G145" s="12">
        <v>0.68</v>
      </c>
      <c r="H145" s="12">
        <v>0.34</v>
      </c>
      <c r="I145" s="13">
        <v>0.42699999999999999</v>
      </c>
      <c r="J145" s="9">
        <v>41</v>
      </c>
      <c r="K145" s="8" t="s">
        <v>131</v>
      </c>
      <c r="L145" s="9">
        <v>1022</v>
      </c>
      <c r="M145" s="11">
        <v>0.44</v>
      </c>
    </row>
    <row r="146" spans="1:13" x14ac:dyDescent="0.2">
      <c r="A146" s="7">
        <v>144</v>
      </c>
      <c r="B146" s="8" t="s">
        <v>152</v>
      </c>
      <c r="C146" s="9">
        <v>45.7</v>
      </c>
      <c r="D146" s="10">
        <v>38</v>
      </c>
      <c r="E146" s="9">
        <v>1654</v>
      </c>
      <c r="F146" s="11">
        <v>0.38</v>
      </c>
      <c r="G146" s="12">
        <v>0.43</v>
      </c>
      <c r="H146" s="12">
        <v>0.47</v>
      </c>
      <c r="I146" s="13">
        <v>0.42599999999999999</v>
      </c>
      <c r="J146" s="9">
        <v>47.8</v>
      </c>
      <c r="K146" s="8" t="s">
        <v>132</v>
      </c>
      <c r="L146" s="9">
        <v>1429</v>
      </c>
      <c r="M146" s="11">
        <v>0.56999999999999995</v>
      </c>
    </row>
    <row r="147" spans="1:13" x14ac:dyDescent="0.2">
      <c r="A147" s="7">
        <v>145</v>
      </c>
      <c r="B147" s="8" t="s">
        <v>153</v>
      </c>
      <c r="C147" s="9">
        <v>36.4</v>
      </c>
      <c r="D147" s="10">
        <v>36</v>
      </c>
      <c r="E147" s="9">
        <v>1419</v>
      </c>
      <c r="F147" s="11">
        <v>0.47</v>
      </c>
      <c r="G147" s="12">
        <v>0.36</v>
      </c>
      <c r="H147" s="12">
        <v>0.44</v>
      </c>
      <c r="I147" s="13">
        <v>0.42299999999999999</v>
      </c>
      <c r="J147" s="9">
        <v>52.9</v>
      </c>
      <c r="K147" s="8" t="s">
        <v>133</v>
      </c>
      <c r="L147" s="9">
        <v>1573</v>
      </c>
      <c r="M147" s="11">
        <v>0.42</v>
      </c>
    </row>
    <row r="148" spans="1:13" x14ac:dyDescent="0.2">
      <c r="A148" s="7">
        <v>146</v>
      </c>
      <c r="B148" s="8" t="s">
        <v>154</v>
      </c>
      <c r="C148" s="9">
        <v>42</v>
      </c>
      <c r="D148" s="10">
        <v>23</v>
      </c>
      <c r="E148" s="9">
        <v>3179</v>
      </c>
      <c r="F148" s="11">
        <v>0.33</v>
      </c>
      <c r="G148" s="12">
        <v>0.36</v>
      </c>
      <c r="H148" s="12">
        <v>0.57999999999999996</v>
      </c>
      <c r="I148" s="13">
        <v>0.42199999999999999</v>
      </c>
      <c r="J148" s="9">
        <v>45</v>
      </c>
      <c r="K148" s="8" t="s">
        <v>134</v>
      </c>
      <c r="L148" s="9">
        <v>727</v>
      </c>
      <c r="M148" s="11">
        <v>0.44</v>
      </c>
    </row>
    <row r="149" spans="1:13" x14ac:dyDescent="0.2">
      <c r="A149" s="7">
        <v>147</v>
      </c>
      <c r="B149" s="8" t="s">
        <v>155</v>
      </c>
      <c r="C149" s="9">
        <v>39</v>
      </c>
      <c r="D149" s="10">
        <v>45</v>
      </c>
      <c r="E149" s="9">
        <v>933</v>
      </c>
      <c r="F149" s="11">
        <v>0.48</v>
      </c>
      <c r="G149" s="12">
        <v>0.41</v>
      </c>
      <c r="H149" s="12">
        <v>0.37</v>
      </c>
      <c r="I149" s="13">
        <v>0.42</v>
      </c>
      <c r="J149" s="9">
        <v>53.6</v>
      </c>
      <c r="K149" s="8" t="s">
        <v>135</v>
      </c>
      <c r="L149" s="9">
        <v>1834</v>
      </c>
      <c r="M149" s="11">
        <v>0.57999999999999996</v>
      </c>
    </row>
    <row r="150" spans="1:13" x14ac:dyDescent="0.2">
      <c r="A150" s="7">
        <v>148</v>
      </c>
      <c r="B150" s="8" t="s">
        <v>156</v>
      </c>
      <c r="C150" s="9">
        <v>52.7</v>
      </c>
      <c r="D150" s="10">
        <v>26</v>
      </c>
      <c r="E150" s="9">
        <v>880</v>
      </c>
      <c r="F150" s="11">
        <v>0.45</v>
      </c>
      <c r="G150" s="12">
        <v>0.44</v>
      </c>
      <c r="H150" s="12">
        <v>0.36</v>
      </c>
      <c r="I150" s="13">
        <v>0.41599999999999998</v>
      </c>
      <c r="J150" s="9">
        <v>51.8</v>
      </c>
      <c r="K150" s="8" t="s">
        <v>136</v>
      </c>
      <c r="L150" s="9">
        <v>1410</v>
      </c>
      <c r="M150" s="11">
        <v>0.44</v>
      </c>
    </row>
    <row r="151" spans="1:13" x14ac:dyDescent="0.2">
      <c r="A151" s="7">
        <v>149</v>
      </c>
      <c r="B151" s="8" t="s">
        <v>157</v>
      </c>
      <c r="C151" s="9">
        <v>35.700000000000003</v>
      </c>
      <c r="D151" s="10">
        <v>45</v>
      </c>
      <c r="E151" s="9">
        <v>1580</v>
      </c>
      <c r="F151" s="11">
        <v>0.35</v>
      </c>
      <c r="G151" s="12">
        <v>0.39</v>
      </c>
      <c r="H151" s="12">
        <v>0.46</v>
      </c>
      <c r="I151" s="13">
        <v>0.39800000000000002</v>
      </c>
      <c r="J151" s="9">
        <v>45.9</v>
      </c>
      <c r="K151" s="8" t="s">
        <v>137</v>
      </c>
      <c r="L151" s="9">
        <v>1237</v>
      </c>
      <c r="M151" s="11">
        <v>0.55000000000000004</v>
      </c>
    </row>
    <row r="152" spans="1:13" x14ac:dyDescent="0.2">
      <c r="A152" s="7">
        <v>150</v>
      </c>
      <c r="B152" s="8" t="s">
        <v>158</v>
      </c>
      <c r="C152" s="9">
        <v>35</v>
      </c>
      <c r="D152" s="10">
        <v>28</v>
      </c>
      <c r="E152" s="9">
        <v>1934</v>
      </c>
      <c r="F152" s="11">
        <v>0.37</v>
      </c>
      <c r="G152" s="12">
        <v>0.33</v>
      </c>
      <c r="H152" s="12">
        <v>0.49</v>
      </c>
      <c r="I152" s="13">
        <v>0.39700000000000002</v>
      </c>
      <c r="J152" s="9">
        <v>47.1</v>
      </c>
      <c r="K152" s="8" t="s">
        <v>138</v>
      </c>
      <c r="L152" s="9">
        <v>1341</v>
      </c>
      <c r="M152" s="11">
        <v>0.61</v>
      </c>
    </row>
    <row r="153" spans="1:13" x14ac:dyDescent="0.2">
      <c r="A153" s="7">
        <v>151</v>
      </c>
      <c r="B153" s="8" t="s">
        <v>159</v>
      </c>
      <c r="C153" s="9">
        <v>59.2</v>
      </c>
      <c r="D153" s="10">
        <v>73</v>
      </c>
      <c r="E153" s="9">
        <v>586</v>
      </c>
      <c r="F153" s="11">
        <v>0.26</v>
      </c>
      <c r="G153" s="12">
        <v>0.64</v>
      </c>
      <c r="H153" s="12">
        <v>0.3</v>
      </c>
      <c r="I153" s="13">
        <v>0.39700000000000002</v>
      </c>
      <c r="J153" s="9">
        <v>40.299999999999997</v>
      </c>
      <c r="K153" s="8" t="s">
        <v>139</v>
      </c>
      <c r="L153" s="9">
        <v>1471</v>
      </c>
      <c r="M153" s="11">
        <v>0.47</v>
      </c>
    </row>
    <row r="154" spans="1:13" x14ac:dyDescent="0.2">
      <c r="A154" s="7">
        <v>152</v>
      </c>
      <c r="B154" s="8" t="s">
        <v>160</v>
      </c>
      <c r="C154" s="9">
        <v>65.8</v>
      </c>
      <c r="D154" s="10">
        <v>40</v>
      </c>
      <c r="E154" s="9">
        <v>885</v>
      </c>
      <c r="F154" s="11">
        <v>0.25</v>
      </c>
      <c r="G154" s="12">
        <v>0.56999999999999995</v>
      </c>
      <c r="H154" s="12">
        <v>0.36</v>
      </c>
      <c r="I154" s="13">
        <v>0.39500000000000002</v>
      </c>
      <c r="J154" s="9">
        <v>39.9</v>
      </c>
      <c r="K154" s="8" t="s">
        <v>140</v>
      </c>
      <c r="L154" s="9">
        <v>1483</v>
      </c>
      <c r="M154" s="11">
        <v>0.56999999999999995</v>
      </c>
    </row>
    <row r="155" spans="1:13" x14ac:dyDescent="0.2">
      <c r="A155" s="7">
        <v>153</v>
      </c>
      <c r="B155" s="8" t="s">
        <v>161</v>
      </c>
      <c r="C155" s="9">
        <v>39.799999999999997</v>
      </c>
      <c r="D155" s="10">
        <v>28</v>
      </c>
      <c r="E155" s="9">
        <v>753</v>
      </c>
      <c r="F155" s="11">
        <v>0.44</v>
      </c>
      <c r="G155" s="12">
        <v>0.36</v>
      </c>
      <c r="H155" s="12">
        <v>0.34</v>
      </c>
      <c r="I155" s="13">
        <v>0.378</v>
      </c>
      <c r="J155" s="9">
        <v>51.2</v>
      </c>
      <c r="K155" s="8" t="s">
        <v>141</v>
      </c>
      <c r="L155" s="9">
        <v>806</v>
      </c>
      <c r="M155" s="11">
        <v>0.59</v>
      </c>
    </row>
    <row r="156" spans="1:13" x14ac:dyDescent="0.2">
      <c r="A156" s="7">
        <v>154</v>
      </c>
      <c r="B156" s="8" t="s">
        <v>162</v>
      </c>
      <c r="C156" s="9">
        <v>45.4</v>
      </c>
      <c r="D156" s="10">
        <v>24</v>
      </c>
      <c r="E156" s="9">
        <v>1166</v>
      </c>
      <c r="F156" s="11">
        <v>0.32</v>
      </c>
      <c r="G156" s="12">
        <v>0.38</v>
      </c>
      <c r="H156" s="12">
        <v>0.41</v>
      </c>
      <c r="I156" s="13">
        <v>0.372</v>
      </c>
      <c r="J156" s="9">
        <v>44.3</v>
      </c>
      <c r="K156" s="8" t="s">
        <v>142</v>
      </c>
      <c r="L156" s="9">
        <v>1464</v>
      </c>
      <c r="M156" s="11">
        <v>0.46</v>
      </c>
    </row>
    <row r="157" spans="1:13" x14ac:dyDescent="0.2">
      <c r="A157" s="7">
        <v>155</v>
      </c>
      <c r="B157" s="8" t="s">
        <v>163</v>
      </c>
      <c r="C157" s="9">
        <v>41</v>
      </c>
      <c r="D157" s="10">
        <v>31</v>
      </c>
      <c r="E157" s="9">
        <v>850</v>
      </c>
      <c r="F157" s="11">
        <v>0.34</v>
      </c>
      <c r="G157" s="12">
        <v>0.38</v>
      </c>
      <c r="H157" s="12">
        <v>0.36</v>
      </c>
      <c r="I157" s="13">
        <v>0.35899999999999999</v>
      </c>
      <c r="J157" s="9">
        <v>45.5</v>
      </c>
      <c r="K157" s="8" t="s">
        <v>143</v>
      </c>
      <c r="L157" s="9">
        <v>799</v>
      </c>
      <c r="M157" s="11">
        <v>0.45</v>
      </c>
    </row>
    <row r="158" spans="1:13" x14ac:dyDescent="0.2">
      <c r="A158" s="7">
        <v>156</v>
      </c>
      <c r="B158" s="8" t="s">
        <v>164</v>
      </c>
      <c r="C158" s="9">
        <v>37.700000000000003</v>
      </c>
      <c r="D158" s="10">
        <v>37</v>
      </c>
      <c r="E158" s="9">
        <v>678</v>
      </c>
      <c r="F158" s="11">
        <v>0.33</v>
      </c>
      <c r="G158" s="12">
        <v>0.37</v>
      </c>
      <c r="H158" s="12">
        <v>0.32</v>
      </c>
      <c r="I158" s="13">
        <v>0.33900000000000002</v>
      </c>
      <c r="J158" s="9">
        <v>44.5</v>
      </c>
      <c r="K158" s="8" t="s">
        <v>144</v>
      </c>
      <c r="L158" s="9">
        <v>853</v>
      </c>
      <c r="M158" s="11">
        <v>0.44</v>
      </c>
    </row>
    <row r="159" spans="1:13" x14ac:dyDescent="0.2">
      <c r="A159" s="7">
        <v>157</v>
      </c>
      <c r="B159" s="8" t="s">
        <v>165</v>
      </c>
      <c r="C159" s="9">
        <v>43.2</v>
      </c>
      <c r="D159" s="10">
        <v>23</v>
      </c>
      <c r="E159" s="9">
        <v>861</v>
      </c>
      <c r="F159" s="11">
        <v>0.25</v>
      </c>
      <c r="G159" s="12">
        <v>0.36</v>
      </c>
      <c r="H159" s="12">
        <v>0.36</v>
      </c>
      <c r="I159" s="13">
        <v>0.32300000000000001</v>
      </c>
      <c r="J159" s="9">
        <v>39.799999999999997</v>
      </c>
      <c r="K159" s="8" t="s">
        <v>145</v>
      </c>
      <c r="L159" s="9">
        <v>2377</v>
      </c>
      <c r="M159" s="11">
        <v>0.32</v>
      </c>
    </row>
    <row r="160" spans="1:13" x14ac:dyDescent="0.2">
      <c r="A160" s="7">
        <v>158</v>
      </c>
      <c r="B160" s="8" t="s">
        <v>166</v>
      </c>
      <c r="C160" s="9">
        <v>37.4</v>
      </c>
      <c r="D160" s="10">
        <v>27</v>
      </c>
      <c r="E160" s="9">
        <v>628</v>
      </c>
      <c r="F160" s="11">
        <v>0.32</v>
      </c>
      <c r="G160" s="12">
        <v>0.34</v>
      </c>
      <c r="H160" s="12">
        <v>0.31</v>
      </c>
      <c r="I160" s="13">
        <v>0.32100000000000001</v>
      </c>
      <c r="J160" s="9">
        <v>44.1</v>
      </c>
      <c r="K160" s="8" t="s">
        <v>146</v>
      </c>
      <c r="L160" s="9">
        <v>664</v>
      </c>
      <c r="M160" s="11">
        <v>0.51</v>
      </c>
    </row>
    <row r="161" spans="1:13" x14ac:dyDescent="0.2">
      <c r="A161" s="7">
        <v>159</v>
      </c>
      <c r="B161" s="8" t="s">
        <v>167</v>
      </c>
      <c r="C161" s="9">
        <v>23</v>
      </c>
      <c r="D161" s="10">
        <v>23</v>
      </c>
      <c r="E161" s="9">
        <v>965</v>
      </c>
      <c r="F161" s="11">
        <v>0.35</v>
      </c>
      <c r="G161" s="12">
        <v>0.23</v>
      </c>
      <c r="H161" s="12">
        <v>0.38</v>
      </c>
      <c r="I161" s="13">
        <v>0.32</v>
      </c>
      <c r="J161" s="9">
        <v>46.1</v>
      </c>
      <c r="K161" s="8" t="s">
        <v>147</v>
      </c>
      <c r="L161" s="9">
        <v>1609</v>
      </c>
      <c r="M161" s="11">
        <v>0.43</v>
      </c>
    </row>
    <row r="162" spans="1:13" x14ac:dyDescent="0.2">
      <c r="A162" s="7">
        <v>160</v>
      </c>
      <c r="B162" s="8" t="s">
        <v>168</v>
      </c>
      <c r="C162" s="9">
        <v>46.9</v>
      </c>
      <c r="D162" s="10">
        <v>18</v>
      </c>
      <c r="E162" s="9">
        <v>578</v>
      </c>
      <c r="F162" s="11">
        <v>0.26</v>
      </c>
      <c r="G162" s="12">
        <v>0.37</v>
      </c>
      <c r="H162" s="12">
        <v>0.28999999999999998</v>
      </c>
      <c r="I162" s="13">
        <v>0.309</v>
      </c>
      <c r="J162" s="9">
        <v>40.6</v>
      </c>
      <c r="K162" s="8" t="s">
        <v>148</v>
      </c>
      <c r="L162" s="9">
        <v>501</v>
      </c>
      <c r="M162" s="11">
        <v>0.44</v>
      </c>
    </row>
    <row r="163" spans="1:13" x14ac:dyDescent="0.2">
      <c r="A163" s="7">
        <v>161</v>
      </c>
      <c r="B163" s="8" t="s">
        <v>169</v>
      </c>
      <c r="C163" s="9">
        <v>15.3</v>
      </c>
      <c r="D163" s="10">
        <v>16</v>
      </c>
      <c r="E163" s="9">
        <v>753</v>
      </c>
      <c r="F163" s="11">
        <v>0.33</v>
      </c>
      <c r="G163" s="12">
        <v>0.15</v>
      </c>
      <c r="H163" s="12">
        <v>0.34</v>
      </c>
      <c r="I163" s="13">
        <v>0.27400000000000002</v>
      </c>
      <c r="J163" s="9">
        <v>44.8</v>
      </c>
      <c r="K163" s="8" t="s">
        <v>149</v>
      </c>
      <c r="L163" s="9">
        <v>1167</v>
      </c>
      <c r="M163" s="11">
        <v>0.3</v>
      </c>
    </row>
    <row r="164" spans="1:13" x14ac:dyDescent="0.2">
      <c r="A164" s="7">
        <v>162</v>
      </c>
      <c r="B164" s="8" t="s">
        <v>170</v>
      </c>
      <c r="C164" s="9">
        <v>32</v>
      </c>
      <c r="D164" s="10">
        <v>27</v>
      </c>
      <c r="E164" s="9">
        <v>448</v>
      </c>
      <c r="F164" s="11">
        <v>0.22</v>
      </c>
      <c r="G164" s="12">
        <v>0.3</v>
      </c>
      <c r="H164" s="12">
        <v>0.25</v>
      </c>
      <c r="I164" s="13">
        <v>0.25800000000000001</v>
      </c>
      <c r="J164" s="9">
        <v>38.299999999999997</v>
      </c>
      <c r="K164" s="8" t="s">
        <v>150</v>
      </c>
      <c r="L164" s="9">
        <v>801</v>
      </c>
      <c r="M164" s="11">
        <v>0.43</v>
      </c>
    </row>
    <row r="165" spans="1:13" x14ac:dyDescent="0.2">
      <c r="K165" s="8" t="s">
        <v>151</v>
      </c>
      <c r="L165" s="9">
        <v>756</v>
      </c>
      <c r="M165" s="11">
        <v>0.27</v>
      </c>
    </row>
    <row r="166" spans="1:13" x14ac:dyDescent="0.2">
      <c r="K166" s="8" t="s">
        <v>152</v>
      </c>
      <c r="L166" s="9">
        <v>1654</v>
      </c>
      <c r="M166" s="11">
        <v>0.38</v>
      </c>
    </row>
    <row r="167" spans="1:13" x14ac:dyDescent="0.2">
      <c r="K167" s="8" t="s">
        <v>153</v>
      </c>
      <c r="L167" s="9">
        <v>1419</v>
      </c>
      <c r="M167" s="11">
        <v>0.47</v>
      </c>
    </row>
    <row r="168" spans="1:13" x14ac:dyDescent="0.2">
      <c r="K168" s="8" t="s">
        <v>154</v>
      </c>
      <c r="L168" s="9">
        <v>3179</v>
      </c>
      <c r="M168" s="11">
        <v>0.33</v>
      </c>
    </row>
    <row r="169" spans="1:13" x14ac:dyDescent="0.2">
      <c r="K169" s="8" t="s">
        <v>155</v>
      </c>
      <c r="L169" s="9">
        <v>933</v>
      </c>
      <c r="M169" s="11">
        <v>0.48</v>
      </c>
    </row>
    <row r="170" spans="1:13" x14ac:dyDescent="0.2">
      <c r="K170" s="8" t="s">
        <v>156</v>
      </c>
      <c r="L170" s="9">
        <v>880</v>
      </c>
      <c r="M170" s="11">
        <v>0.45</v>
      </c>
    </row>
    <row r="171" spans="1:13" x14ac:dyDescent="0.2">
      <c r="K171" s="8" t="s">
        <v>157</v>
      </c>
      <c r="L171" s="9">
        <v>1580</v>
      </c>
      <c r="M171" s="11">
        <v>0.35</v>
      </c>
    </row>
    <row r="172" spans="1:13" x14ac:dyDescent="0.2">
      <c r="K172" s="8" t="s">
        <v>158</v>
      </c>
      <c r="L172" s="9">
        <v>1934</v>
      </c>
      <c r="M172" s="11">
        <v>0.37</v>
      </c>
    </row>
    <row r="173" spans="1:13" x14ac:dyDescent="0.2">
      <c r="K173" s="8" t="s">
        <v>159</v>
      </c>
      <c r="L173" s="9">
        <v>586</v>
      </c>
      <c r="M173" s="11">
        <v>0.26</v>
      </c>
    </row>
    <row r="174" spans="1:13" x14ac:dyDescent="0.2">
      <c r="K174" s="8" t="s">
        <v>160</v>
      </c>
      <c r="L174" s="9">
        <v>885</v>
      </c>
      <c r="M174" s="11">
        <v>0.25</v>
      </c>
    </row>
    <row r="175" spans="1:13" x14ac:dyDescent="0.2">
      <c r="K175" s="8" t="s">
        <v>161</v>
      </c>
      <c r="L175" s="9">
        <v>753</v>
      </c>
      <c r="M175" s="11">
        <v>0.44</v>
      </c>
    </row>
    <row r="176" spans="1:13" x14ac:dyDescent="0.2">
      <c r="K176" s="8" t="s">
        <v>162</v>
      </c>
      <c r="L176" s="9">
        <v>1166</v>
      </c>
      <c r="M176" s="11">
        <v>0.32</v>
      </c>
    </row>
    <row r="177" spans="11:13" x14ac:dyDescent="0.2">
      <c r="K177" s="8" t="s">
        <v>163</v>
      </c>
      <c r="L177" s="9">
        <v>850</v>
      </c>
      <c r="M177" s="11">
        <v>0.34</v>
      </c>
    </row>
    <row r="178" spans="11:13" x14ac:dyDescent="0.2">
      <c r="K178" s="8" t="s">
        <v>164</v>
      </c>
      <c r="L178" s="9">
        <v>678</v>
      </c>
      <c r="M178" s="11">
        <v>0.33</v>
      </c>
    </row>
    <row r="179" spans="11:13" x14ac:dyDescent="0.2">
      <c r="K179" s="8" t="s">
        <v>165</v>
      </c>
      <c r="L179" s="9">
        <v>861</v>
      </c>
      <c r="M179" s="11">
        <v>0.25</v>
      </c>
    </row>
    <row r="180" spans="11:13" x14ac:dyDescent="0.2">
      <c r="K180" s="8" t="s">
        <v>166</v>
      </c>
      <c r="L180" s="9">
        <v>628</v>
      </c>
      <c r="M180" s="11">
        <v>0.32</v>
      </c>
    </row>
    <row r="181" spans="11:13" x14ac:dyDescent="0.2">
      <c r="K181" s="8" t="s">
        <v>167</v>
      </c>
      <c r="L181" s="9">
        <v>965</v>
      </c>
      <c r="M181" s="11">
        <v>0.35</v>
      </c>
    </row>
    <row r="182" spans="11:13" x14ac:dyDescent="0.2">
      <c r="K182" s="8" t="s">
        <v>168</v>
      </c>
      <c r="L182" s="9">
        <v>578</v>
      </c>
      <c r="M182" s="11">
        <v>0.26</v>
      </c>
    </row>
    <row r="183" spans="11:13" x14ac:dyDescent="0.2">
      <c r="K183" s="8" t="s">
        <v>169</v>
      </c>
      <c r="L183" s="9">
        <v>753</v>
      </c>
      <c r="M183" s="11">
        <v>0.33</v>
      </c>
    </row>
    <row r="184" spans="11:13" x14ac:dyDescent="0.2">
      <c r="K184" s="8" t="s">
        <v>170</v>
      </c>
      <c r="L184" s="9">
        <v>448</v>
      </c>
      <c r="M184" s="11">
        <v>0.22</v>
      </c>
    </row>
  </sheetData>
  <mergeCells count="1">
    <mergeCell ref="A1:J1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EA7E2-8F81-914B-8EAA-6BC2E00CCDE4}">
  <dimension ref="A1:U23"/>
  <sheetViews>
    <sheetView workbookViewId="0">
      <selection sqref="A1:D1"/>
    </sheetView>
  </sheetViews>
  <sheetFormatPr baseColWidth="10" defaultRowHeight="16" x14ac:dyDescent="0.2"/>
  <cols>
    <col min="5" max="5" width="18.1640625" customWidth="1"/>
    <col min="9" max="9" width="16.5" customWidth="1"/>
    <col min="20" max="20" width="12.1640625" bestFit="1" customWidth="1"/>
  </cols>
  <sheetData>
    <row r="1" spans="1:21" ht="102" customHeight="1" x14ac:dyDescent="0.2">
      <c r="A1" s="65" t="s">
        <v>311</v>
      </c>
      <c r="B1" s="65"/>
      <c r="C1" s="65"/>
      <c r="D1" s="65"/>
      <c r="E1" s="28" t="s">
        <v>219</v>
      </c>
    </row>
    <row r="2" spans="1:21" x14ac:dyDescent="0.2">
      <c r="A2" s="25" t="s">
        <v>201</v>
      </c>
      <c r="B2" s="25" t="s">
        <v>202</v>
      </c>
      <c r="C2" s="25" t="s">
        <v>203</v>
      </c>
      <c r="E2" t="s">
        <v>204</v>
      </c>
    </row>
    <row r="3" spans="1:21" x14ac:dyDescent="0.2">
      <c r="A3" s="26">
        <v>15</v>
      </c>
      <c r="B3" s="26">
        <v>14</v>
      </c>
      <c r="C3" s="26">
        <v>15</v>
      </c>
      <c r="O3" t="s">
        <v>204</v>
      </c>
    </row>
    <row r="4" spans="1:21" ht="17" thickBot="1" x14ac:dyDescent="0.25">
      <c r="A4" s="26">
        <v>11</v>
      </c>
      <c r="B4" s="26">
        <v>16</v>
      </c>
      <c r="C4" s="26">
        <v>13</v>
      </c>
      <c r="E4" t="s">
        <v>205</v>
      </c>
    </row>
    <row r="5" spans="1:21" ht="17" thickBot="1" x14ac:dyDescent="0.25">
      <c r="A5" s="26">
        <v>12</v>
      </c>
      <c r="B5" s="26">
        <v>15</v>
      </c>
      <c r="C5" s="26">
        <v>17</v>
      </c>
      <c r="E5" s="15" t="s">
        <v>206</v>
      </c>
      <c r="F5" s="15" t="s">
        <v>207</v>
      </c>
      <c r="G5" s="15" t="s">
        <v>208</v>
      </c>
      <c r="H5" s="15" t="s">
        <v>209</v>
      </c>
      <c r="I5" s="15" t="s">
        <v>210</v>
      </c>
      <c r="O5" t="s">
        <v>205</v>
      </c>
    </row>
    <row r="6" spans="1:21" x14ac:dyDescent="0.2">
      <c r="A6" s="26">
        <v>11</v>
      </c>
      <c r="B6" s="26">
        <v>10</v>
      </c>
      <c r="C6" s="26">
        <v>16</v>
      </c>
      <c r="E6" t="s">
        <v>201</v>
      </c>
      <c r="F6">
        <v>15</v>
      </c>
      <c r="G6">
        <v>187</v>
      </c>
      <c r="H6">
        <v>12.466666666666667</v>
      </c>
      <c r="I6">
        <v>2.9809523809523659</v>
      </c>
      <c r="O6" s="15" t="s">
        <v>206</v>
      </c>
      <c r="P6" s="15" t="s">
        <v>207</v>
      </c>
      <c r="Q6" s="15" t="s">
        <v>208</v>
      </c>
      <c r="R6" s="15" t="s">
        <v>209</v>
      </c>
      <c r="S6" s="15" t="s">
        <v>210</v>
      </c>
    </row>
    <row r="7" spans="1:21" x14ac:dyDescent="0.2">
      <c r="A7" s="26">
        <v>11</v>
      </c>
      <c r="B7" s="26">
        <v>15</v>
      </c>
      <c r="C7" s="26">
        <v>14</v>
      </c>
      <c r="E7" t="s">
        <v>202</v>
      </c>
      <c r="F7">
        <v>15</v>
      </c>
      <c r="G7">
        <v>205</v>
      </c>
      <c r="H7">
        <v>13.666666666666666</v>
      </c>
      <c r="I7">
        <v>6.9523809523809632</v>
      </c>
      <c r="O7" t="s">
        <v>201</v>
      </c>
      <c r="P7">
        <v>15</v>
      </c>
      <c r="Q7">
        <v>187</v>
      </c>
      <c r="R7">
        <v>12.466666666666667</v>
      </c>
      <c r="S7">
        <v>2.9809523809523659</v>
      </c>
    </row>
    <row r="8" spans="1:21" ht="17" thickBot="1" x14ac:dyDescent="0.25">
      <c r="A8" s="26">
        <v>10</v>
      </c>
      <c r="B8" s="26">
        <v>15</v>
      </c>
      <c r="C8" s="26">
        <v>19</v>
      </c>
      <c r="E8" s="14" t="s">
        <v>203</v>
      </c>
      <c r="F8" s="14">
        <v>15</v>
      </c>
      <c r="G8" s="14">
        <v>239</v>
      </c>
      <c r="H8" s="14">
        <v>15.933333333333334</v>
      </c>
      <c r="I8" s="14">
        <v>2.7809523809523853</v>
      </c>
      <c r="O8" t="s">
        <v>202</v>
      </c>
      <c r="P8">
        <v>15</v>
      </c>
      <c r="Q8">
        <v>205</v>
      </c>
      <c r="R8">
        <v>13.666666666666666</v>
      </c>
      <c r="S8">
        <v>6.9523809523809632</v>
      </c>
    </row>
    <row r="9" spans="1:21" ht="17" thickBot="1" x14ac:dyDescent="0.25">
      <c r="A9" s="26">
        <v>15</v>
      </c>
      <c r="B9" s="26">
        <v>11</v>
      </c>
      <c r="C9" s="26">
        <v>16</v>
      </c>
      <c r="O9" s="14" t="s">
        <v>203</v>
      </c>
      <c r="P9" s="14">
        <v>15</v>
      </c>
      <c r="Q9" s="14">
        <v>239</v>
      </c>
      <c r="R9" s="14">
        <v>15.933333333333334</v>
      </c>
      <c r="S9" s="14">
        <v>2.7809523809523853</v>
      </c>
    </row>
    <row r="10" spans="1:21" x14ac:dyDescent="0.2">
      <c r="A10" s="26">
        <v>14</v>
      </c>
      <c r="B10" s="26">
        <v>11</v>
      </c>
      <c r="C10" s="26">
        <v>14</v>
      </c>
    </row>
    <row r="11" spans="1:21" ht="17" thickBot="1" x14ac:dyDescent="0.25">
      <c r="A11" s="26">
        <v>13</v>
      </c>
      <c r="B11" s="26">
        <v>10</v>
      </c>
      <c r="C11" s="26">
        <v>17</v>
      </c>
      <c r="E11" t="s">
        <v>178</v>
      </c>
    </row>
    <row r="12" spans="1:21" ht="17" thickBot="1" x14ac:dyDescent="0.25">
      <c r="A12" s="26">
        <v>13</v>
      </c>
      <c r="B12" s="26">
        <v>18</v>
      </c>
      <c r="C12" s="26">
        <v>17</v>
      </c>
      <c r="E12" s="15" t="s">
        <v>211</v>
      </c>
      <c r="F12" s="15" t="s">
        <v>184</v>
      </c>
      <c r="G12" s="15" t="s">
        <v>183</v>
      </c>
      <c r="H12" s="15" t="s">
        <v>185</v>
      </c>
      <c r="I12" s="15" t="s">
        <v>186</v>
      </c>
      <c r="J12" s="15" t="s">
        <v>190</v>
      </c>
      <c r="K12" s="15" t="s">
        <v>212</v>
      </c>
      <c r="O12" t="s">
        <v>178</v>
      </c>
    </row>
    <row r="13" spans="1:21" x14ac:dyDescent="0.2">
      <c r="A13" s="26">
        <v>13</v>
      </c>
      <c r="B13" s="26">
        <v>15</v>
      </c>
      <c r="C13" s="26">
        <v>17</v>
      </c>
      <c r="E13" t="s">
        <v>213</v>
      </c>
      <c r="F13">
        <v>92.97777777777759</v>
      </c>
      <c r="G13">
        <v>2</v>
      </c>
      <c r="H13">
        <v>46.488888888888795</v>
      </c>
      <c r="I13">
        <v>10.969288389513085</v>
      </c>
      <c r="J13">
        <v>1.4696463262621885E-4</v>
      </c>
      <c r="K13">
        <v>3.2199422931761248</v>
      </c>
      <c r="O13" s="15" t="s">
        <v>211</v>
      </c>
      <c r="P13" s="15" t="s">
        <v>184</v>
      </c>
      <c r="Q13" s="15" t="s">
        <v>183</v>
      </c>
      <c r="R13" s="15" t="s">
        <v>185</v>
      </c>
      <c r="S13" s="15" t="s">
        <v>186</v>
      </c>
      <c r="T13" s="15" t="s">
        <v>190</v>
      </c>
      <c r="U13" s="15" t="s">
        <v>212</v>
      </c>
    </row>
    <row r="14" spans="1:21" x14ac:dyDescent="0.2">
      <c r="A14" s="26">
        <v>14</v>
      </c>
      <c r="B14" s="26">
        <v>10</v>
      </c>
      <c r="C14" s="26">
        <v>18</v>
      </c>
      <c r="E14" t="s">
        <v>214</v>
      </c>
      <c r="F14">
        <v>178</v>
      </c>
      <c r="G14">
        <v>42</v>
      </c>
      <c r="H14">
        <v>4.2380952380952381</v>
      </c>
      <c r="O14" t="s">
        <v>213</v>
      </c>
      <c r="P14">
        <v>92.97777777777759</v>
      </c>
      <c r="Q14">
        <v>2</v>
      </c>
      <c r="R14">
        <v>46.488888888888795</v>
      </c>
      <c r="S14">
        <v>10.969288389513085</v>
      </c>
      <c r="T14">
        <v>1.4696463262621885E-4</v>
      </c>
      <c r="U14">
        <v>3.2199422931761248</v>
      </c>
    </row>
    <row r="15" spans="1:21" x14ac:dyDescent="0.2">
      <c r="A15" s="26">
        <v>10</v>
      </c>
      <c r="B15" s="26">
        <v>14</v>
      </c>
      <c r="C15" s="26">
        <v>14</v>
      </c>
      <c r="O15" t="s">
        <v>214</v>
      </c>
      <c r="P15">
        <v>178</v>
      </c>
      <c r="Q15">
        <v>42</v>
      </c>
      <c r="R15">
        <v>4.2380952380952381</v>
      </c>
    </row>
    <row r="16" spans="1:21" ht="17" thickBot="1" x14ac:dyDescent="0.25">
      <c r="A16" s="26">
        <v>11</v>
      </c>
      <c r="B16" s="26">
        <v>17</v>
      </c>
      <c r="C16" s="26">
        <v>16</v>
      </c>
      <c r="E16" s="14" t="s">
        <v>181</v>
      </c>
      <c r="F16" s="14">
        <v>270.97777777777759</v>
      </c>
      <c r="G16" s="14">
        <v>44</v>
      </c>
      <c r="H16" s="14"/>
      <c r="I16" s="14"/>
      <c r="J16" s="14"/>
      <c r="K16" s="14"/>
    </row>
    <row r="17" spans="1:21" ht="17" thickBot="1" x14ac:dyDescent="0.25">
      <c r="A17" s="26">
        <v>14</v>
      </c>
      <c r="B17" s="26">
        <v>14</v>
      </c>
      <c r="C17" s="26">
        <v>16</v>
      </c>
      <c r="I17">
        <f>FDIST(I13,2,42)</f>
        <v>1.4696463262621885E-4</v>
      </c>
      <c r="J17" t="s">
        <v>217</v>
      </c>
      <c r="K17">
        <f>FINV(0.05,2,42)</f>
        <v>3.2199422931761248</v>
      </c>
      <c r="O17" s="14" t="s">
        <v>181</v>
      </c>
      <c r="P17" s="14">
        <v>270.97777777777759</v>
      </c>
      <c r="Q17" s="14">
        <v>44</v>
      </c>
      <c r="R17" s="14"/>
      <c r="S17" s="14"/>
      <c r="T17" s="14"/>
      <c r="U17" s="14"/>
    </row>
    <row r="18" spans="1:21" ht="34" x14ac:dyDescent="0.2">
      <c r="E18">
        <f>COUNT(A3:C17)</f>
        <v>45</v>
      </c>
      <c r="I18" s="1" t="s">
        <v>215</v>
      </c>
      <c r="J18" s="1" t="s">
        <v>216</v>
      </c>
      <c r="K18" t="s">
        <v>218</v>
      </c>
    </row>
    <row r="19" spans="1:21" x14ac:dyDescent="0.2">
      <c r="T19">
        <f>FDIST(S14,2,42)</f>
        <v>1.4696463262621885E-4</v>
      </c>
    </row>
    <row r="20" spans="1:21" x14ac:dyDescent="0.2">
      <c r="A20" s="26"/>
      <c r="B20" s="26"/>
      <c r="C20" s="26"/>
    </row>
    <row r="21" spans="1:21" x14ac:dyDescent="0.2">
      <c r="A21" s="26"/>
      <c r="B21" s="26"/>
      <c r="C21" s="26"/>
    </row>
    <row r="22" spans="1:21" x14ac:dyDescent="0.2">
      <c r="A22" s="26"/>
      <c r="B22" s="26"/>
      <c r="C22" s="26"/>
    </row>
    <row r="23" spans="1:21" x14ac:dyDescent="0.2">
      <c r="A23" s="26"/>
      <c r="B23" s="26"/>
      <c r="C23" s="26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2002-B6CD-6240-A1F9-6C7318FECAD8}">
  <dimension ref="A1:K31"/>
  <sheetViews>
    <sheetView workbookViewId="0">
      <selection activeCell="J8" sqref="J8"/>
    </sheetView>
  </sheetViews>
  <sheetFormatPr baseColWidth="10" defaultRowHeight="16" x14ac:dyDescent="0.2"/>
  <cols>
    <col min="9" max="10" width="14.5" customWidth="1"/>
    <col min="11" max="11" width="16.6640625" customWidth="1"/>
  </cols>
  <sheetData>
    <row r="1" spans="1:11" x14ac:dyDescent="0.2">
      <c r="A1" s="29" t="s">
        <v>220</v>
      </c>
      <c r="B1" s="29" t="s">
        <v>221</v>
      </c>
      <c r="D1" s="30" t="s">
        <v>222</v>
      </c>
      <c r="E1" s="30" t="s">
        <v>223</v>
      </c>
      <c r="F1" s="30" t="s">
        <v>224</v>
      </c>
      <c r="G1" s="30" t="s">
        <v>225</v>
      </c>
      <c r="H1" s="30" t="s">
        <v>226</v>
      </c>
      <c r="I1" s="30" t="s">
        <v>227</v>
      </c>
      <c r="J1" s="31" t="s">
        <v>228</v>
      </c>
      <c r="K1" s="30" t="s">
        <v>229</v>
      </c>
    </row>
    <row r="2" spans="1:11" x14ac:dyDescent="0.2">
      <c r="A2" s="2">
        <v>29</v>
      </c>
      <c r="B2" s="2">
        <v>33</v>
      </c>
      <c r="D2">
        <f>AVERAGE(A2:A31)</f>
        <v>29.9</v>
      </c>
      <c r="E2">
        <f>AVERAGE(B2:B31)</f>
        <v>31.233333333333334</v>
      </c>
      <c r="F2">
        <f>STDEV(B2:B31)</f>
        <v>5.4055101729517627</v>
      </c>
      <c r="G2">
        <f>COUNT(B2:B31)</f>
        <v>30</v>
      </c>
      <c r="H2">
        <f>F2/SQRT(G2)</f>
        <v>0.98690661884977737</v>
      </c>
      <c r="I2">
        <f>ABS(E2-D2)/H2</f>
        <v>1.3510227896610043</v>
      </c>
      <c r="J2" s="32">
        <f>TDIST(I2,29,2)</f>
        <v>0.18713544684081615</v>
      </c>
      <c r="K2" t="s">
        <v>232</v>
      </c>
    </row>
    <row r="3" spans="1:11" ht="51" x14ac:dyDescent="0.2">
      <c r="A3" s="2">
        <v>30</v>
      </c>
      <c r="B3" s="2">
        <v>43</v>
      </c>
      <c r="I3" s="33" t="s">
        <v>230</v>
      </c>
      <c r="J3" s="28" t="s">
        <v>234</v>
      </c>
      <c r="K3" s="34" t="s">
        <v>231</v>
      </c>
    </row>
    <row r="4" spans="1:11" x14ac:dyDescent="0.2">
      <c r="A4" s="2">
        <v>32</v>
      </c>
      <c r="B4" s="2">
        <v>26</v>
      </c>
      <c r="D4" t="s">
        <v>233</v>
      </c>
    </row>
    <row r="5" spans="1:11" x14ac:dyDescent="0.2">
      <c r="A5" s="2">
        <v>31</v>
      </c>
      <c r="B5" s="2">
        <v>31</v>
      </c>
      <c r="D5">
        <f>AVERAGE(A2:A31)</f>
        <v>29.9</v>
      </c>
      <c r="E5">
        <f>AVERAGE(B2:B83)</f>
        <v>31.233333333333334</v>
      </c>
      <c r="F5">
        <f>STDEV(B2:B31)</f>
        <v>5.4055101729517627</v>
      </c>
      <c r="G5">
        <f>COUNT(B2:B31)</f>
        <v>30</v>
      </c>
      <c r="H5">
        <f>F5/SQRT(G5)</f>
        <v>0.98690661884977737</v>
      </c>
      <c r="I5">
        <f>ABS(D5-E5)/H5</f>
        <v>1.3510227896610043</v>
      </c>
      <c r="J5">
        <f>TDIST(I5,29,2)</f>
        <v>0.18713544684081615</v>
      </c>
      <c r="K5" t="s">
        <v>277</v>
      </c>
    </row>
    <row r="6" spans="1:11" x14ac:dyDescent="0.2">
      <c r="A6" s="2">
        <v>22</v>
      </c>
      <c r="B6" s="2">
        <v>31</v>
      </c>
    </row>
    <row r="7" spans="1:11" x14ac:dyDescent="0.2">
      <c r="A7" s="2">
        <v>26</v>
      </c>
      <c r="B7" s="2">
        <v>33</v>
      </c>
      <c r="H7">
        <f>F5/SQRT(G5)</f>
        <v>0.98690661884977737</v>
      </c>
      <c r="I7">
        <f>ABS(D5-E5)/H7</f>
        <v>1.3510227896610043</v>
      </c>
      <c r="J7">
        <f>TDIST(I7,29,2)</f>
        <v>0.18713544684081615</v>
      </c>
    </row>
    <row r="8" spans="1:11" x14ac:dyDescent="0.2">
      <c r="A8" s="2">
        <v>30</v>
      </c>
      <c r="B8" s="2">
        <v>34</v>
      </c>
      <c r="H8">
        <f>F5/SQRT(G5)</f>
        <v>0.98690661884977737</v>
      </c>
      <c r="I8">
        <f>ABS(D5-E5)/H8</f>
        <v>1.3510227896610043</v>
      </c>
      <c r="J8">
        <f>TDIST(I8,29,2)</f>
        <v>0.18713544684081615</v>
      </c>
    </row>
    <row r="9" spans="1:11" x14ac:dyDescent="0.2">
      <c r="A9" s="2">
        <v>33</v>
      </c>
      <c r="B9" s="2">
        <v>30</v>
      </c>
    </row>
    <row r="10" spans="1:11" x14ac:dyDescent="0.2">
      <c r="A10" s="2">
        <v>29</v>
      </c>
      <c r="B10" s="2">
        <v>30</v>
      </c>
    </row>
    <row r="11" spans="1:11" x14ac:dyDescent="0.2">
      <c r="A11" s="2">
        <v>28</v>
      </c>
      <c r="B11" s="2">
        <v>24</v>
      </c>
    </row>
    <row r="12" spans="1:11" x14ac:dyDescent="0.2">
      <c r="A12" s="2">
        <v>29</v>
      </c>
      <c r="B12" s="2">
        <v>32</v>
      </c>
    </row>
    <row r="13" spans="1:11" x14ac:dyDescent="0.2">
      <c r="A13" s="2">
        <v>38</v>
      </c>
      <c r="B13" s="2">
        <v>32</v>
      </c>
    </row>
    <row r="14" spans="1:11" x14ac:dyDescent="0.2">
      <c r="A14" s="2">
        <v>30</v>
      </c>
      <c r="B14" s="2">
        <v>36</v>
      </c>
    </row>
    <row r="15" spans="1:11" x14ac:dyDescent="0.2">
      <c r="A15" s="2">
        <v>40</v>
      </c>
      <c r="B15" s="2">
        <v>31</v>
      </c>
    </row>
    <row r="16" spans="1:11" x14ac:dyDescent="0.2">
      <c r="A16" s="2">
        <v>23</v>
      </c>
      <c r="B16" s="2">
        <v>35</v>
      </c>
    </row>
    <row r="17" spans="1:2" x14ac:dyDescent="0.2">
      <c r="A17" s="2">
        <v>32</v>
      </c>
      <c r="B17" s="2">
        <v>20</v>
      </c>
    </row>
    <row r="18" spans="1:2" x14ac:dyDescent="0.2">
      <c r="A18" s="2">
        <v>25</v>
      </c>
      <c r="B18" s="2">
        <v>31</v>
      </c>
    </row>
    <row r="19" spans="1:2" x14ac:dyDescent="0.2">
      <c r="A19" s="2">
        <v>32</v>
      </c>
      <c r="B19" s="2">
        <v>42</v>
      </c>
    </row>
    <row r="20" spans="1:2" x14ac:dyDescent="0.2">
      <c r="A20" s="2">
        <v>30</v>
      </c>
      <c r="B20" s="2">
        <v>29</v>
      </c>
    </row>
    <row r="21" spans="1:2" x14ac:dyDescent="0.2">
      <c r="A21" s="2">
        <v>32</v>
      </c>
      <c r="B21" s="2">
        <v>30</v>
      </c>
    </row>
    <row r="22" spans="1:2" x14ac:dyDescent="0.2">
      <c r="A22" s="2">
        <v>35</v>
      </c>
      <c r="B22" s="2">
        <v>34</v>
      </c>
    </row>
    <row r="23" spans="1:2" x14ac:dyDescent="0.2">
      <c r="A23" s="2">
        <v>34</v>
      </c>
      <c r="B23" s="2">
        <v>31</v>
      </c>
    </row>
    <row r="24" spans="1:2" x14ac:dyDescent="0.2">
      <c r="A24" s="2">
        <v>29</v>
      </c>
      <c r="B24" s="2">
        <v>30</v>
      </c>
    </row>
    <row r="25" spans="1:2" x14ac:dyDescent="0.2">
      <c r="A25" s="2">
        <v>21</v>
      </c>
      <c r="B25" s="2">
        <v>25</v>
      </c>
    </row>
    <row r="26" spans="1:2" x14ac:dyDescent="0.2">
      <c r="A26" s="2">
        <v>29</v>
      </c>
      <c r="B26" s="2">
        <v>29</v>
      </c>
    </row>
    <row r="27" spans="1:2" x14ac:dyDescent="0.2">
      <c r="A27" s="2">
        <v>31</v>
      </c>
      <c r="B27" s="2">
        <v>34</v>
      </c>
    </row>
    <row r="28" spans="1:2" x14ac:dyDescent="0.2">
      <c r="A28" s="2">
        <v>36</v>
      </c>
      <c r="B28" s="2">
        <v>28</v>
      </c>
    </row>
    <row r="29" spans="1:2" x14ac:dyDescent="0.2">
      <c r="A29" s="2">
        <v>14</v>
      </c>
      <c r="B29" s="2">
        <v>37</v>
      </c>
    </row>
    <row r="30" spans="1:2" x14ac:dyDescent="0.2">
      <c r="A30" s="2">
        <v>31</v>
      </c>
      <c r="B30" s="2">
        <v>18</v>
      </c>
    </row>
    <row r="31" spans="1:2" x14ac:dyDescent="0.2">
      <c r="A31" s="2">
        <v>36</v>
      </c>
      <c r="B31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DFA56-6075-CB40-8E12-459FBAB5E9C8}">
  <dimension ref="A2:R23"/>
  <sheetViews>
    <sheetView workbookViewId="0">
      <selection activeCell="O17" sqref="O17"/>
    </sheetView>
  </sheetViews>
  <sheetFormatPr baseColWidth="10" defaultRowHeight="16" x14ac:dyDescent="0.2"/>
  <sheetData>
    <row r="2" spans="1:18" x14ac:dyDescent="0.2">
      <c r="A2" s="35" t="s">
        <v>235</v>
      </c>
      <c r="B2" s="36"/>
      <c r="C2" s="36"/>
      <c r="D2" s="36"/>
      <c r="E2" s="36"/>
      <c r="F2" s="36"/>
    </row>
    <row r="3" spans="1:18" x14ac:dyDescent="0.2">
      <c r="A3" s="37"/>
      <c r="B3" s="38" t="s">
        <v>236</v>
      </c>
      <c r="C3" s="38" t="s">
        <v>237</v>
      </c>
      <c r="D3" s="38" t="s">
        <v>238</v>
      </c>
      <c r="E3" s="38" t="s">
        <v>239</v>
      </c>
      <c r="F3" s="38" t="s">
        <v>181</v>
      </c>
    </row>
    <row r="4" spans="1:18" x14ac:dyDescent="0.2">
      <c r="A4" s="39" t="s">
        <v>240</v>
      </c>
      <c r="B4" s="40">
        <v>60</v>
      </c>
      <c r="C4" s="40">
        <v>54</v>
      </c>
      <c r="D4" s="40">
        <v>46</v>
      </c>
      <c r="E4" s="40">
        <v>41</v>
      </c>
      <c r="F4" s="40">
        <v>201</v>
      </c>
    </row>
    <row r="5" spans="1:18" x14ac:dyDescent="0.2">
      <c r="A5" s="39" t="s">
        <v>241</v>
      </c>
      <c r="B5" s="40">
        <v>40</v>
      </c>
      <c r="C5" s="40">
        <v>44</v>
      </c>
      <c r="D5" s="40">
        <v>53</v>
      </c>
      <c r="E5" s="40">
        <v>57</v>
      </c>
      <c r="F5" s="40">
        <v>194</v>
      </c>
    </row>
    <row r="6" spans="1:18" x14ac:dyDescent="0.2">
      <c r="A6" s="39"/>
      <c r="B6" s="40">
        <v>100</v>
      </c>
      <c r="C6" s="40">
        <v>98</v>
      </c>
      <c r="D6" s="40">
        <v>99</v>
      </c>
      <c r="E6" s="40">
        <v>98</v>
      </c>
      <c r="F6" s="40">
        <v>395</v>
      </c>
    </row>
    <row r="8" spans="1:18" x14ac:dyDescent="0.2">
      <c r="A8" s="41" t="s">
        <v>242</v>
      </c>
    </row>
    <row r="9" spans="1:18" x14ac:dyDescent="0.2">
      <c r="B9">
        <f>B$6*$F4/$F$6</f>
        <v>50.88607594936709</v>
      </c>
      <c r="C9">
        <f t="shared" ref="C9:E9" si="0">C$6*$F4/$F$6</f>
        <v>49.868354430379746</v>
      </c>
      <c r="D9">
        <f t="shared" si="0"/>
        <v>50.377215189873418</v>
      </c>
      <c r="E9">
        <f t="shared" si="0"/>
        <v>49.868354430379746</v>
      </c>
      <c r="F9" s="68" t="s">
        <v>247</v>
      </c>
      <c r="G9" s="68"/>
      <c r="H9" s="68"/>
      <c r="J9">
        <f>B$6*$F4/$F$6</f>
        <v>50.88607594936709</v>
      </c>
      <c r="K9">
        <f t="shared" ref="K9:M9" si="1">C$6*$F4/$F$6</f>
        <v>49.868354430379746</v>
      </c>
      <c r="L9">
        <f t="shared" si="1"/>
        <v>50.377215189873418</v>
      </c>
      <c r="M9">
        <f t="shared" si="1"/>
        <v>49.868354430379746</v>
      </c>
      <c r="O9">
        <f>B$6*$F4/$F$6</f>
        <v>50.88607594936709</v>
      </c>
      <c r="P9">
        <f t="shared" ref="P9:Q9" si="2">C$6*$F4/$F$6</f>
        <v>49.868354430379746</v>
      </c>
      <c r="Q9">
        <f t="shared" si="2"/>
        <v>50.377215189873418</v>
      </c>
      <c r="R9">
        <f t="shared" ref="R9:R10" si="3">E$6*$F4/$F$6</f>
        <v>49.868354430379746</v>
      </c>
    </row>
    <row r="10" spans="1:18" x14ac:dyDescent="0.2">
      <c r="B10">
        <f t="shared" ref="B10:E10" si="4">B$6*$F5/$F$6</f>
        <v>49.11392405063291</v>
      </c>
      <c r="C10">
        <f t="shared" si="4"/>
        <v>48.131645569620254</v>
      </c>
      <c r="D10">
        <f t="shared" si="4"/>
        <v>48.622784810126582</v>
      </c>
      <c r="E10">
        <f t="shared" si="4"/>
        <v>48.131645569620254</v>
      </c>
      <c r="F10" s="68"/>
      <c r="G10" s="68"/>
      <c r="H10" s="68"/>
      <c r="J10">
        <f t="shared" ref="J10" si="5">B$6*$F5/$F$6</f>
        <v>49.11392405063291</v>
      </c>
      <c r="K10">
        <f t="shared" ref="K10" si="6">C$6*$F5/$F$6</f>
        <v>48.131645569620254</v>
      </c>
      <c r="L10">
        <f t="shared" ref="L10" si="7">D$6*$F5/$F$6</f>
        <v>48.622784810126582</v>
      </c>
      <c r="M10">
        <f t="shared" ref="M10" si="8">E$6*$F5/$F$6</f>
        <v>48.131645569620254</v>
      </c>
      <c r="O10">
        <f>B$6*$F5/$F$6</f>
        <v>49.11392405063291</v>
      </c>
      <c r="P10">
        <f t="shared" ref="P10" si="9">C$6*$F5/$F$6</f>
        <v>48.131645569620254</v>
      </c>
      <c r="Q10">
        <f t="shared" ref="Q10" si="10">D$6*$F5/$F$6</f>
        <v>48.622784810126582</v>
      </c>
      <c r="R10">
        <f t="shared" si="3"/>
        <v>48.131645569620254</v>
      </c>
    </row>
    <row r="12" spans="1:18" x14ac:dyDescent="0.2">
      <c r="A12" s="41" t="s">
        <v>244</v>
      </c>
    </row>
    <row r="13" spans="1:18" x14ac:dyDescent="0.2">
      <c r="B13">
        <f>ABS(B4-B9)^2/B9</f>
        <v>1.6323446060835058</v>
      </c>
      <c r="C13">
        <f t="shared" ref="C13:E14" si="11">ABS(C4-C9)^2/C9</f>
        <v>0.34231117725760257</v>
      </c>
      <c r="D13">
        <f t="shared" si="11"/>
        <v>0.38033092433243582</v>
      </c>
      <c r="E13">
        <f t="shared" si="11"/>
        <v>1.5771065879591963</v>
      </c>
      <c r="F13" s="68" t="s">
        <v>248</v>
      </c>
      <c r="G13" s="68"/>
      <c r="H13" s="68"/>
      <c r="J13">
        <f>ABS(B4-J9)^2/J9</f>
        <v>1.6323446060835058</v>
      </c>
      <c r="K13">
        <f t="shared" ref="K13:M13" si="12">ABS(C4-K9)^2/K9</f>
        <v>0.34231117725760257</v>
      </c>
      <c r="L13">
        <f t="shared" si="12"/>
        <v>0.38033092433243582</v>
      </c>
      <c r="M13">
        <f t="shared" si="12"/>
        <v>1.5771065879591963</v>
      </c>
      <c r="O13">
        <f>ABS(B4-B9)^2/B9</f>
        <v>1.6323446060835058</v>
      </c>
      <c r="P13">
        <f t="shared" ref="P13:R13" si="13">ABS(C4-C9)^2/C9</f>
        <v>0.34231117725760257</v>
      </c>
      <c r="Q13">
        <f t="shared" si="13"/>
        <v>0.38033092433243582</v>
      </c>
      <c r="R13">
        <f t="shared" si="13"/>
        <v>1.5771065879591963</v>
      </c>
    </row>
    <row r="14" spans="1:18" x14ac:dyDescent="0.2">
      <c r="B14">
        <f>ABS(B5-B10)^2/B10</f>
        <v>1.6912436382617768</v>
      </c>
      <c r="C14">
        <f t="shared" si="11"/>
        <v>0.354662611488547</v>
      </c>
      <c r="D14">
        <f t="shared" si="11"/>
        <v>0.39405420510731753</v>
      </c>
      <c r="E14">
        <f t="shared" si="11"/>
        <v>1.6340124957721569</v>
      </c>
      <c r="F14" s="68"/>
      <c r="G14" s="68"/>
      <c r="H14" s="68"/>
      <c r="J14">
        <f>ABS(B5-J10)^2/J10</f>
        <v>1.6912436382617768</v>
      </c>
      <c r="K14">
        <f t="shared" ref="K14" si="14">ABS(C5-K10)^2/K10</f>
        <v>0.354662611488547</v>
      </c>
      <c r="L14">
        <f t="shared" ref="L14" si="15">ABS(D5-L10)^2/L10</f>
        <v>0.39405420510731753</v>
      </c>
      <c r="M14">
        <f t="shared" ref="M14" si="16">ABS(E5-M10)^2/M10</f>
        <v>1.6340124957721569</v>
      </c>
      <c r="O14">
        <f>ABS(B5-B10)^2/B10</f>
        <v>1.6912436382617768</v>
      </c>
      <c r="P14">
        <f t="shared" ref="P14" si="17">ABS(C5-C10)^2/C10</f>
        <v>0.354662611488547</v>
      </c>
      <c r="Q14">
        <f t="shared" ref="Q14" si="18">ABS(D5-D10)^2/D10</f>
        <v>0.39405420510731753</v>
      </c>
      <c r="R14">
        <f t="shared" ref="R14" si="19">ABS(E5-E10)^2/E10</f>
        <v>1.6340124957721569</v>
      </c>
    </row>
    <row r="16" spans="1:18" x14ac:dyDescent="0.2">
      <c r="A16" s="41" t="s">
        <v>243</v>
      </c>
    </row>
    <row r="17" spans="1:15" x14ac:dyDescent="0.2">
      <c r="B17">
        <f>SUM(B13:E14)</f>
        <v>8.006066246262538</v>
      </c>
      <c r="C17" s="66" t="s">
        <v>249</v>
      </c>
      <c r="D17" s="66"/>
      <c r="J17">
        <f>SUM(J13:M14)</f>
        <v>8.006066246262538</v>
      </c>
      <c r="O17">
        <f>SUM(O13:R14)</f>
        <v>8.006066246262538</v>
      </c>
    </row>
    <row r="19" spans="1:15" x14ac:dyDescent="0.2">
      <c r="A19" s="41" t="s">
        <v>245</v>
      </c>
    </row>
    <row r="20" spans="1:15" x14ac:dyDescent="0.2">
      <c r="B20">
        <f>CHIINV(0.05,3)</f>
        <v>7.8147279032511792</v>
      </c>
      <c r="C20" s="42" t="s">
        <v>250</v>
      </c>
      <c r="J20">
        <f>CHIINV(0.05,3)</f>
        <v>7.8147279032511792</v>
      </c>
      <c r="O20">
        <f>CHIINV(0.05,3)</f>
        <v>7.8147279032511792</v>
      </c>
    </row>
    <row r="22" spans="1:15" ht="16" customHeight="1" x14ac:dyDescent="0.2">
      <c r="B22" s="66" t="s">
        <v>251</v>
      </c>
      <c r="C22" s="66"/>
      <c r="D22" s="66"/>
      <c r="E22" s="66"/>
      <c r="F22" s="66"/>
    </row>
    <row r="23" spans="1:15" x14ac:dyDescent="0.2">
      <c r="B23" s="67" t="s">
        <v>246</v>
      </c>
      <c r="C23" s="67"/>
      <c r="D23" s="67"/>
      <c r="E23" s="67"/>
      <c r="F23" s="67"/>
    </row>
  </sheetData>
  <mergeCells count="5">
    <mergeCell ref="B22:F22"/>
    <mergeCell ref="B23:F23"/>
    <mergeCell ref="F9:H10"/>
    <mergeCell ref="F13:H14"/>
    <mergeCell ref="C17:D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BC9C1-E45C-C544-8A98-5C3ECE0A0A56}">
  <dimension ref="A1:N1000"/>
  <sheetViews>
    <sheetView topLeftCell="C1" workbookViewId="0">
      <selection activeCell="M8" sqref="M8"/>
    </sheetView>
  </sheetViews>
  <sheetFormatPr baseColWidth="10" defaultRowHeight="16" x14ac:dyDescent="0.2"/>
  <cols>
    <col min="1" max="1" width="4.5" customWidth="1"/>
    <col min="2" max="2" width="4.33203125" customWidth="1"/>
    <col min="3" max="3" width="5.33203125" customWidth="1"/>
    <col min="4" max="4" width="6.6640625" customWidth="1"/>
    <col min="5" max="5" width="6.33203125" customWidth="1"/>
    <col min="6" max="6" width="5.5" customWidth="1"/>
    <col min="7" max="8" width="11.33203125" customWidth="1"/>
    <col min="9" max="10" width="5.5" customWidth="1"/>
    <col min="11" max="11" width="8" customWidth="1"/>
    <col min="12" max="12" width="23.5" bestFit="1" customWidth="1"/>
    <col min="13" max="13" width="11.5" bestFit="1" customWidth="1"/>
  </cols>
  <sheetData>
    <row r="1" spans="1:14" x14ac:dyDescent="0.2">
      <c r="A1" s="43" t="s">
        <v>252</v>
      </c>
      <c r="B1" s="43" t="s">
        <v>253</v>
      </c>
      <c r="C1" s="43" t="s">
        <v>254</v>
      </c>
      <c r="D1" s="43" t="s">
        <v>255</v>
      </c>
      <c r="E1" s="43" t="s">
        <v>256</v>
      </c>
      <c r="F1" s="43" t="s">
        <v>257</v>
      </c>
      <c r="G1" s="44" t="s">
        <v>258</v>
      </c>
      <c r="H1" s="44" t="s">
        <v>259</v>
      </c>
      <c r="I1" s="43" t="s">
        <v>260</v>
      </c>
      <c r="J1" s="43" t="s">
        <v>261</v>
      </c>
      <c r="K1" s="43"/>
      <c r="L1" s="43" t="s">
        <v>262</v>
      </c>
    </row>
    <row r="2" spans="1:14" x14ac:dyDescent="0.2">
      <c r="A2" s="45">
        <v>1</v>
      </c>
      <c r="B2" s="45" t="s">
        <v>186</v>
      </c>
      <c r="C2" s="45">
        <f t="shared" ref="C2:C101" si="0">IF(B2="F",1,0)</f>
        <v>1</v>
      </c>
      <c r="D2" s="46">
        <v>46</v>
      </c>
      <c r="E2" s="46">
        <v>4</v>
      </c>
      <c r="F2" s="45">
        <v>294</v>
      </c>
      <c r="G2" s="47">
        <v>2426.48</v>
      </c>
      <c r="H2" s="47">
        <v>2003.62</v>
      </c>
      <c r="I2" s="45">
        <v>2</v>
      </c>
      <c r="J2" s="45">
        <v>0</v>
      </c>
      <c r="L2" s="45" t="s">
        <v>263</v>
      </c>
    </row>
    <row r="3" spans="1:14" x14ac:dyDescent="0.2">
      <c r="A3" s="45">
        <v>2</v>
      </c>
      <c r="B3" s="45" t="s">
        <v>186</v>
      </c>
      <c r="C3" s="45">
        <f t="shared" si="0"/>
        <v>1</v>
      </c>
      <c r="D3" s="46">
        <v>87</v>
      </c>
      <c r="E3" s="46">
        <v>8</v>
      </c>
      <c r="F3" s="45">
        <v>139</v>
      </c>
      <c r="G3" s="47">
        <v>6815.61</v>
      </c>
      <c r="H3" s="47">
        <v>1072.17</v>
      </c>
      <c r="I3" s="45">
        <v>4</v>
      </c>
      <c r="J3" s="45">
        <v>4</v>
      </c>
      <c r="L3" s="45" t="s">
        <v>264</v>
      </c>
    </row>
    <row r="4" spans="1:14" x14ac:dyDescent="0.2">
      <c r="A4" s="45">
        <v>3</v>
      </c>
      <c r="B4" s="45" t="s">
        <v>186</v>
      </c>
      <c r="C4" s="45">
        <f t="shared" si="0"/>
        <v>1</v>
      </c>
      <c r="D4" s="46">
        <v>70</v>
      </c>
      <c r="E4" s="46">
        <v>10</v>
      </c>
      <c r="F4" s="45">
        <v>34</v>
      </c>
      <c r="G4" s="47">
        <v>7596.68</v>
      </c>
      <c r="H4" s="47">
        <v>4096.9799999999996</v>
      </c>
      <c r="I4" s="45">
        <v>6</v>
      </c>
      <c r="J4" s="45">
        <v>0</v>
      </c>
      <c r="L4" s="48" t="s">
        <v>265</v>
      </c>
      <c r="M4">
        <f>COUNT(G2:G101)</f>
        <v>100</v>
      </c>
    </row>
    <row r="5" spans="1:14" x14ac:dyDescent="0.2">
      <c r="A5" s="45">
        <v>4</v>
      </c>
      <c r="B5" s="45" t="s">
        <v>266</v>
      </c>
      <c r="C5" s="45">
        <f t="shared" si="0"/>
        <v>0</v>
      </c>
      <c r="D5" s="46">
        <v>72</v>
      </c>
      <c r="E5" s="46">
        <v>5</v>
      </c>
      <c r="F5" s="45">
        <v>140</v>
      </c>
      <c r="G5" s="47">
        <v>6450.77</v>
      </c>
      <c r="H5" s="47">
        <v>1710.79</v>
      </c>
      <c r="I5" s="45">
        <v>5</v>
      </c>
      <c r="J5" s="45">
        <v>0</v>
      </c>
      <c r="L5" s="45" t="s">
        <v>267</v>
      </c>
      <c r="M5" s="50">
        <f>AVERAGE(G2:G101)</f>
        <v>5797.7454000000016</v>
      </c>
    </row>
    <row r="6" spans="1:14" x14ac:dyDescent="0.2">
      <c r="A6" s="45">
        <v>5</v>
      </c>
      <c r="B6" s="45" t="s">
        <v>186</v>
      </c>
      <c r="C6" s="45">
        <f t="shared" si="0"/>
        <v>1</v>
      </c>
      <c r="D6" s="46">
        <v>82</v>
      </c>
      <c r="E6" s="46">
        <v>3</v>
      </c>
      <c r="F6" s="45">
        <v>141</v>
      </c>
      <c r="G6" s="47">
        <v>3542.79</v>
      </c>
      <c r="H6" s="47">
        <v>1914.9</v>
      </c>
      <c r="I6" s="45">
        <v>3</v>
      </c>
      <c r="J6" s="45">
        <v>7</v>
      </c>
      <c r="L6" s="45" t="s">
        <v>268</v>
      </c>
      <c r="M6">
        <f>STDEV(G2:G101)</f>
        <v>4066.6941524174026</v>
      </c>
    </row>
    <row r="7" spans="1:14" x14ac:dyDescent="0.2">
      <c r="A7" s="45">
        <v>6</v>
      </c>
      <c r="B7" s="45" t="s">
        <v>186</v>
      </c>
      <c r="C7" s="45">
        <f t="shared" si="0"/>
        <v>1</v>
      </c>
      <c r="D7" s="46">
        <v>85</v>
      </c>
      <c r="E7" s="46">
        <v>2</v>
      </c>
      <c r="F7" s="45">
        <v>15</v>
      </c>
      <c r="G7" s="47">
        <v>2590.86</v>
      </c>
      <c r="H7" s="47">
        <v>2601.14</v>
      </c>
      <c r="I7" s="45">
        <v>5</v>
      </c>
      <c r="J7" s="45">
        <v>4</v>
      </c>
      <c r="L7" s="45" t="s">
        <v>269</v>
      </c>
      <c r="M7">
        <f>M6/SQRT(M4)</f>
        <v>406.66941524174024</v>
      </c>
    </row>
    <row r="8" spans="1:14" x14ac:dyDescent="0.2">
      <c r="A8" s="45">
        <v>7</v>
      </c>
      <c r="B8" s="45" t="s">
        <v>186</v>
      </c>
      <c r="C8" s="45">
        <f t="shared" si="0"/>
        <v>1</v>
      </c>
      <c r="D8" s="46">
        <v>73</v>
      </c>
      <c r="E8" s="46">
        <v>5</v>
      </c>
      <c r="F8" s="45">
        <v>294</v>
      </c>
      <c r="G8" s="47">
        <v>5082.83</v>
      </c>
      <c r="H8" s="47">
        <v>2035.31</v>
      </c>
      <c r="I8" s="45">
        <v>7</v>
      </c>
      <c r="J8" s="45">
        <v>2</v>
      </c>
      <c r="L8" s="45" t="s">
        <v>270</v>
      </c>
      <c r="M8">
        <f>TINV(0.05,99)</f>
        <v>1.9842169515864165</v>
      </c>
    </row>
    <row r="9" spans="1:14" x14ac:dyDescent="0.2">
      <c r="A9" s="45">
        <v>8</v>
      </c>
      <c r="B9" s="45" t="s">
        <v>266</v>
      </c>
      <c r="C9" s="45">
        <f t="shared" si="0"/>
        <v>0</v>
      </c>
      <c r="D9" s="46">
        <v>65</v>
      </c>
      <c r="E9" s="46">
        <v>6</v>
      </c>
      <c r="F9" s="45">
        <v>241</v>
      </c>
      <c r="G9" s="47">
        <v>3580.55</v>
      </c>
      <c r="H9" s="47">
        <v>2320.42</v>
      </c>
      <c r="I9" s="45">
        <v>6</v>
      </c>
      <c r="J9" s="45">
        <v>0</v>
      </c>
      <c r="L9" s="45" t="s">
        <v>271</v>
      </c>
      <c r="M9" s="50">
        <f>M5+M7*M8</f>
        <v>6604.6657474143976</v>
      </c>
      <c r="N9" s="51" t="s">
        <v>275</v>
      </c>
    </row>
    <row r="10" spans="1:14" x14ac:dyDescent="0.2">
      <c r="A10" s="45">
        <v>9</v>
      </c>
      <c r="B10" s="45" t="s">
        <v>266</v>
      </c>
      <c r="C10" s="45">
        <f t="shared" si="0"/>
        <v>0</v>
      </c>
      <c r="D10" s="46">
        <v>73</v>
      </c>
      <c r="E10" s="46">
        <v>6</v>
      </c>
      <c r="F10" s="45">
        <v>335</v>
      </c>
      <c r="G10" s="47">
        <v>11045.79</v>
      </c>
      <c r="H10" s="47">
        <v>4184.26</v>
      </c>
      <c r="I10" s="45">
        <v>1</v>
      </c>
      <c r="J10" s="45">
        <v>0</v>
      </c>
      <c r="L10" s="45" t="s">
        <v>272</v>
      </c>
      <c r="M10" s="50">
        <f>M5-M7*M8</f>
        <v>4990.8250525856056</v>
      </c>
      <c r="N10" s="32" t="s">
        <v>276</v>
      </c>
    </row>
    <row r="11" spans="1:14" x14ac:dyDescent="0.2">
      <c r="A11" s="45">
        <v>10</v>
      </c>
      <c r="B11" s="45" t="s">
        <v>186</v>
      </c>
      <c r="C11" s="45">
        <f t="shared" si="0"/>
        <v>1</v>
      </c>
      <c r="D11" s="46">
        <v>94</v>
      </c>
      <c r="E11" s="46">
        <v>14</v>
      </c>
      <c r="F11" s="45">
        <v>148</v>
      </c>
      <c r="G11" s="47">
        <v>19708.11</v>
      </c>
      <c r="H11" s="47">
        <v>12158.49</v>
      </c>
      <c r="I11" s="45">
        <v>4</v>
      </c>
      <c r="J11" s="45">
        <v>0</v>
      </c>
    </row>
    <row r="12" spans="1:14" x14ac:dyDescent="0.2">
      <c r="A12" s="45">
        <v>11</v>
      </c>
      <c r="B12" s="45" t="s">
        <v>186</v>
      </c>
      <c r="C12" s="45">
        <f t="shared" si="0"/>
        <v>1</v>
      </c>
      <c r="D12" s="46">
        <v>94</v>
      </c>
      <c r="E12" s="46">
        <v>11</v>
      </c>
      <c r="F12" s="45">
        <v>89</v>
      </c>
      <c r="G12" s="47">
        <v>8953.3799999999992</v>
      </c>
      <c r="H12" s="47">
        <v>4345.84</v>
      </c>
      <c r="I12" s="45">
        <v>4</v>
      </c>
      <c r="J12" s="45">
        <v>0</v>
      </c>
      <c r="L12" s="45" t="s">
        <v>273</v>
      </c>
      <c r="M12" t="s">
        <v>277</v>
      </c>
    </row>
    <row r="13" spans="1:14" x14ac:dyDescent="0.2">
      <c r="A13" s="45">
        <v>12</v>
      </c>
      <c r="B13" s="45" t="s">
        <v>266</v>
      </c>
      <c r="C13" s="45">
        <f t="shared" si="0"/>
        <v>0</v>
      </c>
      <c r="D13" s="46">
        <v>79</v>
      </c>
      <c r="E13" s="46">
        <v>5</v>
      </c>
      <c r="F13" s="45">
        <v>127</v>
      </c>
      <c r="G13" s="47">
        <v>7000.21</v>
      </c>
      <c r="H13" s="47">
        <v>3993.48</v>
      </c>
      <c r="I13" s="45">
        <v>5</v>
      </c>
      <c r="J13" s="45">
        <v>0</v>
      </c>
    </row>
    <row r="14" spans="1:14" x14ac:dyDescent="0.2">
      <c r="A14" s="45">
        <v>13</v>
      </c>
      <c r="B14" s="45" t="s">
        <v>266</v>
      </c>
      <c r="C14" s="45">
        <f t="shared" si="0"/>
        <v>0</v>
      </c>
      <c r="D14" s="46">
        <v>82</v>
      </c>
      <c r="E14" s="46">
        <v>6</v>
      </c>
      <c r="F14" s="45">
        <v>89</v>
      </c>
      <c r="G14" s="47">
        <v>5330.24</v>
      </c>
      <c r="H14" s="47">
        <v>3408.07</v>
      </c>
      <c r="I14" s="45">
        <v>4</v>
      </c>
      <c r="J14" s="45">
        <v>0</v>
      </c>
      <c r="L14" s="46" t="s">
        <v>274</v>
      </c>
    </row>
    <row r="15" spans="1:14" x14ac:dyDescent="0.2">
      <c r="A15" s="45">
        <v>14</v>
      </c>
      <c r="B15" s="45" t="s">
        <v>186</v>
      </c>
      <c r="C15" s="45">
        <f t="shared" si="0"/>
        <v>1</v>
      </c>
      <c r="D15" s="46">
        <v>76</v>
      </c>
      <c r="E15" s="46">
        <v>3</v>
      </c>
      <c r="F15" s="45">
        <v>122</v>
      </c>
      <c r="G15" s="47">
        <v>6864.63</v>
      </c>
      <c r="H15" s="47">
        <v>3637.35</v>
      </c>
      <c r="I15" s="45">
        <v>5</v>
      </c>
      <c r="J15" s="45">
        <v>4</v>
      </c>
      <c r="L15" s="49" t="s">
        <v>278</v>
      </c>
    </row>
    <row r="16" spans="1:14" x14ac:dyDescent="0.2">
      <c r="A16" s="45">
        <v>15</v>
      </c>
      <c r="B16" s="45" t="s">
        <v>266</v>
      </c>
      <c r="C16" s="45">
        <f t="shared" si="0"/>
        <v>0</v>
      </c>
      <c r="D16" s="46">
        <v>72</v>
      </c>
      <c r="E16" s="46">
        <v>3</v>
      </c>
      <c r="F16" s="45">
        <v>336</v>
      </c>
      <c r="G16" s="47">
        <v>4318.13</v>
      </c>
      <c r="H16" s="47">
        <v>2676.01</v>
      </c>
      <c r="I16" s="45">
        <v>2</v>
      </c>
      <c r="J16" s="45">
        <v>0</v>
      </c>
      <c r="L16" s="45"/>
    </row>
    <row r="17" spans="1:12" x14ac:dyDescent="0.2">
      <c r="A17" s="45">
        <v>16</v>
      </c>
      <c r="B17" s="45" t="s">
        <v>186</v>
      </c>
      <c r="C17" s="45">
        <f t="shared" si="0"/>
        <v>1</v>
      </c>
      <c r="D17" s="46">
        <v>91</v>
      </c>
      <c r="E17" s="46">
        <v>7</v>
      </c>
      <c r="F17" s="45">
        <v>321</v>
      </c>
      <c r="G17" s="47">
        <v>6424.3</v>
      </c>
      <c r="H17" s="47">
        <v>1510.2</v>
      </c>
      <c r="I17" s="45">
        <v>3</v>
      </c>
      <c r="J17" s="45">
        <v>0</v>
      </c>
    </row>
    <row r="18" spans="1:12" x14ac:dyDescent="0.2">
      <c r="A18" s="45">
        <v>17</v>
      </c>
      <c r="B18" s="45" t="s">
        <v>186</v>
      </c>
      <c r="C18" s="45">
        <f t="shared" si="0"/>
        <v>1</v>
      </c>
      <c r="D18" s="46">
        <v>90</v>
      </c>
      <c r="E18" s="46">
        <v>6</v>
      </c>
      <c r="F18" s="45">
        <v>174</v>
      </c>
      <c r="G18" s="47">
        <v>5184.53</v>
      </c>
      <c r="H18" s="47">
        <v>3642.44</v>
      </c>
      <c r="I18" s="45">
        <v>6</v>
      </c>
      <c r="J18" s="45">
        <v>5</v>
      </c>
      <c r="L18" s="45"/>
    </row>
    <row r="19" spans="1:12" x14ac:dyDescent="0.2">
      <c r="A19" s="45">
        <v>18</v>
      </c>
      <c r="B19" s="45" t="s">
        <v>186</v>
      </c>
      <c r="C19" s="45">
        <f t="shared" si="0"/>
        <v>1</v>
      </c>
      <c r="D19" s="46">
        <v>83</v>
      </c>
      <c r="E19" s="46">
        <v>3</v>
      </c>
      <c r="F19" s="45">
        <v>143</v>
      </c>
      <c r="G19" s="47">
        <v>1871.78</v>
      </c>
      <c r="H19" s="47">
        <v>1167.6500000000001</v>
      </c>
      <c r="I19" s="45">
        <v>6</v>
      </c>
      <c r="J19" s="45">
        <v>0</v>
      </c>
      <c r="L19" s="45"/>
    </row>
    <row r="20" spans="1:12" x14ac:dyDescent="0.2">
      <c r="A20" s="45">
        <v>19</v>
      </c>
      <c r="B20" s="45" t="s">
        <v>186</v>
      </c>
      <c r="C20" s="45">
        <f t="shared" si="0"/>
        <v>1</v>
      </c>
      <c r="D20" s="46">
        <v>82</v>
      </c>
      <c r="E20" s="46">
        <v>11</v>
      </c>
      <c r="F20" s="45">
        <v>358</v>
      </c>
      <c r="G20" s="47">
        <v>11179.97</v>
      </c>
      <c r="H20" s="47">
        <v>3432.13</v>
      </c>
      <c r="I20" s="45">
        <v>9</v>
      </c>
      <c r="J20" s="45">
        <v>6</v>
      </c>
      <c r="L20" s="45"/>
    </row>
    <row r="21" spans="1:12" x14ac:dyDescent="0.2">
      <c r="A21" s="45">
        <v>20</v>
      </c>
      <c r="B21" s="45" t="s">
        <v>186</v>
      </c>
      <c r="C21" s="45">
        <f t="shared" si="0"/>
        <v>1</v>
      </c>
      <c r="D21" s="46">
        <v>49</v>
      </c>
      <c r="E21" s="46">
        <v>2</v>
      </c>
      <c r="F21" s="45">
        <v>140</v>
      </c>
      <c r="G21" s="47">
        <v>3405.38</v>
      </c>
      <c r="H21" s="47">
        <v>1710.79</v>
      </c>
      <c r="I21" s="45">
        <v>1</v>
      </c>
      <c r="J21" s="45">
        <v>0</v>
      </c>
      <c r="L21" s="45"/>
    </row>
    <row r="22" spans="1:12" x14ac:dyDescent="0.2">
      <c r="A22" s="45">
        <v>21</v>
      </c>
      <c r="B22" s="45" t="s">
        <v>186</v>
      </c>
      <c r="C22" s="45">
        <f t="shared" si="0"/>
        <v>1</v>
      </c>
      <c r="D22" s="46">
        <v>88</v>
      </c>
      <c r="E22" s="46">
        <v>2</v>
      </c>
      <c r="F22" s="45">
        <v>143</v>
      </c>
      <c r="G22" s="47">
        <v>1731.73</v>
      </c>
      <c r="H22" s="47">
        <v>1979.28</v>
      </c>
      <c r="I22" s="45">
        <v>4</v>
      </c>
      <c r="J22" s="45">
        <v>7</v>
      </c>
      <c r="L22" s="45"/>
    </row>
    <row r="23" spans="1:12" x14ac:dyDescent="0.2">
      <c r="A23" s="45">
        <v>22</v>
      </c>
      <c r="B23" s="45" t="s">
        <v>186</v>
      </c>
      <c r="C23" s="45">
        <f t="shared" si="0"/>
        <v>1</v>
      </c>
      <c r="D23" s="46">
        <v>75</v>
      </c>
      <c r="E23" s="46">
        <v>2</v>
      </c>
      <c r="F23" s="45">
        <v>159</v>
      </c>
      <c r="G23" s="47">
        <v>5384.92</v>
      </c>
      <c r="H23" s="47">
        <v>3316.59</v>
      </c>
      <c r="I23" s="45">
        <v>2</v>
      </c>
      <c r="J23" s="45">
        <v>0</v>
      </c>
      <c r="L23" s="45"/>
    </row>
    <row r="24" spans="1:12" x14ac:dyDescent="0.2">
      <c r="A24" s="45">
        <v>23</v>
      </c>
      <c r="B24" s="45" t="s">
        <v>266</v>
      </c>
      <c r="C24" s="45">
        <f t="shared" si="0"/>
        <v>0</v>
      </c>
      <c r="D24" s="46">
        <v>81</v>
      </c>
      <c r="E24" s="46">
        <v>7</v>
      </c>
      <c r="F24" s="45">
        <v>89</v>
      </c>
      <c r="G24" s="47">
        <v>5216.91</v>
      </c>
      <c r="H24" s="47">
        <v>3613.06</v>
      </c>
      <c r="I24" s="45">
        <v>2</v>
      </c>
      <c r="J24" s="45">
        <v>4</v>
      </c>
    </row>
    <row r="25" spans="1:12" x14ac:dyDescent="0.2">
      <c r="A25" s="45">
        <v>24</v>
      </c>
      <c r="B25" s="45" t="s">
        <v>186</v>
      </c>
      <c r="C25" s="45">
        <f t="shared" si="0"/>
        <v>1</v>
      </c>
      <c r="D25" s="46">
        <v>76</v>
      </c>
      <c r="E25" s="46">
        <v>4</v>
      </c>
      <c r="F25" s="45">
        <v>294</v>
      </c>
      <c r="G25" s="47">
        <v>2489.65</v>
      </c>
      <c r="H25" s="47">
        <v>2201.9299999999998</v>
      </c>
      <c r="I25" s="45">
        <v>3</v>
      </c>
      <c r="J25" s="45">
        <v>0</v>
      </c>
      <c r="L25" s="45"/>
    </row>
    <row r="26" spans="1:12" x14ac:dyDescent="0.2">
      <c r="A26" s="45">
        <v>25</v>
      </c>
      <c r="B26" s="45" t="s">
        <v>186</v>
      </c>
      <c r="C26" s="45">
        <f t="shared" si="0"/>
        <v>1</v>
      </c>
      <c r="D26" s="46">
        <v>85</v>
      </c>
      <c r="E26" s="46">
        <v>10</v>
      </c>
      <c r="F26" s="45">
        <v>473</v>
      </c>
      <c r="G26" s="47">
        <v>8244.25</v>
      </c>
      <c r="H26" s="47">
        <v>12772.75</v>
      </c>
      <c r="I26" s="45">
        <v>4</v>
      </c>
      <c r="J26" s="45">
        <v>0</v>
      </c>
    </row>
    <row r="27" spans="1:12" x14ac:dyDescent="0.2">
      <c r="A27" s="45">
        <v>26</v>
      </c>
      <c r="B27" s="45" t="s">
        <v>186</v>
      </c>
      <c r="C27" s="45">
        <f t="shared" si="0"/>
        <v>1</v>
      </c>
      <c r="D27" s="46">
        <v>84</v>
      </c>
      <c r="E27" s="46">
        <v>6</v>
      </c>
      <c r="F27" s="45">
        <v>128</v>
      </c>
      <c r="G27" s="47">
        <v>3548.05</v>
      </c>
      <c r="H27" s="47">
        <v>2163.29</v>
      </c>
      <c r="I27" s="45">
        <v>8</v>
      </c>
      <c r="J27" s="45">
        <v>4</v>
      </c>
    </row>
    <row r="28" spans="1:12" x14ac:dyDescent="0.2">
      <c r="A28" s="45">
        <v>27</v>
      </c>
      <c r="B28" s="45" t="s">
        <v>186</v>
      </c>
      <c r="C28" s="45">
        <f t="shared" si="0"/>
        <v>1</v>
      </c>
      <c r="D28" s="46">
        <v>77</v>
      </c>
      <c r="E28" s="46">
        <v>3</v>
      </c>
      <c r="F28" s="45">
        <v>15</v>
      </c>
      <c r="G28" s="47">
        <v>4713.26</v>
      </c>
      <c r="H28" s="47">
        <v>1801.73</v>
      </c>
      <c r="I28" s="45">
        <v>4</v>
      </c>
      <c r="J28" s="45">
        <v>0</v>
      </c>
    </row>
    <row r="29" spans="1:12" x14ac:dyDescent="0.2">
      <c r="A29" s="45">
        <v>28</v>
      </c>
      <c r="B29" s="45" t="s">
        <v>186</v>
      </c>
      <c r="C29" s="45">
        <f t="shared" si="0"/>
        <v>1</v>
      </c>
      <c r="D29" s="46">
        <v>94</v>
      </c>
      <c r="E29" s="46">
        <v>6</v>
      </c>
      <c r="F29" s="45">
        <v>121</v>
      </c>
      <c r="G29" s="47">
        <v>5804.21</v>
      </c>
      <c r="H29" s="47">
        <v>5282.36</v>
      </c>
      <c r="I29" s="45">
        <v>5</v>
      </c>
      <c r="J29" s="45">
        <v>7</v>
      </c>
    </row>
    <row r="30" spans="1:12" x14ac:dyDescent="0.2">
      <c r="A30" s="45">
        <v>29</v>
      </c>
      <c r="B30" s="45" t="s">
        <v>186</v>
      </c>
      <c r="C30" s="45">
        <f t="shared" si="0"/>
        <v>1</v>
      </c>
      <c r="D30" s="46">
        <v>66</v>
      </c>
      <c r="E30" s="46">
        <v>6</v>
      </c>
      <c r="F30" s="45">
        <v>128</v>
      </c>
      <c r="G30" s="47">
        <v>2945.22</v>
      </c>
      <c r="H30" s="47">
        <v>2849.72</v>
      </c>
      <c r="I30" s="45">
        <v>2</v>
      </c>
      <c r="J30" s="45">
        <v>0</v>
      </c>
    </row>
    <row r="31" spans="1:12" x14ac:dyDescent="0.2">
      <c r="A31" s="45">
        <v>30</v>
      </c>
      <c r="B31" s="45" t="s">
        <v>266</v>
      </c>
      <c r="C31" s="45">
        <f t="shared" si="0"/>
        <v>0</v>
      </c>
      <c r="D31" s="46">
        <v>72</v>
      </c>
      <c r="E31" s="46">
        <v>1</v>
      </c>
      <c r="F31" s="45">
        <v>140</v>
      </c>
      <c r="G31" s="47">
        <v>1035.75</v>
      </c>
      <c r="H31" s="47">
        <v>1685.62</v>
      </c>
      <c r="I31" s="45">
        <v>5</v>
      </c>
      <c r="J31" s="45">
        <v>4</v>
      </c>
    </row>
    <row r="32" spans="1:12" x14ac:dyDescent="0.2">
      <c r="A32" s="45">
        <v>31</v>
      </c>
      <c r="B32" s="45" t="s">
        <v>266</v>
      </c>
      <c r="C32" s="45">
        <f t="shared" si="0"/>
        <v>0</v>
      </c>
      <c r="D32" s="46">
        <v>78</v>
      </c>
      <c r="E32" s="46">
        <v>3</v>
      </c>
      <c r="F32" s="45">
        <v>209</v>
      </c>
      <c r="G32" s="47">
        <v>17005.45</v>
      </c>
      <c r="H32" s="47">
        <v>7534.44</v>
      </c>
      <c r="I32" s="45">
        <v>1</v>
      </c>
      <c r="J32" s="45">
        <v>7</v>
      </c>
    </row>
    <row r="33" spans="1:10" x14ac:dyDescent="0.2">
      <c r="A33" s="45">
        <v>32</v>
      </c>
      <c r="B33" s="45" t="s">
        <v>186</v>
      </c>
      <c r="C33" s="45">
        <f t="shared" si="0"/>
        <v>1</v>
      </c>
      <c r="D33" s="46">
        <v>86</v>
      </c>
      <c r="E33" s="46">
        <v>3</v>
      </c>
      <c r="F33" s="45">
        <v>143</v>
      </c>
      <c r="G33" s="47">
        <v>4637.96</v>
      </c>
      <c r="H33" s="47">
        <v>1447.84</v>
      </c>
      <c r="I33" s="45">
        <v>5</v>
      </c>
      <c r="J33" s="45">
        <v>0</v>
      </c>
    </row>
    <row r="34" spans="1:10" x14ac:dyDescent="0.2">
      <c r="A34" s="45">
        <v>33</v>
      </c>
      <c r="B34" s="45" t="s">
        <v>186</v>
      </c>
      <c r="C34" s="45">
        <f t="shared" si="0"/>
        <v>1</v>
      </c>
      <c r="D34" s="46">
        <v>70</v>
      </c>
      <c r="E34" s="46">
        <v>5</v>
      </c>
      <c r="F34" s="45">
        <v>209</v>
      </c>
      <c r="G34" s="47">
        <v>17480.97</v>
      </c>
      <c r="H34" s="47">
        <v>7566.98</v>
      </c>
      <c r="I34" s="45">
        <v>5</v>
      </c>
      <c r="J34" s="45">
        <v>0</v>
      </c>
    </row>
    <row r="35" spans="1:10" x14ac:dyDescent="0.2">
      <c r="A35" s="45">
        <v>34</v>
      </c>
      <c r="B35" s="45" t="s">
        <v>266</v>
      </c>
      <c r="C35" s="45">
        <f t="shared" si="0"/>
        <v>0</v>
      </c>
      <c r="D35" s="46">
        <v>72</v>
      </c>
      <c r="E35" s="46">
        <v>5</v>
      </c>
      <c r="F35" s="45">
        <v>96</v>
      </c>
      <c r="G35" s="47">
        <v>5029.09</v>
      </c>
      <c r="H35" s="47">
        <v>3306.8</v>
      </c>
      <c r="I35" s="45">
        <v>8</v>
      </c>
      <c r="J35" s="45">
        <v>4</v>
      </c>
    </row>
    <row r="36" spans="1:10" x14ac:dyDescent="0.2">
      <c r="A36" s="45">
        <v>35</v>
      </c>
      <c r="B36" s="45" t="s">
        <v>266</v>
      </c>
      <c r="C36" s="45">
        <f t="shared" si="0"/>
        <v>0</v>
      </c>
      <c r="D36" s="46">
        <v>91</v>
      </c>
      <c r="E36" s="46">
        <v>3</v>
      </c>
      <c r="F36" s="45">
        <v>144</v>
      </c>
      <c r="G36" s="47">
        <v>3078.99</v>
      </c>
      <c r="H36" s="47">
        <v>3351.64</v>
      </c>
      <c r="I36" s="45">
        <v>5</v>
      </c>
      <c r="J36" s="45">
        <v>4</v>
      </c>
    </row>
    <row r="37" spans="1:10" x14ac:dyDescent="0.2">
      <c r="A37" s="45">
        <v>36</v>
      </c>
      <c r="B37" s="45" t="s">
        <v>266</v>
      </c>
      <c r="C37" s="45">
        <f t="shared" si="0"/>
        <v>0</v>
      </c>
      <c r="D37" s="46">
        <v>75</v>
      </c>
      <c r="E37" s="46">
        <v>2</v>
      </c>
      <c r="F37" s="45">
        <v>90</v>
      </c>
      <c r="G37" s="47">
        <v>2146.9899999999998</v>
      </c>
      <c r="H37" s="47">
        <v>1968.05</v>
      </c>
      <c r="I37" s="45">
        <v>2</v>
      </c>
      <c r="J37" s="45">
        <v>4</v>
      </c>
    </row>
    <row r="38" spans="1:10" x14ac:dyDescent="0.2">
      <c r="A38" s="45">
        <v>37</v>
      </c>
      <c r="B38" s="45" t="s">
        <v>186</v>
      </c>
      <c r="C38" s="45">
        <f t="shared" si="0"/>
        <v>1</v>
      </c>
      <c r="D38" s="46">
        <v>83</v>
      </c>
      <c r="E38" s="46">
        <v>6</v>
      </c>
      <c r="F38" s="45">
        <v>88</v>
      </c>
      <c r="G38" s="47">
        <v>5482.93</v>
      </c>
      <c r="H38" s="47">
        <v>3147.39</v>
      </c>
      <c r="I38" s="45">
        <v>2</v>
      </c>
      <c r="J38" s="45">
        <v>0</v>
      </c>
    </row>
    <row r="39" spans="1:10" x14ac:dyDescent="0.2">
      <c r="A39" s="45">
        <v>38</v>
      </c>
      <c r="B39" s="45" t="s">
        <v>266</v>
      </c>
      <c r="C39" s="45">
        <f t="shared" si="0"/>
        <v>0</v>
      </c>
      <c r="D39" s="46">
        <v>82</v>
      </c>
      <c r="E39" s="46">
        <v>1</v>
      </c>
      <c r="F39" s="45">
        <v>183</v>
      </c>
      <c r="G39" s="47">
        <v>1078.56</v>
      </c>
      <c r="H39" s="47">
        <v>1386.42</v>
      </c>
      <c r="I39" s="45">
        <v>6</v>
      </c>
      <c r="J39" s="45">
        <v>5</v>
      </c>
    </row>
    <row r="40" spans="1:10" x14ac:dyDescent="0.2">
      <c r="A40" s="45">
        <v>39</v>
      </c>
      <c r="B40" s="45" t="s">
        <v>186</v>
      </c>
      <c r="C40" s="45">
        <f t="shared" si="0"/>
        <v>1</v>
      </c>
      <c r="D40" s="46">
        <v>82</v>
      </c>
      <c r="E40" s="46">
        <v>10</v>
      </c>
      <c r="F40" s="45">
        <v>430</v>
      </c>
      <c r="G40" s="47">
        <v>9931.2099999999991</v>
      </c>
      <c r="H40" s="47">
        <v>3530</v>
      </c>
      <c r="I40" s="45">
        <v>1</v>
      </c>
      <c r="J40" s="45">
        <v>0</v>
      </c>
    </row>
    <row r="41" spans="1:10" x14ac:dyDescent="0.2">
      <c r="A41" s="45">
        <v>40</v>
      </c>
      <c r="B41" s="45" t="s">
        <v>186</v>
      </c>
      <c r="C41" s="45">
        <f t="shared" si="0"/>
        <v>1</v>
      </c>
      <c r="D41" s="46">
        <v>92</v>
      </c>
      <c r="E41" s="46">
        <v>2</v>
      </c>
      <c r="F41" s="45">
        <v>138</v>
      </c>
      <c r="G41" s="47">
        <v>2451.69</v>
      </c>
      <c r="H41" s="47">
        <v>2266.56</v>
      </c>
      <c r="I41" s="45">
        <v>2</v>
      </c>
      <c r="J41" s="45">
        <v>4</v>
      </c>
    </row>
    <row r="42" spans="1:10" x14ac:dyDescent="0.2">
      <c r="A42" s="45">
        <v>41</v>
      </c>
      <c r="B42" s="45" t="s">
        <v>186</v>
      </c>
      <c r="C42" s="45">
        <f t="shared" si="0"/>
        <v>1</v>
      </c>
      <c r="D42" s="46">
        <v>79</v>
      </c>
      <c r="E42" s="46">
        <v>2</v>
      </c>
      <c r="F42" s="45">
        <v>88</v>
      </c>
      <c r="G42" s="47">
        <v>2834.68</v>
      </c>
      <c r="H42" s="47">
        <v>3579.24</v>
      </c>
      <c r="I42" s="45">
        <v>1</v>
      </c>
      <c r="J42" s="45">
        <v>0</v>
      </c>
    </row>
    <row r="43" spans="1:10" x14ac:dyDescent="0.2">
      <c r="A43" s="45">
        <v>42</v>
      </c>
      <c r="B43" s="45" t="s">
        <v>186</v>
      </c>
      <c r="C43" s="45">
        <f t="shared" si="0"/>
        <v>1</v>
      </c>
      <c r="D43" s="46">
        <v>69</v>
      </c>
      <c r="E43" s="46">
        <v>2</v>
      </c>
      <c r="F43" s="45">
        <v>447</v>
      </c>
      <c r="G43" s="47">
        <v>1547.81</v>
      </c>
      <c r="H43" s="47">
        <v>988</v>
      </c>
      <c r="I43" s="45">
        <v>3</v>
      </c>
      <c r="J43" s="45">
        <v>0</v>
      </c>
    </row>
    <row r="44" spans="1:10" x14ac:dyDescent="0.2">
      <c r="A44" s="45">
        <v>43</v>
      </c>
      <c r="B44" s="45" t="s">
        <v>186</v>
      </c>
      <c r="C44" s="45">
        <f t="shared" si="0"/>
        <v>1</v>
      </c>
      <c r="D44" s="46">
        <v>76</v>
      </c>
      <c r="E44" s="46">
        <v>3</v>
      </c>
      <c r="F44" s="45">
        <v>183</v>
      </c>
      <c r="G44" s="47">
        <v>1876.7</v>
      </c>
      <c r="H44" s="47">
        <v>1235.8</v>
      </c>
      <c r="I44" s="45">
        <v>1</v>
      </c>
      <c r="J44" s="45">
        <v>0</v>
      </c>
    </row>
    <row r="45" spans="1:10" x14ac:dyDescent="0.2">
      <c r="A45" s="45">
        <v>44</v>
      </c>
      <c r="B45" s="45" t="s">
        <v>266</v>
      </c>
      <c r="C45" s="45">
        <f t="shared" si="0"/>
        <v>0</v>
      </c>
      <c r="D45" s="46">
        <v>73</v>
      </c>
      <c r="E45" s="46">
        <v>2</v>
      </c>
      <c r="F45" s="45">
        <v>140</v>
      </c>
      <c r="G45" s="47">
        <v>2781.28</v>
      </c>
      <c r="H45" s="47">
        <v>1483.79</v>
      </c>
      <c r="I45" s="45">
        <v>4</v>
      </c>
      <c r="J45" s="45">
        <v>0</v>
      </c>
    </row>
    <row r="46" spans="1:10" x14ac:dyDescent="0.2">
      <c r="A46" s="45">
        <v>45</v>
      </c>
      <c r="B46" s="45" t="s">
        <v>186</v>
      </c>
      <c r="C46" s="45">
        <f t="shared" si="0"/>
        <v>1</v>
      </c>
      <c r="D46" s="46">
        <v>83</v>
      </c>
      <c r="E46" s="46">
        <v>6</v>
      </c>
      <c r="F46" s="45">
        <v>127</v>
      </c>
      <c r="G46" s="47">
        <v>6460.59</v>
      </c>
      <c r="H46" s="47">
        <v>3993.48</v>
      </c>
      <c r="I46" s="45">
        <v>5</v>
      </c>
      <c r="J46" s="45">
        <v>0</v>
      </c>
    </row>
    <row r="47" spans="1:10" x14ac:dyDescent="0.2">
      <c r="A47" s="45">
        <v>46</v>
      </c>
      <c r="B47" s="45" t="s">
        <v>186</v>
      </c>
      <c r="C47" s="45">
        <f t="shared" si="0"/>
        <v>1</v>
      </c>
      <c r="D47" s="46">
        <v>80</v>
      </c>
      <c r="E47" s="46">
        <v>4</v>
      </c>
      <c r="F47" s="45">
        <v>444</v>
      </c>
      <c r="G47" s="47">
        <v>3026.42</v>
      </c>
      <c r="H47" s="47">
        <v>1918.32</v>
      </c>
      <c r="I47" s="45">
        <v>1</v>
      </c>
      <c r="J47" s="45">
        <v>6</v>
      </c>
    </row>
    <row r="48" spans="1:10" x14ac:dyDescent="0.2">
      <c r="A48" s="45">
        <v>47</v>
      </c>
      <c r="B48" s="45" t="s">
        <v>186</v>
      </c>
      <c r="C48" s="45">
        <f t="shared" si="0"/>
        <v>1</v>
      </c>
      <c r="D48" s="46">
        <v>76</v>
      </c>
      <c r="E48" s="46">
        <v>10</v>
      </c>
      <c r="F48" s="45">
        <v>493</v>
      </c>
      <c r="G48" s="47">
        <v>14769.92</v>
      </c>
      <c r="H48" s="47">
        <v>5594.68</v>
      </c>
      <c r="I48" s="45">
        <v>4</v>
      </c>
      <c r="J48" s="45">
        <v>5</v>
      </c>
    </row>
    <row r="49" spans="1:10" x14ac:dyDescent="0.2">
      <c r="A49" s="45">
        <v>48</v>
      </c>
      <c r="B49" s="45" t="s">
        <v>186</v>
      </c>
      <c r="C49" s="45">
        <f t="shared" si="0"/>
        <v>1</v>
      </c>
      <c r="D49" s="46">
        <v>77</v>
      </c>
      <c r="E49" s="46">
        <v>7</v>
      </c>
      <c r="F49" s="45">
        <v>324</v>
      </c>
      <c r="G49" s="47">
        <v>4425.4399999999996</v>
      </c>
      <c r="H49" s="47">
        <v>1531.55</v>
      </c>
      <c r="I49" s="45">
        <v>5</v>
      </c>
      <c r="J49" s="45">
        <v>5</v>
      </c>
    </row>
    <row r="50" spans="1:10" x14ac:dyDescent="0.2">
      <c r="A50" s="45">
        <v>49</v>
      </c>
      <c r="B50" s="45" t="s">
        <v>186</v>
      </c>
      <c r="C50" s="45">
        <f t="shared" si="0"/>
        <v>1</v>
      </c>
      <c r="D50" s="46">
        <v>85</v>
      </c>
      <c r="E50" s="46">
        <v>4</v>
      </c>
      <c r="F50" s="45">
        <v>140</v>
      </c>
      <c r="G50" s="47">
        <v>5151.5200000000004</v>
      </c>
      <c r="H50" s="47">
        <v>1710.79</v>
      </c>
      <c r="I50" s="45">
        <v>5</v>
      </c>
      <c r="J50" s="45">
        <v>0</v>
      </c>
    </row>
    <row r="51" spans="1:10" x14ac:dyDescent="0.2">
      <c r="A51" s="45">
        <v>50</v>
      </c>
      <c r="B51" s="45" t="s">
        <v>186</v>
      </c>
      <c r="C51" s="45">
        <f t="shared" si="0"/>
        <v>1</v>
      </c>
      <c r="D51" s="46">
        <v>70</v>
      </c>
      <c r="E51" s="46">
        <v>1</v>
      </c>
      <c r="F51" s="45">
        <v>140</v>
      </c>
      <c r="G51" s="47">
        <v>2404.39</v>
      </c>
      <c r="H51" s="47">
        <v>735.58</v>
      </c>
      <c r="I51" s="45">
        <v>1</v>
      </c>
      <c r="J51" s="45">
        <v>4</v>
      </c>
    </row>
    <row r="52" spans="1:10" x14ac:dyDescent="0.2">
      <c r="A52" s="45">
        <v>51</v>
      </c>
      <c r="B52" s="45" t="s">
        <v>266</v>
      </c>
      <c r="C52" s="45">
        <f t="shared" si="0"/>
        <v>0</v>
      </c>
      <c r="D52" s="46">
        <v>81</v>
      </c>
      <c r="E52" s="46">
        <v>2</v>
      </c>
      <c r="F52" s="45">
        <v>140</v>
      </c>
      <c r="G52" s="47">
        <v>5019.8599999999997</v>
      </c>
      <c r="H52" s="47">
        <v>1730.79</v>
      </c>
      <c r="I52" s="45">
        <v>2</v>
      </c>
      <c r="J52" s="45">
        <v>0</v>
      </c>
    </row>
    <row r="53" spans="1:10" x14ac:dyDescent="0.2">
      <c r="A53" s="45">
        <v>52</v>
      </c>
      <c r="B53" s="45" t="s">
        <v>186</v>
      </c>
      <c r="C53" s="45">
        <f t="shared" si="0"/>
        <v>1</v>
      </c>
      <c r="D53" s="46">
        <v>83</v>
      </c>
      <c r="E53" s="46">
        <v>9</v>
      </c>
      <c r="F53" s="45">
        <v>138</v>
      </c>
      <c r="G53" s="47">
        <v>10421.01</v>
      </c>
      <c r="H53" s="47">
        <v>2384.12</v>
      </c>
      <c r="I53" s="45">
        <v>5</v>
      </c>
      <c r="J53" s="45">
        <v>0</v>
      </c>
    </row>
    <row r="54" spans="1:10" x14ac:dyDescent="0.2">
      <c r="A54" s="45">
        <v>53</v>
      </c>
      <c r="B54" s="45" t="s">
        <v>266</v>
      </c>
      <c r="C54" s="45">
        <f t="shared" si="0"/>
        <v>0</v>
      </c>
      <c r="D54" s="46">
        <v>76</v>
      </c>
      <c r="E54" s="46">
        <v>2</v>
      </c>
      <c r="F54" s="45">
        <v>269</v>
      </c>
      <c r="G54" s="47">
        <v>4860.83</v>
      </c>
      <c r="H54" s="47">
        <v>5688.67</v>
      </c>
      <c r="I54" s="45">
        <v>4</v>
      </c>
      <c r="J54" s="45">
        <v>1</v>
      </c>
    </row>
    <row r="55" spans="1:10" x14ac:dyDescent="0.2">
      <c r="A55" s="45">
        <v>54</v>
      </c>
      <c r="B55" s="45" t="s">
        <v>186</v>
      </c>
      <c r="C55" s="45">
        <f t="shared" si="0"/>
        <v>1</v>
      </c>
      <c r="D55" s="46">
        <v>88</v>
      </c>
      <c r="E55" s="46">
        <v>3</v>
      </c>
      <c r="F55" s="45">
        <v>140</v>
      </c>
      <c r="G55" s="47">
        <v>2694.11</v>
      </c>
      <c r="H55" s="47">
        <v>1564.5</v>
      </c>
      <c r="I55" s="45">
        <v>2</v>
      </c>
      <c r="J55" s="45">
        <v>0</v>
      </c>
    </row>
    <row r="56" spans="1:10" x14ac:dyDescent="0.2">
      <c r="A56" s="45">
        <v>55</v>
      </c>
      <c r="B56" s="45" t="s">
        <v>266</v>
      </c>
      <c r="C56" s="45">
        <f t="shared" si="0"/>
        <v>0</v>
      </c>
      <c r="D56" s="46">
        <v>88</v>
      </c>
      <c r="E56" s="46">
        <v>4</v>
      </c>
      <c r="F56" s="45">
        <v>208</v>
      </c>
      <c r="G56" s="47">
        <v>2421.63</v>
      </c>
      <c r="H56" s="47">
        <v>1346.94</v>
      </c>
      <c r="I56" s="45">
        <v>2</v>
      </c>
      <c r="J56" s="45">
        <v>0</v>
      </c>
    </row>
    <row r="57" spans="1:10" x14ac:dyDescent="0.2">
      <c r="A57" s="45">
        <v>56</v>
      </c>
      <c r="B57" s="45" t="s">
        <v>186</v>
      </c>
      <c r="C57" s="45">
        <f t="shared" si="0"/>
        <v>1</v>
      </c>
      <c r="D57" s="46">
        <v>89</v>
      </c>
      <c r="E57" s="46">
        <v>2</v>
      </c>
      <c r="F57" s="45">
        <v>15</v>
      </c>
      <c r="G57" s="47">
        <v>3311.66</v>
      </c>
      <c r="H57" s="47">
        <v>2065.4899999999998</v>
      </c>
      <c r="I57" s="45">
        <v>3</v>
      </c>
      <c r="J57" s="45">
        <v>0</v>
      </c>
    </row>
    <row r="58" spans="1:10" x14ac:dyDescent="0.2">
      <c r="A58" s="45">
        <v>57</v>
      </c>
      <c r="B58" s="45" t="s">
        <v>266</v>
      </c>
      <c r="C58" s="45">
        <f t="shared" si="0"/>
        <v>0</v>
      </c>
      <c r="D58" s="46">
        <v>39</v>
      </c>
      <c r="E58" s="46">
        <v>1</v>
      </c>
      <c r="F58" s="45">
        <v>434</v>
      </c>
      <c r="G58" s="47">
        <v>1596.91</v>
      </c>
      <c r="H58" s="47">
        <v>392</v>
      </c>
      <c r="I58" s="45">
        <v>5</v>
      </c>
      <c r="J58" s="45">
        <v>3</v>
      </c>
    </row>
    <row r="59" spans="1:10" x14ac:dyDescent="0.2">
      <c r="A59" s="45">
        <v>58</v>
      </c>
      <c r="B59" s="45" t="s">
        <v>186</v>
      </c>
      <c r="C59" s="45">
        <f t="shared" si="0"/>
        <v>1</v>
      </c>
      <c r="D59" s="46">
        <v>89</v>
      </c>
      <c r="E59" s="46">
        <v>5</v>
      </c>
      <c r="F59" s="45">
        <v>88</v>
      </c>
      <c r="G59" s="47">
        <v>5399.67</v>
      </c>
      <c r="H59" s="47">
        <v>3048.91</v>
      </c>
      <c r="I59" s="45">
        <v>4</v>
      </c>
      <c r="J59" s="45">
        <v>4</v>
      </c>
    </row>
    <row r="60" spans="1:10" x14ac:dyDescent="0.2">
      <c r="A60" s="45">
        <v>59</v>
      </c>
      <c r="B60" s="45" t="s">
        <v>266</v>
      </c>
      <c r="C60" s="45">
        <f t="shared" si="0"/>
        <v>0</v>
      </c>
      <c r="D60" s="46">
        <v>80</v>
      </c>
      <c r="E60" s="46">
        <v>12</v>
      </c>
      <c r="F60" s="45">
        <v>78</v>
      </c>
      <c r="G60" s="47">
        <v>17605.59</v>
      </c>
      <c r="H60" s="47">
        <v>4432.93</v>
      </c>
      <c r="I60" s="45">
        <v>9</v>
      </c>
      <c r="J60" s="45">
        <v>7</v>
      </c>
    </row>
    <row r="61" spans="1:10" x14ac:dyDescent="0.2">
      <c r="A61" s="45">
        <v>60</v>
      </c>
      <c r="B61" s="45" t="s">
        <v>186</v>
      </c>
      <c r="C61" s="45">
        <f t="shared" si="0"/>
        <v>1</v>
      </c>
      <c r="D61" s="46">
        <v>71</v>
      </c>
      <c r="E61" s="46">
        <v>7</v>
      </c>
      <c r="F61" s="45">
        <v>89</v>
      </c>
      <c r="G61" s="47">
        <v>11098.7</v>
      </c>
      <c r="H61" s="47">
        <v>4256.7</v>
      </c>
      <c r="I61" s="45">
        <v>3</v>
      </c>
      <c r="J61" s="45">
        <v>4</v>
      </c>
    </row>
    <row r="62" spans="1:10" x14ac:dyDescent="0.2">
      <c r="A62" s="45">
        <v>61</v>
      </c>
      <c r="B62" s="45" t="s">
        <v>186</v>
      </c>
      <c r="C62" s="45">
        <f t="shared" si="0"/>
        <v>1</v>
      </c>
      <c r="D62" s="46">
        <v>90</v>
      </c>
      <c r="E62" s="46">
        <v>4</v>
      </c>
      <c r="F62" s="45">
        <v>89</v>
      </c>
      <c r="G62" s="47">
        <v>3674.03</v>
      </c>
      <c r="H62" s="47">
        <v>3609.84</v>
      </c>
      <c r="I62" s="45">
        <v>3</v>
      </c>
      <c r="J62" s="45">
        <v>0</v>
      </c>
    </row>
    <row r="63" spans="1:10" x14ac:dyDescent="0.2">
      <c r="A63" s="45">
        <v>62</v>
      </c>
      <c r="B63" s="45" t="s">
        <v>266</v>
      </c>
      <c r="C63" s="45">
        <f t="shared" si="0"/>
        <v>0</v>
      </c>
      <c r="D63" s="46">
        <v>91</v>
      </c>
      <c r="E63" s="46">
        <v>4</v>
      </c>
      <c r="F63" s="45">
        <v>316</v>
      </c>
      <c r="G63" s="47">
        <v>3720.09</v>
      </c>
      <c r="H63" s="47">
        <v>4269.96</v>
      </c>
      <c r="I63" s="45">
        <v>6</v>
      </c>
      <c r="J63" s="45">
        <v>2</v>
      </c>
    </row>
    <row r="64" spans="1:10" x14ac:dyDescent="0.2">
      <c r="A64" s="45">
        <v>63</v>
      </c>
      <c r="B64" s="45" t="s">
        <v>186</v>
      </c>
      <c r="C64" s="45">
        <f t="shared" si="0"/>
        <v>1</v>
      </c>
      <c r="D64" s="46">
        <v>73</v>
      </c>
      <c r="E64" s="46">
        <v>1</v>
      </c>
      <c r="F64" s="45">
        <v>140</v>
      </c>
      <c r="G64" s="47">
        <v>2472.64</v>
      </c>
      <c r="H64" s="47">
        <v>2356.0500000000002</v>
      </c>
      <c r="I64" s="45">
        <v>4</v>
      </c>
      <c r="J64" s="45">
        <v>0</v>
      </c>
    </row>
    <row r="65" spans="1:10" x14ac:dyDescent="0.2">
      <c r="A65" s="45">
        <v>64</v>
      </c>
      <c r="B65" s="45" t="s">
        <v>186</v>
      </c>
      <c r="C65" s="45">
        <f t="shared" si="0"/>
        <v>1</v>
      </c>
      <c r="D65" s="46">
        <v>77</v>
      </c>
      <c r="E65" s="46">
        <v>7</v>
      </c>
      <c r="F65" s="45">
        <v>166</v>
      </c>
      <c r="G65" s="47">
        <v>7792.24</v>
      </c>
      <c r="H65" s="47">
        <v>4538.13</v>
      </c>
      <c r="I65" s="45">
        <v>1</v>
      </c>
      <c r="J65" s="45">
        <v>5</v>
      </c>
    </row>
    <row r="66" spans="1:10" x14ac:dyDescent="0.2">
      <c r="A66" s="45">
        <v>65</v>
      </c>
      <c r="B66" s="45" t="s">
        <v>186</v>
      </c>
      <c r="C66" s="45">
        <f t="shared" si="0"/>
        <v>1</v>
      </c>
      <c r="D66" s="46">
        <v>78</v>
      </c>
      <c r="E66" s="46">
        <v>2</v>
      </c>
      <c r="F66" s="45">
        <v>175</v>
      </c>
      <c r="G66" s="47">
        <v>3489.88</v>
      </c>
      <c r="H66" s="47">
        <v>1430.32</v>
      </c>
      <c r="I66" s="45">
        <v>3</v>
      </c>
      <c r="J66" s="45">
        <v>5</v>
      </c>
    </row>
    <row r="67" spans="1:10" x14ac:dyDescent="0.2">
      <c r="A67" s="45">
        <v>66</v>
      </c>
      <c r="B67" s="45" t="s">
        <v>186</v>
      </c>
      <c r="C67" s="45">
        <f t="shared" si="0"/>
        <v>1</v>
      </c>
      <c r="D67" s="46">
        <v>79</v>
      </c>
      <c r="E67" s="46">
        <v>4</v>
      </c>
      <c r="F67" s="45">
        <v>203</v>
      </c>
      <c r="G67" s="47">
        <v>4655.83</v>
      </c>
      <c r="H67" s="47">
        <v>3965.21</v>
      </c>
      <c r="I67" s="45">
        <v>9</v>
      </c>
      <c r="J67" s="45">
        <v>6</v>
      </c>
    </row>
    <row r="68" spans="1:10" x14ac:dyDescent="0.2">
      <c r="A68" s="45">
        <v>67</v>
      </c>
      <c r="B68" s="45" t="s">
        <v>186</v>
      </c>
      <c r="C68" s="45">
        <f t="shared" si="0"/>
        <v>1</v>
      </c>
      <c r="D68" s="46">
        <v>85</v>
      </c>
      <c r="E68" s="46">
        <v>14</v>
      </c>
      <c r="F68" s="45">
        <v>87</v>
      </c>
      <c r="G68" s="47">
        <v>10242.5</v>
      </c>
      <c r="H68" s="47">
        <v>4531.6499999999996</v>
      </c>
      <c r="I68" s="45">
        <v>6</v>
      </c>
      <c r="J68" s="45">
        <v>0</v>
      </c>
    </row>
    <row r="69" spans="1:10" x14ac:dyDescent="0.2">
      <c r="A69" s="45">
        <v>68</v>
      </c>
      <c r="B69" s="45" t="s">
        <v>186</v>
      </c>
      <c r="C69" s="45">
        <f t="shared" si="0"/>
        <v>1</v>
      </c>
      <c r="D69" s="46">
        <v>74</v>
      </c>
      <c r="E69" s="46">
        <v>1</v>
      </c>
      <c r="F69" s="45">
        <v>296</v>
      </c>
      <c r="G69" s="47">
        <v>1599.82</v>
      </c>
      <c r="H69" s="47">
        <v>2628.95</v>
      </c>
      <c r="I69" s="45">
        <v>3</v>
      </c>
      <c r="J69" s="45">
        <v>0</v>
      </c>
    </row>
    <row r="70" spans="1:10" x14ac:dyDescent="0.2">
      <c r="A70" s="45">
        <v>69</v>
      </c>
      <c r="B70" s="45" t="s">
        <v>266</v>
      </c>
      <c r="C70" s="45">
        <f t="shared" si="0"/>
        <v>0</v>
      </c>
      <c r="D70" s="46">
        <v>78</v>
      </c>
      <c r="E70" s="46">
        <v>10</v>
      </c>
      <c r="F70" s="45">
        <v>294</v>
      </c>
      <c r="G70" s="47">
        <v>6015.34</v>
      </c>
      <c r="H70" s="47">
        <v>2003.62</v>
      </c>
      <c r="I70" s="45">
        <v>5</v>
      </c>
      <c r="J70" s="45">
        <v>0</v>
      </c>
    </row>
    <row r="71" spans="1:10" x14ac:dyDescent="0.2">
      <c r="A71" s="45">
        <v>70</v>
      </c>
      <c r="B71" s="45" t="s">
        <v>186</v>
      </c>
      <c r="C71" s="45">
        <f t="shared" si="0"/>
        <v>1</v>
      </c>
      <c r="D71" s="46">
        <v>92</v>
      </c>
      <c r="E71" s="46">
        <v>2</v>
      </c>
      <c r="F71" s="45">
        <v>127</v>
      </c>
      <c r="G71" s="47">
        <v>1905.65</v>
      </c>
      <c r="H71" s="47">
        <v>3993.48</v>
      </c>
      <c r="I71" s="45">
        <v>5</v>
      </c>
      <c r="J71" s="45">
        <v>0</v>
      </c>
    </row>
    <row r="72" spans="1:10" x14ac:dyDescent="0.2">
      <c r="A72" s="45">
        <v>71</v>
      </c>
      <c r="B72" s="45" t="s">
        <v>266</v>
      </c>
      <c r="C72" s="45">
        <f t="shared" si="0"/>
        <v>0</v>
      </c>
      <c r="D72" s="46">
        <v>56</v>
      </c>
      <c r="E72" s="46">
        <v>1</v>
      </c>
      <c r="F72" s="45">
        <v>294</v>
      </c>
      <c r="G72" s="47">
        <v>707.7</v>
      </c>
      <c r="H72" s="47">
        <v>2102.0100000000002</v>
      </c>
      <c r="I72" s="45">
        <v>3</v>
      </c>
      <c r="J72" s="45">
        <v>2</v>
      </c>
    </row>
    <row r="73" spans="1:10" x14ac:dyDescent="0.2">
      <c r="A73" s="45">
        <v>72</v>
      </c>
      <c r="B73" s="45" t="s">
        <v>266</v>
      </c>
      <c r="C73" s="45">
        <f t="shared" si="0"/>
        <v>0</v>
      </c>
      <c r="D73" s="46">
        <v>76</v>
      </c>
      <c r="E73" s="46">
        <v>2</v>
      </c>
      <c r="F73" s="45">
        <v>183</v>
      </c>
      <c r="G73" s="47">
        <v>3004.67</v>
      </c>
      <c r="H73" s="47">
        <v>1423.87</v>
      </c>
      <c r="I73" s="45">
        <v>4</v>
      </c>
      <c r="J73" s="45">
        <v>5</v>
      </c>
    </row>
    <row r="74" spans="1:10" x14ac:dyDescent="0.2">
      <c r="A74" s="45">
        <v>73</v>
      </c>
      <c r="B74" s="45" t="s">
        <v>186</v>
      </c>
      <c r="C74" s="45">
        <f t="shared" si="0"/>
        <v>1</v>
      </c>
      <c r="D74" s="46">
        <v>84</v>
      </c>
      <c r="E74" s="46">
        <v>10</v>
      </c>
      <c r="F74" s="45">
        <v>197</v>
      </c>
      <c r="G74" s="47">
        <v>18290.04</v>
      </c>
      <c r="H74" s="47">
        <v>6862.34</v>
      </c>
      <c r="I74" s="45">
        <v>5</v>
      </c>
      <c r="J74" s="45">
        <v>0</v>
      </c>
    </row>
    <row r="75" spans="1:10" x14ac:dyDescent="0.2">
      <c r="A75" s="45">
        <v>74</v>
      </c>
      <c r="B75" s="45" t="s">
        <v>186</v>
      </c>
      <c r="C75" s="45">
        <f t="shared" si="0"/>
        <v>1</v>
      </c>
      <c r="D75" s="46">
        <v>75</v>
      </c>
      <c r="E75" s="46">
        <v>3</v>
      </c>
      <c r="F75" s="45">
        <v>132</v>
      </c>
      <c r="G75" s="47">
        <v>5621.92</v>
      </c>
      <c r="H75" s="47">
        <v>1772.78</v>
      </c>
      <c r="I75" s="45">
        <v>5</v>
      </c>
      <c r="J75" s="45">
        <v>7</v>
      </c>
    </row>
    <row r="76" spans="1:10" x14ac:dyDescent="0.2">
      <c r="A76" s="45">
        <v>75</v>
      </c>
      <c r="B76" s="45" t="s">
        <v>186</v>
      </c>
      <c r="C76" s="45">
        <f t="shared" si="0"/>
        <v>1</v>
      </c>
      <c r="D76" s="46">
        <v>68</v>
      </c>
      <c r="E76" s="46">
        <v>7</v>
      </c>
      <c r="F76" s="45">
        <v>240</v>
      </c>
      <c r="G76" s="47">
        <v>5547.71</v>
      </c>
      <c r="H76" s="47">
        <v>4565.4799999999996</v>
      </c>
      <c r="I76" s="45">
        <v>5</v>
      </c>
      <c r="J76" s="45">
        <v>7</v>
      </c>
    </row>
    <row r="77" spans="1:10" x14ac:dyDescent="0.2">
      <c r="A77" s="45">
        <v>76</v>
      </c>
      <c r="B77" s="45" t="s">
        <v>266</v>
      </c>
      <c r="C77" s="45">
        <f t="shared" si="0"/>
        <v>0</v>
      </c>
      <c r="D77" s="46">
        <v>50</v>
      </c>
      <c r="E77" s="46">
        <v>2</v>
      </c>
      <c r="F77" s="45">
        <v>182</v>
      </c>
      <c r="G77" s="47">
        <v>2581.7199999999998</v>
      </c>
      <c r="H77" s="47">
        <v>2238.61</v>
      </c>
      <c r="I77" s="45">
        <v>3</v>
      </c>
      <c r="J77" s="45">
        <v>5</v>
      </c>
    </row>
    <row r="78" spans="1:10" x14ac:dyDescent="0.2">
      <c r="A78" s="45">
        <v>77</v>
      </c>
      <c r="B78" s="45" t="s">
        <v>266</v>
      </c>
      <c r="C78" s="45">
        <f t="shared" si="0"/>
        <v>0</v>
      </c>
      <c r="D78" s="46">
        <v>49</v>
      </c>
      <c r="E78" s="46">
        <v>9</v>
      </c>
      <c r="F78" s="45">
        <v>436</v>
      </c>
      <c r="G78" s="47">
        <v>7024.64</v>
      </c>
      <c r="H78" s="47">
        <v>2441</v>
      </c>
      <c r="I78" s="45">
        <v>5</v>
      </c>
      <c r="J78" s="45">
        <v>0</v>
      </c>
    </row>
    <row r="79" spans="1:10" x14ac:dyDescent="0.2">
      <c r="A79" s="45">
        <v>78</v>
      </c>
      <c r="B79" s="45" t="s">
        <v>266</v>
      </c>
      <c r="C79" s="45">
        <f t="shared" si="0"/>
        <v>0</v>
      </c>
      <c r="D79" s="46">
        <v>76</v>
      </c>
      <c r="E79" s="46">
        <v>3</v>
      </c>
      <c r="F79" s="45">
        <v>175</v>
      </c>
      <c r="G79" s="47">
        <v>4242.1000000000004</v>
      </c>
      <c r="H79" s="47">
        <v>1344.35</v>
      </c>
      <c r="I79" s="45">
        <v>4</v>
      </c>
      <c r="J79" s="45">
        <v>5</v>
      </c>
    </row>
    <row r="80" spans="1:10" x14ac:dyDescent="0.2">
      <c r="A80" s="45">
        <v>79</v>
      </c>
      <c r="B80" s="45" t="s">
        <v>266</v>
      </c>
      <c r="C80" s="45">
        <f t="shared" si="0"/>
        <v>0</v>
      </c>
      <c r="D80" s="46">
        <v>76</v>
      </c>
      <c r="E80" s="46">
        <v>3</v>
      </c>
      <c r="F80" s="45">
        <v>207</v>
      </c>
      <c r="G80" s="47">
        <v>4286.8999999999996</v>
      </c>
      <c r="H80" s="47">
        <v>3045.51</v>
      </c>
      <c r="I80" s="45">
        <v>2</v>
      </c>
      <c r="J80" s="45">
        <v>5</v>
      </c>
    </row>
    <row r="81" spans="1:10" x14ac:dyDescent="0.2">
      <c r="A81" s="45">
        <v>80</v>
      </c>
      <c r="B81" s="45" t="s">
        <v>186</v>
      </c>
      <c r="C81" s="45">
        <f t="shared" si="0"/>
        <v>1</v>
      </c>
      <c r="D81" s="46">
        <v>67</v>
      </c>
      <c r="E81" s="46">
        <v>2</v>
      </c>
      <c r="F81" s="45">
        <v>359</v>
      </c>
      <c r="G81" s="47">
        <v>12313.78</v>
      </c>
      <c r="H81" s="47">
        <v>2393.04</v>
      </c>
      <c r="I81" s="45">
        <v>3</v>
      </c>
      <c r="J81" s="45">
        <v>0</v>
      </c>
    </row>
    <row r="82" spans="1:10" x14ac:dyDescent="0.2">
      <c r="A82" s="45">
        <v>81</v>
      </c>
      <c r="B82" s="45" t="s">
        <v>266</v>
      </c>
      <c r="C82" s="45">
        <f t="shared" si="0"/>
        <v>0</v>
      </c>
      <c r="D82" s="46">
        <v>96</v>
      </c>
      <c r="E82" s="46">
        <v>11</v>
      </c>
      <c r="F82" s="45">
        <v>79</v>
      </c>
      <c r="G82" s="47">
        <v>8217.27</v>
      </c>
      <c r="H82" s="47">
        <v>5462.63</v>
      </c>
      <c r="I82" s="45">
        <v>4</v>
      </c>
      <c r="J82" s="45">
        <v>0</v>
      </c>
    </row>
    <row r="83" spans="1:10" x14ac:dyDescent="0.2">
      <c r="A83" s="45">
        <v>82</v>
      </c>
      <c r="B83" s="45" t="s">
        <v>186</v>
      </c>
      <c r="C83" s="45">
        <f t="shared" si="0"/>
        <v>1</v>
      </c>
      <c r="D83" s="46">
        <v>83</v>
      </c>
      <c r="E83" s="46">
        <v>16</v>
      </c>
      <c r="F83" s="45">
        <v>127</v>
      </c>
      <c r="G83" s="47">
        <v>10655.8</v>
      </c>
      <c r="H83" s="47">
        <v>3277.48</v>
      </c>
      <c r="I83" s="45">
        <v>5</v>
      </c>
      <c r="J83" s="45">
        <v>0</v>
      </c>
    </row>
    <row r="84" spans="1:10" x14ac:dyDescent="0.2">
      <c r="A84" s="45">
        <v>83</v>
      </c>
      <c r="B84" s="45" t="s">
        <v>186</v>
      </c>
      <c r="C84" s="45">
        <f t="shared" si="0"/>
        <v>1</v>
      </c>
      <c r="D84" s="46">
        <v>77</v>
      </c>
      <c r="E84" s="46">
        <v>3</v>
      </c>
      <c r="F84" s="45">
        <v>182</v>
      </c>
      <c r="G84" s="47">
        <v>3620.78</v>
      </c>
      <c r="H84" s="47">
        <v>2064.4299999999998</v>
      </c>
      <c r="I84" s="45">
        <v>5</v>
      </c>
      <c r="J84" s="45">
        <v>5</v>
      </c>
    </row>
    <row r="85" spans="1:10" x14ac:dyDescent="0.2">
      <c r="A85" s="45">
        <v>84</v>
      </c>
      <c r="B85" s="45" t="s">
        <v>266</v>
      </c>
      <c r="C85" s="45">
        <f t="shared" si="0"/>
        <v>0</v>
      </c>
      <c r="D85" s="46">
        <v>86</v>
      </c>
      <c r="E85" s="46">
        <v>5</v>
      </c>
      <c r="F85" s="45">
        <v>346</v>
      </c>
      <c r="G85" s="47">
        <v>4734.9799999999996</v>
      </c>
      <c r="H85" s="47">
        <v>3731.44</v>
      </c>
      <c r="I85" s="45">
        <v>2</v>
      </c>
      <c r="J85" s="45">
        <v>0</v>
      </c>
    </row>
    <row r="86" spans="1:10" x14ac:dyDescent="0.2">
      <c r="A86" s="45">
        <v>85</v>
      </c>
      <c r="B86" s="45" t="s">
        <v>186</v>
      </c>
      <c r="C86" s="45">
        <f t="shared" si="0"/>
        <v>1</v>
      </c>
      <c r="D86" s="46">
        <v>80</v>
      </c>
      <c r="E86" s="46">
        <v>1</v>
      </c>
      <c r="F86" s="45">
        <v>140</v>
      </c>
      <c r="G86" s="47">
        <v>1820.41</v>
      </c>
      <c r="H86" s="47">
        <v>1564.5</v>
      </c>
      <c r="I86" s="45">
        <v>2</v>
      </c>
      <c r="J86" s="45">
        <v>0</v>
      </c>
    </row>
    <row r="87" spans="1:10" x14ac:dyDescent="0.2">
      <c r="A87" s="45">
        <v>86</v>
      </c>
      <c r="B87" s="45" t="s">
        <v>186</v>
      </c>
      <c r="C87" s="45">
        <f t="shared" si="0"/>
        <v>1</v>
      </c>
      <c r="D87" s="46">
        <v>61</v>
      </c>
      <c r="E87" s="46">
        <v>8</v>
      </c>
      <c r="F87" s="45">
        <v>296</v>
      </c>
      <c r="G87" s="47">
        <v>8954.81</v>
      </c>
      <c r="H87" s="47">
        <v>3351.61</v>
      </c>
      <c r="I87" s="45">
        <v>4</v>
      </c>
      <c r="J87" s="45">
        <v>2</v>
      </c>
    </row>
    <row r="88" spans="1:10" x14ac:dyDescent="0.2">
      <c r="A88" s="45">
        <v>87</v>
      </c>
      <c r="B88" s="45" t="s">
        <v>266</v>
      </c>
      <c r="C88" s="45">
        <f t="shared" si="0"/>
        <v>0</v>
      </c>
      <c r="D88" s="46">
        <v>80</v>
      </c>
      <c r="E88" s="46">
        <v>5</v>
      </c>
      <c r="F88" s="45">
        <v>236</v>
      </c>
      <c r="G88" s="47">
        <v>4177.8999999999996</v>
      </c>
      <c r="H88" s="47">
        <v>2314.5700000000002</v>
      </c>
      <c r="I88" s="45">
        <v>6</v>
      </c>
      <c r="J88" s="45">
        <v>0</v>
      </c>
    </row>
    <row r="89" spans="1:10" x14ac:dyDescent="0.2">
      <c r="A89" s="45">
        <v>88</v>
      </c>
      <c r="B89" s="45" t="s">
        <v>186</v>
      </c>
      <c r="C89" s="45">
        <f t="shared" si="0"/>
        <v>1</v>
      </c>
      <c r="D89" s="46">
        <v>78</v>
      </c>
      <c r="E89" s="46">
        <v>2</v>
      </c>
      <c r="F89" s="45">
        <v>122</v>
      </c>
      <c r="G89" s="47">
        <v>5756.89</v>
      </c>
      <c r="H89" s="47">
        <v>2156.63</v>
      </c>
      <c r="I89" s="45">
        <v>3</v>
      </c>
      <c r="J89" s="45">
        <v>4</v>
      </c>
    </row>
    <row r="90" spans="1:10" x14ac:dyDescent="0.2">
      <c r="A90" s="45">
        <v>89</v>
      </c>
      <c r="B90" s="45" t="s">
        <v>186</v>
      </c>
      <c r="C90" s="45">
        <f t="shared" si="0"/>
        <v>1</v>
      </c>
      <c r="D90" s="46">
        <v>71</v>
      </c>
      <c r="E90" s="46">
        <v>10</v>
      </c>
      <c r="F90" s="45">
        <v>90</v>
      </c>
      <c r="G90" s="47">
        <v>12919.48</v>
      </c>
      <c r="H90" s="47">
        <v>2711.94</v>
      </c>
      <c r="I90" s="45">
        <v>3</v>
      </c>
      <c r="J90" s="45">
        <v>0</v>
      </c>
    </row>
    <row r="91" spans="1:10" x14ac:dyDescent="0.2">
      <c r="A91" s="45">
        <v>90</v>
      </c>
      <c r="B91" s="45" t="s">
        <v>266</v>
      </c>
      <c r="C91" s="45">
        <f t="shared" si="0"/>
        <v>0</v>
      </c>
      <c r="D91" s="46">
        <v>90</v>
      </c>
      <c r="E91" s="46">
        <v>9</v>
      </c>
      <c r="F91" s="45">
        <v>89</v>
      </c>
      <c r="G91" s="47">
        <v>7022.47</v>
      </c>
      <c r="H91" s="47">
        <v>2589.84</v>
      </c>
      <c r="I91" s="45">
        <v>2</v>
      </c>
      <c r="J91" s="45">
        <v>0</v>
      </c>
    </row>
    <row r="92" spans="1:10" x14ac:dyDescent="0.2">
      <c r="A92" s="45">
        <v>91</v>
      </c>
      <c r="B92" s="45" t="s">
        <v>186</v>
      </c>
      <c r="C92" s="45">
        <f t="shared" si="0"/>
        <v>1</v>
      </c>
      <c r="D92" s="46">
        <v>91</v>
      </c>
      <c r="E92" s="46">
        <v>7</v>
      </c>
      <c r="F92" s="45">
        <v>296</v>
      </c>
      <c r="G92" s="47">
        <v>6823.6</v>
      </c>
      <c r="H92" s="47">
        <v>3516.57</v>
      </c>
      <c r="I92" s="45">
        <v>6</v>
      </c>
      <c r="J92" s="45">
        <v>4</v>
      </c>
    </row>
    <row r="93" spans="1:10" x14ac:dyDescent="0.2">
      <c r="A93" s="45">
        <v>92</v>
      </c>
      <c r="B93" s="45" t="s">
        <v>186</v>
      </c>
      <c r="C93" s="45">
        <f t="shared" si="0"/>
        <v>1</v>
      </c>
      <c r="D93" s="46">
        <v>69</v>
      </c>
      <c r="E93" s="46">
        <v>4</v>
      </c>
      <c r="F93" s="45">
        <v>248</v>
      </c>
      <c r="G93" s="47">
        <v>2384.4699999999998</v>
      </c>
      <c r="H93" s="47">
        <v>2084.09</v>
      </c>
      <c r="I93" s="45">
        <v>5</v>
      </c>
      <c r="J93" s="45">
        <v>0</v>
      </c>
    </row>
    <row r="94" spans="1:10" x14ac:dyDescent="0.2">
      <c r="A94" s="45">
        <v>93</v>
      </c>
      <c r="B94" s="45" t="s">
        <v>266</v>
      </c>
      <c r="C94" s="45">
        <f t="shared" si="0"/>
        <v>0</v>
      </c>
      <c r="D94" s="46">
        <v>88</v>
      </c>
      <c r="E94" s="46">
        <v>5</v>
      </c>
      <c r="F94" s="45">
        <v>278</v>
      </c>
      <c r="G94" s="47">
        <v>3169.19</v>
      </c>
      <c r="H94" s="47">
        <v>2131.8200000000002</v>
      </c>
      <c r="I94" s="45">
        <v>4</v>
      </c>
      <c r="J94" s="45">
        <v>0</v>
      </c>
    </row>
    <row r="95" spans="1:10" x14ac:dyDescent="0.2">
      <c r="A95" s="45">
        <v>94</v>
      </c>
      <c r="B95" s="45" t="s">
        <v>186</v>
      </c>
      <c r="C95" s="45">
        <f t="shared" si="0"/>
        <v>1</v>
      </c>
      <c r="D95" s="46">
        <v>76</v>
      </c>
      <c r="E95" s="46">
        <v>2</v>
      </c>
      <c r="F95" s="45">
        <v>143</v>
      </c>
      <c r="G95" s="47">
        <v>2721.63</v>
      </c>
      <c r="H95" s="47">
        <v>1150.43</v>
      </c>
      <c r="I95" s="45">
        <v>6</v>
      </c>
      <c r="J95" s="45">
        <v>7</v>
      </c>
    </row>
    <row r="96" spans="1:10" x14ac:dyDescent="0.2">
      <c r="A96" s="45">
        <v>95</v>
      </c>
      <c r="B96" s="45" t="s">
        <v>186</v>
      </c>
      <c r="C96" s="45">
        <f t="shared" si="0"/>
        <v>1</v>
      </c>
      <c r="D96" s="46">
        <v>83</v>
      </c>
      <c r="E96" s="46">
        <v>5</v>
      </c>
      <c r="F96" s="45">
        <v>321</v>
      </c>
      <c r="G96" s="47">
        <v>3034.14</v>
      </c>
      <c r="H96" s="47">
        <v>1630.16</v>
      </c>
      <c r="I96" s="45">
        <v>7</v>
      </c>
      <c r="J96" s="45">
        <v>0</v>
      </c>
    </row>
    <row r="97" spans="1:10" x14ac:dyDescent="0.2">
      <c r="A97" s="45">
        <v>96</v>
      </c>
      <c r="B97" s="45" t="s">
        <v>186</v>
      </c>
      <c r="C97" s="45">
        <f t="shared" si="0"/>
        <v>1</v>
      </c>
      <c r="D97" s="46">
        <v>75</v>
      </c>
      <c r="E97" s="46">
        <v>3</v>
      </c>
      <c r="F97" s="45">
        <v>127</v>
      </c>
      <c r="G97" s="47">
        <v>5041.93</v>
      </c>
      <c r="H97" s="47">
        <v>3645.46</v>
      </c>
      <c r="I97" s="45">
        <v>1</v>
      </c>
      <c r="J97" s="45">
        <v>4</v>
      </c>
    </row>
    <row r="98" spans="1:10" x14ac:dyDescent="0.2">
      <c r="A98" s="45">
        <v>97</v>
      </c>
      <c r="B98" s="45" t="s">
        <v>266</v>
      </c>
      <c r="C98" s="45">
        <f t="shared" si="0"/>
        <v>0</v>
      </c>
      <c r="D98" s="46">
        <v>83</v>
      </c>
      <c r="E98" s="46">
        <v>7</v>
      </c>
      <c r="F98" s="45">
        <v>140</v>
      </c>
      <c r="G98" s="47">
        <v>8118.92</v>
      </c>
      <c r="H98" s="47">
        <v>1730.79</v>
      </c>
      <c r="I98" s="45">
        <v>5</v>
      </c>
      <c r="J98" s="45">
        <v>0</v>
      </c>
    </row>
    <row r="99" spans="1:10" x14ac:dyDescent="0.2">
      <c r="A99" s="45">
        <v>98</v>
      </c>
      <c r="B99" s="45" t="s">
        <v>266</v>
      </c>
      <c r="C99" s="45">
        <f t="shared" si="0"/>
        <v>0</v>
      </c>
      <c r="D99" s="46">
        <v>68</v>
      </c>
      <c r="E99" s="46">
        <v>9</v>
      </c>
      <c r="F99" s="45">
        <v>79</v>
      </c>
      <c r="G99" s="47">
        <v>10955.29</v>
      </c>
      <c r="H99" s="47">
        <v>5662.61</v>
      </c>
      <c r="I99" s="45">
        <v>8</v>
      </c>
      <c r="J99" s="45">
        <v>4</v>
      </c>
    </row>
    <row r="100" spans="1:10" x14ac:dyDescent="0.2">
      <c r="A100" s="45">
        <v>99</v>
      </c>
      <c r="B100" s="45" t="s">
        <v>266</v>
      </c>
      <c r="C100" s="45">
        <f t="shared" si="0"/>
        <v>0</v>
      </c>
      <c r="D100" s="46">
        <v>75</v>
      </c>
      <c r="E100" s="46">
        <v>7</v>
      </c>
      <c r="F100" s="45">
        <v>101</v>
      </c>
      <c r="G100" s="47">
        <v>5363.25</v>
      </c>
      <c r="H100" s="47">
        <v>3409.08</v>
      </c>
      <c r="I100" s="45">
        <v>5</v>
      </c>
      <c r="J100" s="45">
        <v>5</v>
      </c>
    </row>
    <row r="101" spans="1:10" x14ac:dyDescent="0.2">
      <c r="A101" s="45">
        <v>100</v>
      </c>
      <c r="B101" s="45" t="s">
        <v>266</v>
      </c>
      <c r="C101" s="45">
        <f t="shared" si="0"/>
        <v>0</v>
      </c>
      <c r="D101" s="46">
        <v>60</v>
      </c>
      <c r="E101" s="46">
        <v>5</v>
      </c>
      <c r="F101" s="45">
        <v>14</v>
      </c>
      <c r="G101" s="47">
        <v>6572.6</v>
      </c>
      <c r="H101" s="47">
        <v>3892.79</v>
      </c>
      <c r="I101" s="45">
        <v>6</v>
      </c>
      <c r="J101" s="45">
        <v>4</v>
      </c>
    </row>
    <row r="102" spans="1:10" x14ac:dyDescent="0.2">
      <c r="G102" s="47"/>
      <c r="H102" s="47"/>
    </row>
    <row r="103" spans="1:10" x14ac:dyDescent="0.2">
      <c r="G103" s="47"/>
      <c r="H103" s="47"/>
    </row>
    <row r="104" spans="1:10" x14ac:dyDescent="0.2">
      <c r="G104" s="47"/>
      <c r="H104" s="47"/>
    </row>
    <row r="105" spans="1:10" x14ac:dyDescent="0.2">
      <c r="G105" s="47"/>
      <c r="H105" s="47"/>
    </row>
    <row r="106" spans="1:10" x14ac:dyDescent="0.2">
      <c r="G106" s="47"/>
      <c r="H106" s="47"/>
    </row>
    <row r="107" spans="1:10" x14ac:dyDescent="0.2">
      <c r="G107" s="47"/>
      <c r="H107" s="47"/>
    </row>
    <row r="108" spans="1:10" x14ac:dyDescent="0.2">
      <c r="G108" s="47"/>
      <c r="H108" s="47"/>
    </row>
    <row r="109" spans="1:10" x14ac:dyDescent="0.2">
      <c r="G109" s="47"/>
      <c r="H109" s="47"/>
    </row>
    <row r="110" spans="1:10" x14ac:dyDescent="0.2">
      <c r="G110" s="47"/>
      <c r="H110" s="47"/>
    </row>
    <row r="111" spans="1:10" x14ac:dyDescent="0.2">
      <c r="G111" s="47"/>
      <c r="H111" s="47"/>
    </row>
    <row r="112" spans="1:10" x14ac:dyDescent="0.2">
      <c r="G112" s="47"/>
      <c r="H112" s="47"/>
    </row>
    <row r="113" spans="7:8" x14ac:dyDescent="0.2">
      <c r="G113" s="47"/>
      <c r="H113" s="47"/>
    </row>
    <row r="114" spans="7:8" x14ac:dyDescent="0.2">
      <c r="G114" s="47"/>
      <c r="H114" s="47"/>
    </row>
    <row r="115" spans="7:8" x14ac:dyDescent="0.2">
      <c r="G115" s="47"/>
      <c r="H115" s="47"/>
    </row>
    <row r="116" spans="7:8" x14ac:dyDescent="0.2">
      <c r="G116" s="47"/>
      <c r="H116" s="47"/>
    </row>
    <row r="117" spans="7:8" x14ac:dyDescent="0.2">
      <c r="G117" s="47"/>
      <c r="H117" s="47"/>
    </row>
    <row r="118" spans="7:8" x14ac:dyDescent="0.2">
      <c r="G118" s="47"/>
      <c r="H118" s="47"/>
    </row>
    <row r="119" spans="7:8" x14ac:dyDescent="0.2">
      <c r="G119" s="47"/>
      <c r="H119" s="47"/>
    </row>
    <row r="120" spans="7:8" x14ac:dyDescent="0.2">
      <c r="G120" s="47"/>
      <c r="H120" s="47"/>
    </row>
    <row r="121" spans="7:8" x14ac:dyDescent="0.2">
      <c r="G121" s="47"/>
      <c r="H121" s="47"/>
    </row>
    <row r="122" spans="7:8" x14ac:dyDescent="0.2">
      <c r="G122" s="47"/>
      <c r="H122" s="47"/>
    </row>
    <row r="123" spans="7:8" x14ac:dyDescent="0.2">
      <c r="G123" s="47"/>
      <c r="H123" s="47"/>
    </row>
    <row r="124" spans="7:8" x14ac:dyDescent="0.2">
      <c r="G124" s="47"/>
      <c r="H124" s="47"/>
    </row>
    <row r="125" spans="7:8" x14ac:dyDescent="0.2">
      <c r="G125" s="47"/>
      <c r="H125" s="47"/>
    </row>
    <row r="126" spans="7:8" x14ac:dyDescent="0.2">
      <c r="G126" s="47"/>
      <c r="H126" s="47"/>
    </row>
    <row r="127" spans="7:8" x14ac:dyDescent="0.2">
      <c r="G127" s="47"/>
      <c r="H127" s="47"/>
    </row>
    <row r="128" spans="7:8" x14ac:dyDescent="0.2">
      <c r="G128" s="47"/>
      <c r="H128" s="47"/>
    </row>
    <row r="129" spans="7:8" x14ac:dyDescent="0.2">
      <c r="G129" s="47"/>
      <c r="H129" s="47"/>
    </row>
    <row r="130" spans="7:8" x14ac:dyDescent="0.2">
      <c r="G130" s="47"/>
      <c r="H130" s="47"/>
    </row>
    <row r="131" spans="7:8" x14ac:dyDescent="0.2">
      <c r="G131" s="47"/>
      <c r="H131" s="47"/>
    </row>
    <row r="132" spans="7:8" x14ac:dyDescent="0.2">
      <c r="G132" s="47"/>
      <c r="H132" s="47"/>
    </row>
    <row r="133" spans="7:8" x14ac:dyDescent="0.2">
      <c r="G133" s="47"/>
      <c r="H133" s="47"/>
    </row>
    <row r="134" spans="7:8" x14ac:dyDescent="0.2">
      <c r="G134" s="47"/>
      <c r="H134" s="47"/>
    </row>
    <row r="135" spans="7:8" x14ac:dyDescent="0.2">
      <c r="G135" s="47"/>
      <c r="H135" s="47"/>
    </row>
    <row r="136" spans="7:8" x14ac:dyDescent="0.2">
      <c r="G136" s="47"/>
      <c r="H136" s="47"/>
    </row>
    <row r="137" spans="7:8" x14ac:dyDescent="0.2">
      <c r="G137" s="47"/>
      <c r="H137" s="47"/>
    </row>
    <row r="138" spans="7:8" x14ac:dyDescent="0.2">
      <c r="G138" s="47"/>
      <c r="H138" s="47"/>
    </row>
    <row r="139" spans="7:8" x14ac:dyDescent="0.2">
      <c r="G139" s="47"/>
      <c r="H139" s="47"/>
    </row>
    <row r="140" spans="7:8" x14ac:dyDescent="0.2">
      <c r="G140" s="47"/>
      <c r="H140" s="47"/>
    </row>
    <row r="141" spans="7:8" x14ac:dyDescent="0.2">
      <c r="G141" s="47"/>
      <c r="H141" s="47"/>
    </row>
    <row r="142" spans="7:8" x14ac:dyDescent="0.2">
      <c r="G142" s="47"/>
      <c r="H142" s="47"/>
    </row>
    <row r="143" spans="7:8" x14ac:dyDescent="0.2">
      <c r="G143" s="47"/>
      <c r="H143" s="47"/>
    </row>
    <row r="144" spans="7:8" x14ac:dyDescent="0.2">
      <c r="G144" s="47"/>
      <c r="H144" s="47"/>
    </row>
    <row r="145" spans="7:8" x14ac:dyDescent="0.2">
      <c r="G145" s="47"/>
      <c r="H145" s="47"/>
    </row>
    <row r="146" spans="7:8" x14ac:dyDescent="0.2">
      <c r="G146" s="47"/>
      <c r="H146" s="47"/>
    </row>
    <row r="147" spans="7:8" x14ac:dyDescent="0.2">
      <c r="G147" s="47"/>
      <c r="H147" s="47"/>
    </row>
    <row r="148" spans="7:8" x14ac:dyDescent="0.2">
      <c r="G148" s="47"/>
      <c r="H148" s="47"/>
    </row>
    <row r="149" spans="7:8" x14ac:dyDescent="0.2">
      <c r="G149" s="47"/>
      <c r="H149" s="47"/>
    </row>
    <row r="150" spans="7:8" x14ac:dyDescent="0.2">
      <c r="G150" s="47"/>
      <c r="H150" s="47"/>
    </row>
    <row r="151" spans="7:8" x14ac:dyDescent="0.2">
      <c r="G151" s="47"/>
      <c r="H151" s="47"/>
    </row>
    <row r="152" spans="7:8" x14ac:dyDescent="0.2">
      <c r="G152" s="47"/>
      <c r="H152" s="47"/>
    </row>
    <row r="153" spans="7:8" x14ac:dyDescent="0.2">
      <c r="G153" s="47"/>
      <c r="H153" s="47"/>
    </row>
    <row r="154" spans="7:8" x14ac:dyDescent="0.2">
      <c r="G154" s="47"/>
      <c r="H154" s="47"/>
    </row>
    <row r="155" spans="7:8" x14ac:dyDescent="0.2">
      <c r="G155" s="47"/>
      <c r="H155" s="47"/>
    </row>
    <row r="156" spans="7:8" x14ac:dyDescent="0.2">
      <c r="G156" s="47"/>
      <c r="H156" s="47"/>
    </row>
    <row r="157" spans="7:8" x14ac:dyDescent="0.2">
      <c r="G157" s="47"/>
      <c r="H157" s="47"/>
    </row>
    <row r="158" spans="7:8" x14ac:dyDescent="0.2">
      <c r="G158" s="47"/>
      <c r="H158" s="47"/>
    </row>
    <row r="159" spans="7:8" x14ac:dyDescent="0.2">
      <c r="G159" s="47"/>
      <c r="H159" s="47"/>
    </row>
    <row r="160" spans="7:8" x14ac:dyDescent="0.2">
      <c r="G160" s="47"/>
      <c r="H160" s="47"/>
    </row>
    <row r="161" spans="7:8" x14ac:dyDescent="0.2">
      <c r="G161" s="47"/>
      <c r="H161" s="47"/>
    </row>
    <row r="162" spans="7:8" x14ac:dyDescent="0.2">
      <c r="G162" s="47"/>
      <c r="H162" s="47"/>
    </row>
    <row r="163" spans="7:8" x14ac:dyDescent="0.2">
      <c r="G163" s="47"/>
      <c r="H163" s="47"/>
    </row>
    <row r="164" spans="7:8" x14ac:dyDescent="0.2">
      <c r="G164" s="47"/>
      <c r="H164" s="47"/>
    </row>
    <row r="165" spans="7:8" x14ac:dyDescent="0.2">
      <c r="G165" s="47"/>
      <c r="H165" s="47"/>
    </row>
    <row r="166" spans="7:8" x14ac:dyDescent="0.2">
      <c r="G166" s="47"/>
      <c r="H166" s="47"/>
    </row>
    <row r="167" spans="7:8" x14ac:dyDescent="0.2">
      <c r="G167" s="47"/>
      <c r="H167" s="47"/>
    </row>
    <row r="168" spans="7:8" x14ac:dyDescent="0.2">
      <c r="G168" s="47"/>
      <c r="H168" s="47"/>
    </row>
    <row r="169" spans="7:8" x14ac:dyDescent="0.2">
      <c r="G169" s="47"/>
      <c r="H169" s="47"/>
    </row>
    <row r="170" spans="7:8" x14ac:dyDescent="0.2">
      <c r="G170" s="47"/>
      <c r="H170" s="47"/>
    </row>
    <row r="171" spans="7:8" x14ac:dyDescent="0.2">
      <c r="G171" s="47"/>
      <c r="H171" s="47"/>
    </row>
    <row r="172" spans="7:8" x14ac:dyDescent="0.2">
      <c r="G172" s="47"/>
      <c r="H172" s="47"/>
    </row>
    <row r="173" spans="7:8" x14ac:dyDescent="0.2">
      <c r="G173" s="47"/>
      <c r="H173" s="47"/>
    </row>
    <row r="174" spans="7:8" x14ac:dyDescent="0.2">
      <c r="G174" s="47"/>
      <c r="H174" s="47"/>
    </row>
    <row r="175" spans="7:8" x14ac:dyDescent="0.2">
      <c r="G175" s="47"/>
      <c r="H175" s="47"/>
    </row>
    <row r="176" spans="7:8" x14ac:dyDescent="0.2">
      <c r="G176" s="47"/>
      <c r="H176" s="47"/>
    </row>
    <row r="177" spans="7:8" x14ac:dyDescent="0.2">
      <c r="G177" s="47"/>
      <c r="H177" s="47"/>
    </row>
    <row r="178" spans="7:8" x14ac:dyDescent="0.2">
      <c r="G178" s="47"/>
      <c r="H178" s="47"/>
    </row>
    <row r="179" spans="7:8" x14ac:dyDescent="0.2">
      <c r="G179" s="47"/>
      <c r="H179" s="47"/>
    </row>
    <row r="180" spans="7:8" x14ac:dyDescent="0.2">
      <c r="G180" s="47"/>
      <c r="H180" s="47"/>
    </row>
    <row r="181" spans="7:8" x14ac:dyDescent="0.2">
      <c r="G181" s="47"/>
      <c r="H181" s="47"/>
    </row>
    <row r="182" spans="7:8" x14ac:dyDescent="0.2">
      <c r="G182" s="47"/>
      <c r="H182" s="47"/>
    </row>
    <row r="183" spans="7:8" x14ac:dyDescent="0.2">
      <c r="G183" s="47"/>
      <c r="H183" s="47"/>
    </row>
    <row r="184" spans="7:8" x14ac:dyDescent="0.2">
      <c r="G184" s="47"/>
      <c r="H184" s="47"/>
    </row>
    <row r="185" spans="7:8" x14ac:dyDescent="0.2">
      <c r="G185" s="47"/>
      <c r="H185" s="47"/>
    </row>
    <row r="186" spans="7:8" x14ac:dyDescent="0.2">
      <c r="G186" s="47"/>
      <c r="H186" s="47"/>
    </row>
    <row r="187" spans="7:8" x14ac:dyDescent="0.2">
      <c r="G187" s="47"/>
      <c r="H187" s="47"/>
    </row>
    <row r="188" spans="7:8" x14ac:dyDescent="0.2">
      <c r="G188" s="47"/>
      <c r="H188" s="47"/>
    </row>
    <row r="189" spans="7:8" x14ac:dyDescent="0.2">
      <c r="G189" s="47"/>
      <c r="H189" s="47"/>
    </row>
    <row r="190" spans="7:8" x14ac:dyDescent="0.2">
      <c r="G190" s="47"/>
      <c r="H190" s="47"/>
    </row>
    <row r="191" spans="7:8" x14ac:dyDescent="0.2">
      <c r="G191" s="47"/>
      <c r="H191" s="47"/>
    </row>
    <row r="192" spans="7:8" x14ac:dyDescent="0.2">
      <c r="G192" s="47"/>
      <c r="H192" s="47"/>
    </row>
    <row r="193" spans="7:8" x14ac:dyDescent="0.2">
      <c r="G193" s="47"/>
      <c r="H193" s="47"/>
    </row>
    <row r="194" spans="7:8" x14ac:dyDescent="0.2">
      <c r="G194" s="47"/>
      <c r="H194" s="47"/>
    </row>
    <row r="195" spans="7:8" x14ac:dyDescent="0.2">
      <c r="G195" s="47"/>
      <c r="H195" s="47"/>
    </row>
    <row r="196" spans="7:8" x14ac:dyDescent="0.2">
      <c r="G196" s="47"/>
      <c r="H196" s="47"/>
    </row>
    <row r="197" spans="7:8" x14ac:dyDescent="0.2">
      <c r="G197" s="47"/>
      <c r="H197" s="47"/>
    </row>
    <row r="198" spans="7:8" x14ac:dyDescent="0.2">
      <c r="G198" s="47"/>
      <c r="H198" s="47"/>
    </row>
    <row r="199" spans="7:8" x14ac:dyDescent="0.2">
      <c r="G199" s="47"/>
      <c r="H199" s="47"/>
    </row>
    <row r="200" spans="7:8" x14ac:dyDescent="0.2">
      <c r="G200" s="47"/>
      <c r="H200" s="47"/>
    </row>
    <row r="201" spans="7:8" x14ac:dyDescent="0.2">
      <c r="G201" s="47"/>
      <c r="H201" s="47"/>
    </row>
    <row r="202" spans="7:8" x14ac:dyDescent="0.2">
      <c r="G202" s="47"/>
      <c r="H202" s="47"/>
    </row>
    <row r="203" spans="7:8" x14ac:dyDescent="0.2">
      <c r="G203" s="47"/>
      <c r="H203" s="47"/>
    </row>
    <row r="204" spans="7:8" x14ac:dyDescent="0.2">
      <c r="G204" s="47"/>
      <c r="H204" s="47"/>
    </row>
    <row r="205" spans="7:8" x14ac:dyDescent="0.2">
      <c r="G205" s="47"/>
      <c r="H205" s="47"/>
    </row>
    <row r="206" spans="7:8" x14ac:dyDescent="0.2">
      <c r="G206" s="47"/>
      <c r="H206" s="47"/>
    </row>
    <row r="207" spans="7:8" x14ac:dyDescent="0.2">
      <c r="G207" s="47"/>
      <c r="H207" s="47"/>
    </row>
    <row r="208" spans="7:8" x14ac:dyDescent="0.2">
      <c r="G208" s="47"/>
      <c r="H208" s="47"/>
    </row>
    <row r="209" spans="7:8" x14ac:dyDescent="0.2">
      <c r="G209" s="47"/>
      <c r="H209" s="47"/>
    </row>
    <row r="210" spans="7:8" x14ac:dyDescent="0.2">
      <c r="G210" s="47"/>
      <c r="H210" s="47"/>
    </row>
    <row r="211" spans="7:8" x14ac:dyDescent="0.2">
      <c r="G211" s="47"/>
      <c r="H211" s="47"/>
    </row>
    <row r="212" spans="7:8" x14ac:dyDescent="0.2">
      <c r="G212" s="47"/>
      <c r="H212" s="47"/>
    </row>
    <row r="213" spans="7:8" x14ac:dyDescent="0.2">
      <c r="G213" s="47"/>
      <c r="H213" s="47"/>
    </row>
    <row r="214" spans="7:8" x14ac:dyDescent="0.2">
      <c r="G214" s="47"/>
      <c r="H214" s="47"/>
    </row>
    <row r="215" spans="7:8" x14ac:dyDescent="0.2">
      <c r="G215" s="47"/>
      <c r="H215" s="47"/>
    </row>
    <row r="216" spans="7:8" x14ac:dyDescent="0.2">
      <c r="G216" s="47"/>
      <c r="H216" s="47"/>
    </row>
    <row r="217" spans="7:8" x14ac:dyDescent="0.2">
      <c r="G217" s="47"/>
      <c r="H217" s="47"/>
    </row>
    <row r="218" spans="7:8" x14ac:dyDescent="0.2">
      <c r="G218" s="47"/>
      <c r="H218" s="47"/>
    </row>
    <row r="219" spans="7:8" x14ac:dyDescent="0.2">
      <c r="G219" s="47"/>
      <c r="H219" s="47"/>
    </row>
    <row r="220" spans="7:8" x14ac:dyDescent="0.2">
      <c r="G220" s="47"/>
      <c r="H220" s="47"/>
    </row>
    <row r="221" spans="7:8" x14ac:dyDescent="0.2">
      <c r="G221" s="47"/>
      <c r="H221" s="47"/>
    </row>
    <row r="222" spans="7:8" x14ac:dyDescent="0.2">
      <c r="G222" s="47"/>
      <c r="H222" s="47"/>
    </row>
    <row r="223" spans="7:8" x14ac:dyDescent="0.2">
      <c r="G223" s="47"/>
      <c r="H223" s="47"/>
    </row>
    <row r="224" spans="7:8" x14ac:dyDescent="0.2">
      <c r="G224" s="47"/>
      <c r="H224" s="47"/>
    </row>
    <row r="225" spans="7:8" x14ac:dyDescent="0.2">
      <c r="G225" s="47"/>
      <c r="H225" s="47"/>
    </row>
    <row r="226" spans="7:8" x14ac:dyDescent="0.2">
      <c r="G226" s="47"/>
      <c r="H226" s="47"/>
    </row>
    <row r="227" spans="7:8" x14ac:dyDescent="0.2">
      <c r="G227" s="47"/>
      <c r="H227" s="47"/>
    </row>
    <row r="228" spans="7:8" x14ac:dyDescent="0.2">
      <c r="G228" s="47"/>
      <c r="H228" s="47"/>
    </row>
    <row r="229" spans="7:8" x14ac:dyDescent="0.2">
      <c r="G229" s="47"/>
      <c r="H229" s="47"/>
    </row>
    <row r="230" spans="7:8" x14ac:dyDescent="0.2">
      <c r="G230" s="47"/>
      <c r="H230" s="47"/>
    </row>
    <row r="231" spans="7:8" x14ac:dyDescent="0.2">
      <c r="G231" s="47"/>
      <c r="H231" s="47"/>
    </row>
    <row r="232" spans="7:8" x14ac:dyDescent="0.2">
      <c r="G232" s="47"/>
      <c r="H232" s="47"/>
    </row>
    <row r="233" spans="7:8" x14ac:dyDescent="0.2">
      <c r="G233" s="47"/>
      <c r="H233" s="47"/>
    </row>
    <row r="234" spans="7:8" x14ac:dyDescent="0.2">
      <c r="G234" s="47"/>
      <c r="H234" s="47"/>
    </row>
    <row r="235" spans="7:8" x14ac:dyDescent="0.2">
      <c r="G235" s="47"/>
      <c r="H235" s="47"/>
    </row>
    <row r="236" spans="7:8" x14ac:dyDescent="0.2">
      <c r="G236" s="47"/>
      <c r="H236" s="47"/>
    </row>
    <row r="237" spans="7:8" x14ac:dyDescent="0.2">
      <c r="G237" s="47"/>
      <c r="H237" s="47"/>
    </row>
    <row r="238" spans="7:8" x14ac:dyDescent="0.2">
      <c r="G238" s="47"/>
      <c r="H238" s="47"/>
    </row>
    <row r="239" spans="7:8" x14ac:dyDescent="0.2">
      <c r="G239" s="47"/>
      <c r="H239" s="47"/>
    </row>
    <row r="240" spans="7:8" x14ac:dyDescent="0.2">
      <c r="G240" s="47"/>
      <c r="H240" s="47"/>
    </row>
    <row r="241" spans="7:8" x14ac:dyDescent="0.2">
      <c r="G241" s="47"/>
      <c r="H241" s="47"/>
    </row>
    <row r="242" spans="7:8" x14ac:dyDescent="0.2">
      <c r="G242" s="47"/>
      <c r="H242" s="47"/>
    </row>
    <row r="243" spans="7:8" x14ac:dyDescent="0.2">
      <c r="G243" s="47"/>
      <c r="H243" s="47"/>
    </row>
    <row r="244" spans="7:8" x14ac:dyDescent="0.2">
      <c r="G244" s="47"/>
      <c r="H244" s="47"/>
    </row>
    <row r="245" spans="7:8" x14ac:dyDescent="0.2">
      <c r="G245" s="47"/>
      <c r="H245" s="47"/>
    </row>
    <row r="246" spans="7:8" x14ac:dyDescent="0.2">
      <c r="G246" s="47"/>
      <c r="H246" s="47"/>
    </row>
    <row r="247" spans="7:8" x14ac:dyDescent="0.2">
      <c r="G247" s="47"/>
      <c r="H247" s="47"/>
    </row>
    <row r="248" spans="7:8" x14ac:dyDescent="0.2">
      <c r="G248" s="47"/>
      <c r="H248" s="47"/>
    </row>
    <row r="249" spans="7:8" x14ac:dyDescent="0.2">
      <c r="G249" s="47"/>
      <c r="H249" s="47"/>
    </row>
    <row r="250" spans="7:8" x14ac:dyDescent="0.2">
      <c r="G250" s="47"/>
      <c r="H250" s="47"/>
    </row>
    <row r="251" spans="7:8" x14ac:dyDescent="0.2">
      <c r="G251" s="47"/>
      <c r="H251" s="47"/>
    </row>
    <row r="252" spans="7:8" x14ac:dyDescent="0.2">
      <c r="G252" s="47"/>
      <c r="H252" s="47"/>
    </row>
    <row r="253" spans="7:8" x14ac:dyDescent="0.2">
      <c r="G253" s="47"/>
      <c r="H253" s="47"/>
    </row>
    <row r="254" spans="7:8" x14ac:dyDescent="0.2">
      <c r="G254" s="47"/>
      <c r="H254" s="47"/>
    </row>
    <row r="255" spans="7:8" x14ac:dyDescent="0.2">
      <c r="G255" s="47"/>
      <c r="H255" s="47"/>
    </row>
    <row r="256" spans="7:8" x14ac:dyDescent="0.2">
      <c r="G256" s="47"/>
      <c r="H256" s="47"/>
    </row>
    <row r="257" spans="7:8" x14ac:dyDescent="0.2">
      <c r="G257" s="47"/>
      <c r="H257" s="47"/>
    </row>
    <row r="258" spans="7:8" x14ac:dyDescent="0.2">
      <c r="G258" s="47"/>
      <c r="H258" s="47"/>
    </row>
    <row r="259" spans="7:8" x14ac:dyDescent="0.2">
      <c r="G259" s="47"/>
      <c r="H259" s="47"/>
    </row>
    <row r="260" spans="7:8" x14ac:dyDescent="0.2">
      <c r="G260" s="47"/>
      <c r="H260" s="47"/>
    </row>
    <row r="261" spans="7:8" x14ac:dyDescent="0.2">
      <c r="G261" s="47"/>
      <c r="H261" s="47"/>
    </row>
    <row r="262" spans="7:8" x14ac:dyDescent="0.2">
      <c r="G262" s="47"/>
      <c r="H262" s="47"/>
    </row>
    <row r="263" spans="7:8" x14ac:dyDescent="0.2">
      <c r="G263" s="47"/>
      <c r="H263" s="47"/>
    </row>
    <row r="264" spans="7:8" x14ac:dyDescent="0.2">
      <c r="G264" s="47"/>
      <c r="H264" s="47"/>
    </row>
    <row r="265" spans="7:8" x14ac:dyDescent="0.2">
      <c r="G265" s="47"/>
      <c r="H265" s="47"/>
    </row>
    <row r="266" spans="7:8" x14ac:dyDescent="0.2">
      <c r="G266" s="47"/>
      <c r="H266" s="47"/>
    </row>
    <row r="267" spans="7:8" x14ac:dyDescent="0.2">
      <c r="G267" s="47"/>
      <c r="H267" s="47"/>
    </row>
    <row r="268" spans="7:8" x14ac:dyDescent="0.2">
      <c r="G268" s="47"/>
      <c r="H268" s="47"/>
    </row>
    <row r="269" spans="7:8" x14ac:dyDescent="0.2">
      <c r="G269" s="47"/>
      <c r="H269" s="47"/>
    </row>
    <row r="270" spans="7:8" x14ac:dyDescent="0.2">
      <c r="G270" s="47"/>
      <c r="H270" s="47"/>
    </row>
    <row r="271" spans="7:8" x14ac:dyDescent="0.2">
      <c r="G271" s="47"/>
      <c r="H271" s="47"/>
    </row>
    <row r="272" spans="7:8" x14ac:dyDescent="0.2">
      <c r="G272" s="47"/>
      <c r="H272" s="47"/>
    </row>
    <row r="273" spans="7:8" x14ac:dyDescent="0.2">
      <c r="G273" s="47"/>
      <c r="H273" s="47"/>
    </row>
    <row r="274" spans="7:8" x14ac:dyDescent="0.2">
      <c r="G274" s="47"/>
      <c r="H274" s="47"/>
    </row>
    <row r="275" spans="7:8" x14ac:dyDescent="0.2">
      <c r="G275" s="47"/>
      <c r="H275" s="47"/>
    </row>
    <row r="276" spans="7:8" x14ac:dyDescent="0.2">
      <c r="G276" s="47"/>
      <c r="H276" s="47"/>
    </row>
    <row r="277" spans="7:8" x14ac:dyDescent="0.2">
      <c r="G277" s="47"/>
      <c r="H277" s="47"/>
    </row>
    <row r="278" spans="7:8" x14ac:dyDescent="0.2">
      <c r="G278" s="47"/>
      <c r="H278" s="47"/>
    </row>
    <row r="279" spans="7:8" x14ac:dyDescent="0.2">
      <c r="G279" s="47"/>
      <c r="H279" s="47"/>
    </row>
    <row r="280" spans="7:8" x14ac:dyDescent="0.2">
      <c r="G280" s="47"/>
      <c r="H280" s="47"/>
    </row>
    <row r="281" spans="7:8" x14ac:dyDescent="0.2">
      <c r="G281" s="47"/>
      <c r="H281" s="47"/>
    </row>
    <row r="282" spans="7:8" x14ac:dyDescent="0.2">
      <c r="G282" s="47"/>
      <c r="H282" s="47"/>
    </row>
    <row r="283" spans="7:8" x14ac:dyDescent="0.2">
      <c r="G283" s="47"/>
      <c r="H283" s="47"/>
    </row>
    <row r="284" spans="7:8" x14ac:dyDescent="0.2">
      <c r="G284" s="47"/>
      <c r="H284" s="47"/>
    </row>
    <row r="285" spans="7:8" x14ac:dyDescent="0.2">
      <c r="G285" s="47"/>
      <c r="H285" s="47"/>
    </row>
    <row r="286" spans="7:8" x14ac:dyDescent="0.2">
      <c r="G286" s="47"/>
      <c r="H286" s="47"/>
    </row>
    <row r="287" spans="7:8" x14ac:dyDescent="0.2">
      <c r="G287" s="47"/>
      <c r="H287" s="47"/>
    </row>
    <row r="288" spans="7:8" x14ac:dyDescent="0.2">
      <c r="G288" s="47"/>
      <c r="H288" s="47"/>
    </row>
    <row r="289" spans="7:8" x14ac:dyDescent="0.2">
      <c r="G289" s="47"/>
      <c r="H289" s="47"/>
    </row>
    <row r="290" spans="7:8" x14ac:dyDescent="0.2">
      <c r="G290" s="47"/>
      <c r="H290" s="47"/>
    </row>
    <row r="291" spans="7:8" x14ac:dyDescent="0.2">
      <c r="G291" s="47"/>
      <c r="H291" s="47"/>
    </row>
    <row r="292" spans="7:8" x14ac:dyDescent="0.2">
      <c r="G292" s="47"/>
      <c r="H292" s="47"/>
    </row>
    <row r="293" spans="7:8" x14ac:dyDescent="0.2">
      <c r="G293" s="47"/>
      <c r="H293" s="47"/>
    </row>
    <row r="294" spans="7:8" x14ac:dyDescent="0.2">
      <c r="G294" s="47"/>
      <c r="H294" s="47"/>
    </row>
    <row r="295" spans="7:8" x14ac:dyDescent="0.2">
      <c r="G295" s="47"/>
      <c r="H295" s="47"/>
    </row>
    <row r="296" spans="7:8" x14ac:dyDescent="0.2">
      <c r="G296" s="47"/>
      <c r="H296" s="47"/>
    </row>
    <row r="297" spans="7:8" x14ac:dyDescent="0.2">
      <c r="G297" s="47"/>
      <c r="H297" s="47"/>
    </row>
    <row r="298" spans="7:8" x14ac:dyDescent="0.2">
      <c r="G298" s="47"/>
      <c r="H298" s="47"/>
    </row>
    <row r="299" spans="7:8" x14ac:dyDescent="0.2">
      <c r="G299" s="47"/>
      <c r="H299" s="47"/>
    </row>
    <row r="300" spans="7:8" x14ac:dyDescent="0.2">
      <c r="G300" s="47"/>
      <c r="H300" s="47"/>
    </row>
    <row r="301" spans="7:8" x14ac:dyDescent="0.2">
      <c r="G301" s="47"/>
      <c r="H301" s="47"/>
    </row>
    <row r="302" spans="7:8" x14ac:dyDescent="0.2">
      <c r="G302" s="47"/>
      <c r="H302" s="47"/>
    </row>
    <row r="303" spans="7:8" x14ac:dyDescent="0.2">
      <c r="G303" s="47"/>
      <c r="H303" s="47"/>
    </row>
    <row r="304" spans="7:8" x14ac:dyDescent="0.2">
      <c r="G304" s="47"/>
      <c r="H304" s="47"/>
    </row>
    <row r="305" spans="7:8" x14ac:dyDescent="0.2">
      <c r="G305" s="47"/>
      <c r="H305" s="47"/>
    </row>
    <row r="306" spans="7:8" x14ac:dyDescent="0.2">
      <c r="G306" s="47"/>
      <c r="H306" s="47"/>
    </row>
    <row r="307" spans="7:8" x14ac:dyDescent="0.2">
      <c r="G307" s="47"/>
      <c r="H307" s="47"/>
    </row>
    <row r="308" spans="7:8" x14ac:dyDescent="0.2">
      <c r="G308" s="47"/>
      <c r="H308" s="47"/>
    </row>
    <row r="309" spans="7:8" x14ac:dyDescent="0.2">
      <c r="G309" s="47"/>
      <c r="H309" s="47"/>
    </row>
    <row r="310" spans="7:8" x14ac:dyDescent="0.2">
      <c r="G310" s="47"/>
      <c r="H310" s="47"/>
    </row>
    <row r="311" spans="7:8" x14ac:dyDescent="0.2">
      <c r="G311" s="47"/>
      <c r="H311" s="47"/>
    </row>
    <row r="312" spans="7:8" x14ac:dyDescent="0.2">
      <c r="G312" s="47"/>
      <c r="H312" s="47"/>
    </row>
    <row r="313" spans="7:8" x14ac:dyDescent="0.2">
      <c r="G313" s="47"/>
      <c r="H313" s="47"/>
    </row>
    <row r="314" spans="7:8" x14ac:dyDescent="0.2">
      <c r="G314" s="47"/>
      <c r="H314" s="47"/>
    </row>
    <row r="315" spans="7:8" x14ac:dyDescent="0.2">
      <c r="G315" s="47"/>
      <c r="H315" s="47"/>
    </row>
    <row r="316" spans="7:8" x14ac:dyDescent="0.2">
      <c r="G316" s="47"/>
      <c r="H316" s="47"/>
    </row>
    <row r="317" spans="7:8" x14ac:dyDescent="0.2">
      <c r="G317" s="47"/>
      <c r="H317" s="47"/>
    </row>
    <row r="318" spans="7:8" x14ac:dyDescent="0.2">
      <c r="G318" s="47"/>
      <c r="H318" s="47"/>
    </row>
    <row r="319" spans="7:8" x14ac:dyDescent="0.2">
      <c r="G319" s="47"/>
      <c r="H319" s="47"/>
    </row>
    <row r="320" spans="7:8" x14ac:dyDescent="0.2">
      <c r="G320" s="47"/>
      <c r="H320" s="47"/>
    </row>
    <row r="321" spans="7:8" x14ac:dyDescent="0.2">
      <c r="G321" s="47"/>
      <c r="H321" s="47"/>
    </row>
    <row r="322" spans="7:8" x14ac:dyDescent="0.2">
      <c r="G322" s="47"/>
      <c r="H322" s="47"/>
    </row>
    <row r="323" spans="7:8" x14ac:dyDescent="0.2">
      <c r="G323" s="47"/>
      <c r="H323" s="47"/>
    </row>
    <row r="324" spans="7:8" x14ac:dyDescent="0.2">
      <c r="G324" s="47"/>
      <c r="H324" s="47"/>
    </row>
    <row r="325" spans="7:8" x14ac:dyDescent="0.2">
      <c r="G325" s="47"/>
      <c r="H325" s="47"/>
    </row>
    <row r="326" spans="7:8" x14ac:dyDescent="0.2">
      <c r="G326" s="47"/>
      <c r="H326" s="47"/>
    </row>
    <row r="327" spans="7:8" x14ac:dyDescent="0.2">
      <c r="G327" s="47"/>
      <c r="H327" s="47"/>
    </row>
    <row r="328" spans="7:8" x14ac:dyDescent="0.2">
      <c r="G328" s="47"/>
      <c r="H328" s="47"/>
    </row>
    <row r="329" spans="7:8" x14ac:dyDescent="0.2">
      <c r="G329" s="47"/>
      <c r="H329" s="47"/>
    </row>
    <row r="330" spans="7:8" x14ac:dyDescent="0.2">
      <c r="G330" s="47"/>
      <c r="H330" s="47"/>
    </row>
    <row r="331" spans="7:8" x14ac:dyDescent="0.2">
      <c r="G331" s="47"/>
      <c r="H331" s="47"/>
    </row>
    <row r="332" spans="7:8" x14ac:dyDescent="0.2">
      <c r="G332" s="47"/>
      <c r="H332" s="47"/>
    </row>
    <row r="333" spans="7:8" x14ac:dyDescent="0.2">
      <c r="G333" s="47"/>
      <c r="H333" s="47"/>
    </row>
    <row r="334" spans="7:8" x14ac:dyDescent="0.2">
      <c r="G334" s="47"/>
      <c r="H334" s="47"/>
    </row>
    <row r="335" spans="7:8" x14ac:dyDescent="0.2">
      <c r="G335" s="47"/>
      <c r="H335" s="47"/>
    </row>
    <row r="336" spans="7:8" x14ac:dyDescent="0.2">
      <c r="G336" s="47"/>
      <c r="H336" s="47"/>
    </row>
    <row r="337" spans="7:8" x14ac:dyDescent="0.2">
      <c r="G337" s="47"/>
      <c r="H337" s="47"/>
    </row>
    <row r="338" spans="7:8" x14ac:dyDescent="0.2">
      <c r="G338" s="47"/>
      <c r="H338" s="47"/>
    </row>
    <row r="339" spans="7:8" x14ac:dyDescent="0.2">
      <c r="G339" s="47"/>
      <c r="H339" s="47"/>
    </row>
    <row r="340" spans="7:8" x14ac:dyDescent="0.2">
      <c r="G340" s="47"/>
      <c r="H340" s="47"/>
    </row>
    <row r="341" spans="7:8" x14ac:dyDescent="0.2">
      <c r="G341" s="47"/>
      <c r="H341" s="47"/>
    </row>
    <row r="342" spans="7:8" x14ac:dyDescent="0.2">
      <c r="G342" s="47"/>
      <c r="H342" s="47"/>
    </row>
    <row r="343" spans="7:8" x14ac:dyDescent="0.2">
      <c r="G343" s="47"/>
      <c r="H343" s="47"/>
    </row>
    <row r="344" spans="7:8" x14ac:dyDescent="0.2">
      <c r="G344" s="47"/>
      <c r="H344" s="47"/>
    </row>
    <row r="345" spans="7:8" x14ac:dyDescent="0.2">
      <c r="G345" s="47"/>
      <c r="H345" s="47"/>
    </row>
    <row r="346" spans="7:8" x14ac:dyDescent="0.2">
      <c r="G346" s="47"/>
      <c r="H346" s="47"/>
    </row>
    <row r="347" spans="7:8" x14ac:dyDescent="0.2">
      <c r="G347" s="47"/>
      <c r="H347" s="47"/>
    </row>
    <row r="348" spans="7:8" x14ac:dyDescent="0.2">
      <c r="G348" s="47"/>
      <c r="H348" s="47"/>
    </row>
    <row r="349" spans="7:8" x14ac:dyDescent="0.2">
      <c r="G349" s="47"/>
      <c r="H349" s="47"/>
    </row>
    <row r="350" spans="7:8" x14ac:dyDescent="0.2">
      <c r="G350" s="47"/>
      <c r="H350" s="47"/>
    </row>
    <row r="351" spans="7:8" x14ac:dyDescent="0.2">
      <c r="G351" s="47"/>
      <c r="H351" s="47"/>
    </row>
    <row r="352" spans="7:8" x14ac:dyDescent="0.2">
      <c r="G352" s="47"/>
      <c r="H352" s="47"/>
    </row>
    <row r="353" spans="7:8" x14ac:dyDescent="0.2">
      <c r="G353" s="47"/>
      <c r="H353" s="47"/>
    </row>
    <row r="354" spans="7:8" x14ac:dyDescent="0.2">
      <c r="G354" s="47"/>
      <c r="H354" s="47"/>
    </row>
    <row r="355" spans="7:8" x14ac:dyDescent="0.2">
      <c r="G355" s="47"/>
      <c r="H355" s="47"/>
    </row>
    <row r="356" spans="7:8" x14ac:dyDescent="0.2">
      <c r="G356" s="47"/>
      <c r="H356" s="47"/>
    </row>
    <row r="357" spans="7:8" x14ac:dyDescent="0.2">
      <c r="G357" s="47"/>
      <c r="H357" s="47"/>
    </row>
    <row r="358" spans="7:8" x14ac:dyDescent="0.2">
      <c r="G358" s="47"/>
      <c r="H358" s="47"/>
    </row>
    <row r="359" spans="7:8" x14ac:dyDescent="0.2">
      <c r="G359" s="47"/>
      <c r="H359" s="47"/>
    </row>
    <row r="360" spans="7:8" x14ac:dyDescent="0.2">
      <c r="G360" s="47"/>
      <c r="H360" s="47"/>
    </row>
    <row r="361" spans="7:8" x14ac:dyDescent="0.2">
      <c r="G361" s="47"/>
      <c r="H361" s="47"/>
    </row>
    <row r="362" spans="7:8" x14ac:dyDescent="0.2">
      <c r="G362" s="47"/>
      <c r="H362" s="47"/>
    </row>
    <row r="363" spans="7:8" x14ac:dyDescent="0.2">
      <c r="G363" s="47"/>
      <c r="H363" s="47"/>
    </row>
    <row r="364" spans="7:8" x14ac:dyDescent="0.2">
      <c r="G364" s="47"/>
      <c r="H364" s="47"/>
    </row>
    <row r="365" spans="7:8" x14ac:dyDescent="0.2">
      <c r="G365" s="47"/>
      <c r="H365" s="47"/>
    </row>
    <row r="366" spans="7:8" x14ac:dyDescent="0.2">
      <c r="G366" s="47"/>
      <c r="H366" s="47"/>
    </row>
    <row r="367" spans="7:8" x14ac:dyDescent="0.2">
      <c r="G367" s="47"/>
      <c r="H367" s="47"/>
    </row>
    <row r="368" spans="7:8" x14ac:dyDescent="0.2">
      <c r="G368" s="47"/>
      <c r="H368" s="47"/>
    </row>
    <row r="369" spans="7:8" x14ac:dyDescent="0.2">
      <c r="G369" s="47"/>
      <c r="H369" s="47"/>
    </row>
    <row r="370" spans="7:8" x14ac:dyDescent="0.2">
      <c r="G370" s="47"/>
      <c r="H370" s="47"/>
    </row>
    <row r="371" spans="7:8" x14ac:dyDescent="0.2">
      <c r="G371" s="47"/>
      <c r="H371" s="47"/>
    </row>
    <row r="372" spans="7:8" x14ac:dyDescent="0.2">
      <c r="G372" s="47"/>
      <c r="H372" s="47"/>
    </row>
    <row r="373" spans="7:8" x14ac:dyDescent="0.2">
      <c r="G373" s="47"/>
      <c r="H373" s="47"/>
    </row>
    <row r="374" spans="7:8" x14ac:dyDescent="0.2">
      <c r="G374" s="47"/>
      <c r="H374" s="47"/>
    </row>
    <row r="375" spans="7:8" x14ac:dyDescent="0.2">
      <c r="G375" s="47"/>
      <c r="H375" s="47"/>
    </row>
    <row r="376" spans="7:8" x14ac:dyDescent="0.2">
      <c r="G376" s="47"/>
      <c r="H376" s="47"/>
    </row>
    <row r="377" spans="7:8" x14ac:dyDescent="0.2">
      <c r="G377" s="47"/>
      <c r="H377" s="47"/>
    </row>
    <row r="378" spans="7:8" x14ac:dyDescent="0.2">
      <c r="G378" s="47"/>
      <c r="H378" s="47"/>
    </row>
    <row r="379" spans="7:8" x14ac:dyDescent="0.2">
      <c r="G379" s="47"/>
      <c r="H379" s="47"/>
    </row>
    <row r="380" spans="7:8" x14ac:dyDescent="0.2">
      <c r="G380" s="47"/>
      <c r="H380" s="47"/>
    </row>
    <row r="381" spans="7:8" x14ac:dyDescent="0.2">
      <c r="G381" s="47"/>
      <c r="H381" s="47"/>
    </row>
    <row r="382" spans="7:8" x14ac:dyDescent="0.2">
      <c r="G382" s="47"/>
      <c r="H382" s="47"/>
    </row>
    <row r="383" spans="7:8" x14ac:dyDescent="0.2">
      <c r="G383" s="47"/>
      <c r="H383" s="47"/>
    </row>
    <row r="384" spans="7:8" x14ac:dyDescent="0.2">
      <c r="G384" s="47"/>
      <c r="H384" s="47"/>
    </row>
    <row r="385" spans="7:8" x14ac:dyDescent="0.2">
      <c r="G385" s="47"/>
      <c r="H385" s="47"/>
    </row>
    <row r="386" spans="7:8" x14ac:dyDescent="0.2">
      <c r="G386" s="47"/>
      <c r="H386" s="47"/>
    </row>
    <row r="387" spans="7:8" x14ac:dyDescent="0.2">
      <c r="G387" s="47"/>
      <c r="H387" s="47"/>
    </row>
    <row r="388" spans="7:8" x14ac:dyDescent="0.2">
      <c r="G388" s="47"/>
      <c r="H388" s="47"/>
    </row>
    <row r="389" spans="7:8" x14ac:dyDescent="0.2">
      <c r="G389" s="47"/>
      <c r="H389" s="47"/>
    </row>
    <row r="390" spans="7:8" x14ac:dyDescent="0.2">
      <c r="G390" s="47"/>
      <c r="H390" s="47"/>
    </row>
    <row r="391" spans="7:8" x14ac:dyDescent="0.2">
      <c r="G391" s="47"/>
      <c r="H391" s="47"/>
    </row>
    <row r="392" spans="7:8" x14ac:dyDescent="0.2">
      <c r="G392" s="47"/>
      <c r="H392" s="47"/>
    </row>
    <row r="393" spans="7:8" x14ac:dyDescent="0.2">
      <c r="G393" s="47"/>
      <c r="H393" s="47"/>
    </row>
    <row r="394" spans="7:8" x14ac:dyDescent="0.2">
      <c r="G394" s="47"/>
      <c r="H394" s="47"/>
    </row>
    <row r="395" spans="7:8" x14ac:dyDescent="0.2">
      <c r="G395" s="47"/>
      <c r="H395" s="47"/>
    </row>
    <row r="396" spans="7:8" x14ac:dyDescent="0.2">
      <c r="G396" s="47"/>
      <c r="H396" s="47"/>
    </row>
    <row r="397" spans="7:8" x14ac:dyDescent="0.2">
      <c r="G397" s="47"/>
      <c r="H397" s="47"/>
    </row>
    <row r="398" spans="7:8" x14ac:dyDescent="0.2">
      <c r="G398" s="47"/>
      <c r="H398" s="47"/>
    </row>
    <row r="399" spans="7:8" x14ac:dyDescent="0.2">
      <c r="G399" s="47"/>
      <c r="H399" s="47"/>
    </row>
    <row r="400" spans="7:8" x14ac:dyDescent="0.2">
      <c r="G400" s="47"/>
      <c r="H400" s="47"/>
    </row>
    <row r="401" spans="7:8" x14ac:dyDescent="0.2">
      <c r="G401" s="47"/>
      <c r="H401" s="47"/>
    </row>
    <row r="402" spans="7:8" x14ac:dyDescent="0.2">
      <c r="G402" s="47"/>
      <c r="H402" s="47"/>
    </row>
    <row r="403" spans="7:8" x14ac:dyDescent="0.2">
      <c r="G403" s="47"/>
      <c r="H403" s="47"/>
    </row>
    <row r="404" spans="7:8" x14ac:dyDescent="0.2">
      <c r="G404" s="47"/>
      <c r="H404" s="47"/>
    </row>
    <row r="405" spans="7:8" x14ac:dyDescent="0.2">
      <c r="G405" s="47"/>
      <c r="H405" s="47"/>
    </row>
    <row r="406" spans="7:8" x14ac:dyDescent="0.2">
      <c r="G406" s="47"/>
      <c r="H406" s="47"/>
    </row>
    <row r="407" spans="7:8" x14ac:dyDescent="0.2">
      <c r="G407" s="47"/>
      <c r="H407" s="47"/>
    </row>
    <row r="408" spans="7:8" x14ac:dyDescent="0.2">
      <c r="G408" s="47"/>
      <c r="H408" s="47"/>
    </row>
    <row r="409" spans="7:8" x14ac:dyDescent="0.2">
      <c r="G409" s="47"/>
      <c r="H409" s="47"/>
    </row>
    <row r="410" spans="7:8" x14ac:dyDescent="0.2">
      <c r="G410" s="47"/>
      <c r="H410" s="47"/>
    </row>
    <row r="411" spans="7:8" x14ac:dyDescent="0.2">
      <c r="G411" s="47"/>
      <c r="H411" s="47"/>
    </row>
    <row r="412" spans="7:8" x14ac:dyDescent="0.2">
      <c r="G412" s="47"/>
      <c r="H412" s="47"/>
    </row>
    <row r="413" spans="7:8" x14ac:dyDescent="0.2">
      <c r="G413" s="47"/>
      <c r="H413" s="47"/>
    </row>
    <row r="414" spans="7:8" x14ac:dyDescent="0.2">
      <c r="G414" s="47"/>
      <c r="H414" s="47"/>
    </row>
    <row r="415" spans="7:8" x14ac:dyDescent="0.2">
      <c r="G415" s="47"/>
      <c r="H415" s="47"/>
    </row>
    <row r="416" spans="7:8" x14ac:dyDescent="0.2">
      <c r="G416" s="47"/>
      <c r="H416" s="47"/>
    </row>
    <row r="417" spans="7:8" x14ac:dyDescent="0.2">
      <c r="G417" s="47"/>
      <c r="H417" s="47"/>
    </row>
    <row r="418" spans="7:8" x14ac:dyDescent="0.2">
      <c r="G418" s="47"/>
      <c r="H418" s="47"/>
    </row>
    <row r="419" spans="7:8" x14ac:dyDescent="0.2">
      <c r="G419" s="47"/>
      <c r="H419" s="47"/>
    </row>
    <row r="420" spans="7:8" x14ac:dyDescent="0.2">
      <c r="G420" s="47"/>
      <c r="H420" s="47"/>
    </row>
    <row r="421" spans="7:8" x14ac:dyDescent="0.2">
      <c r="G421" s="47"/>
      <c r="H421" s="47"/>
    </row>
    <row r="422" spans="7:8" x14ac:dyDescent="0.2">
      <c r="G422" s="47"/>
      <c r="H422" s="47"/>
    </row>
    <row r="423" spans="7:8" x14ac:dyDescent="0.2">
      <c r="G423" s="47"/>
      <c r="H423" s="47"/>
    </row>
    <row r="424" spans="7:8" x14ac:dyDescent="0.2">
      <c r="G424" s="47"/>
      <c r="H424" s="47"/>
    </row>
    <row r="425" spans="7:8" x14ac:dyDescent="0.2">
      <c r="G425" s="47"/>
      <c r="H425" s="47"/>
    </row>
    <row r="426" spans="7:8" x14ac:dyDescent="0.2">
      <c r="G426" s="47"/>
      <c r="H426" s="47"/>
    </row>
    <row r="427" spans="7:8" x14ac:dyDescent="0.2">
      <c r="G427" s="47"/>
      <c r="H427" s="47"/>
    </row>
    <row r="428" spans="7:8" x14ac:dyDescent="0.2">
      <c r="G428" s="47"/>
      <c r="H428" s="47"/>
    </row>
    <row r="429" spans="7:8" x14ac:dyDescent="0.2">
      <c r="G429" s="47"/>
      <c r="H429" s="47"/>
    </row>
    <row r="430" spans="7:8" x14ac:dyDescent="0.2">
      <c r="G430" s="47"/>
      <c r="H430" s="47"/>
    </row>
    <row r="431" spans="7:8" x14ac:dyDescent="0.2">
      <c r="G431" s="47"/>
      <c r="H431" s="47"/>
    </row>
    <row r="432" spans="7:8" x14ac:dyDescent="0.2">
      <c r="G432" s="47"/>
      <c r="H432" s="47"/>
    </row>
    <row r="433" spans="7:8" x14ac:dyDescent="0.2">
      <c r="G433" s="47"/>
      <c r="H433" s="47"/>
    </row>
    <row r="434" spans="7:8" x14ac:dyDescent="0.2">
      <c r="G434" s="47"/>
      <c r="H434" s="47"/>
    </row>
    <row r="435" spans="7:8" x14ac:dyDescent="0.2">
      <c r="G435" s="47"/>
      <c r="H435" s="47"/>
    </row>
    <row r="436" spans="7:8" x14ac:dyDescent="0.2">
      <c r="G436" s="47"/>
      <c r="H436" s="47"/>
    </row>
    <row r="437" spans="7:8" x14ac:dyDescent="0.2">
      <c r="G437" s="47"/>
      <c r="H437" s="47"/>
    </row>
    <row r="438" spans="7:8" x14ac:dyDescent="0.2">
      <c r="G438" s="47"/>
      <c r="H438" s="47"/>
    </row>
    <row r="439" spans="7:8" x14ac:dyDescent="0.2">
      <c r="G439" s="47"/>
      <c r="H439" s="47"/>
    </row>
    <row r="440" spans="7:8" x14ac:dyDescent="0.2">
      <c r="G440" s="47"/>
      <c r="H440" s="47"/>
    </row>
    <row r="441" spans="7:8" x14ac:dyDescent="0.2">
      <c r="G441" s="47"/>
      <c r="H441" s="47"/>
    </row>
    <row r="442" spans="7:8" x14ac:dyDescent="0.2">
      <c r="G442" s="47"/>
      <c r="H442" s="47"/>
    </row>
    <row r="443" spans="7:8" x14ac:dyDescent="0.2">
      <c r="G443" s="47"/>
      <c r="H443" s="47"/>
    </row>
    <row r="444" spans="7:8" x14ac:dyDescent="0.2">
      <c r="G444" s="47"/>
      <c r="H444" s="47"/>
    </row>
    <row r="445" spans="7:8" x14ac:dyDescent="0.2">
      <c r="G445" s="47"/>
      <c r="H445" s="47"/>
    </row>
    <row r="446" spans="7:8" x14ac:dyDescent="0.2">
      <c r="G446" s="47"/>
      <c r="H446" s="47"/>
    </row>
    <row r="447" spans="7:8" x14ac:dyDescent="0.2">
      <c r="G447" s="47"/>
      <c r="H447" s="47"/>
    </row>
    <row r="448" spans="7:8" x14ac:dyDescent="0.2">
      <c r="G448" s="47"/>
      <c r="H448" s="47"/>
    </row>
    <row r="449" spans="7:8" x14ac:dyDescent="0.2">
      <c r="G449" s="47"/>
      <c r="H449" s="47"/>
    </row>
    <row r="450" spans="7:8" x14ac:dyDescent="0.2">
      <c r="G450" s="47"/>
      <c r="H450" s="47"/>
    </row>
    <row r="451" spans="7:8" x14ac:dyDescent="0.2">
      <c r="G451" s="47"/>
      <c r="H451" s="47"/>
    </row>
    <row r="452" spans="7:8" x14ac:dyDescent="0.2">
      <c r="G452" s="47"/>
      <c r="H452" s="47"/>
    </row>
    <row r="453" spans="7:8" x14ac:dyDescent="0.2">
      <c r="G453" s="47"/>
      <c r="H453" s="47"/>
    </row>
    <row r="454" spans="7:8" x14ac:dyDescent="0.2">
      <c r="G454" s="47"/>
      <c r="H454" s="47"/>
    </row>
    <row r="455" spans="7:8" x14ac:dyDescent="0.2">
      <c r="G455" s="47"/>
      <c r="H455" s="47"/>
    </row>
    <row r="456" spans="7:8" x14ac:dyDescent="0.2">
      <c r="G456" s="47"/>
      <c r="H456" s="47"/>
    </row>
    <row r="457" spans="7:8" x14ac:dyDescent="0.2">
      <c r="G457" s="47"/>
      <c r="H457" s="47"/>
    </row>
    <row r="458" spans="7:8" x14ac:dyDescent="0.2">
      <c r="G458" s="47"/>
      <c r="H458" s="47"/>
    </row>
    <row r="459" spans="7:8" x14ac:dyDescent="0.2">
      <c r="G459" s="47"/>
      <c r="H459" s="47"/>
    </row>
    <row r="460" spans="7:8" x14ac:dyDescent="0.2">
      <c r="G460" s="47"/>
      <c r="H460" s="47"/>
    </row>
    <row r="461" spans="7:8" x14ac:dyDescent="0.2">
      <c r="G461" s="47"/>
      <c r="H461" s="47"/>
    </row>
    <row r="462" spans="7:8" x14ac:dyDescent="0.2">
      <c r="G462" s="47"/>
      <c r="H462" s="47"/>
    </row>
    <row r="463" spans="7:8" x14ac:dyDescent="0.2">
      <c r="G463" s="47"/>
      <c r="H463" s="47"/>
    </row>
    <row r="464" spans="7:8" x14ac:dyDescent="0.2">
      <c r="G464" s="47"/>
      <c r="H464" s="47"/>
    </row>
    <row r="465" spans="7:8" x14ac:dyDescent="0.2">
      <c r="G465" s="47"/>
      <c r="H465" s="47"/>
    </row>
    <row r="466" spans="7:8" x14ac:dyDescent="0.2">
      <c r="G466" s="47"/>
      <c r="H466" s="47"/>
    </row>
    <row r="467" spans="7:8" x14ac:dyDescent="0.2">
      <c r="G467" s="47"/>
      <c r="H467" s="47"/>
    </row>
    <row r="468" spans="7:8" x14ac:dyDescent="0.2">
      <c r="G468" s="47"/>
      <c r="H468" s="47"/>
    </row>
    <row r="469" spans="7:8" x14ac:dyDescent="0.2">
      <c r="G469" s="47"/>
      <c r="H469" s="47"/>
    </row>
    <row r="470" spans="7:8" x14ac:dyDescent="0.2">
      <c r="G470" s="47"/>
      <c r="H470" s="47"/>
    </row>
    <row r="471" spans="7:8" x14ac:dyDescent="0.2">
      <c r="G471" s="47"/>
      <c r="H471" s="47"/>
    </row>
    <row r="472" spans="7:8" x14ac:dyDescent="0.2">
      <c r="G472" s="47"/>
      <c r="H472" s="47"/>
    </row>
    <row r="473" spans="7:8" x14ac:dyDescent="0.2">
      <c r="G473" s="47"/>
      <c r="H473" s="47"/>
    </row>
    <row r="474" spans="7:8" x14ac:dyDescent="0.2">
      <c r="G474" s="47"/>
      <c r="H474" s="47"/>
    </row>
    <row r="475" spans="7:8" x14ac:dyDescent="0.2">
      <c r="G475" s="47"/>
      <c r="H475" s="47"/>
    </row>
    <row r="476" spans="7:8" x14ac:dyDescent="0.2">
      <c r="G476" s="47"/>
      <c r="H476" s="47"/>
    </row>
    <row r="477" spans="7:8" x14ac:dyDescent="0.2">
      <c r="G477" s="47"/>
      <c r="H477" s="47"/>
    </row>
    <row r="478" spans="7:8" x14ac:dyDescent="0.2">
      <c r="G478" s="47"/>
      <c r="H478" s="47"/>
    </row>
    <row r="479" spans="7:8" x14ac:dyDescent="0.2">
      <c r="G479" s="47"/>
      <c r="H479" s="47"/>
    </row>
    <row r="480" spans="7:8" x14ac:dyDescent="0.2">
      <c r="G480" s="47"/>
      <c r="H480" s="47"/>
    </row>
    <row r="481" spans="7:8" x14ac:dyDescent="0.2">
      <c r="G481" s="47"/>
      <c r="H481" s="47"/>
    </row>
    <row r="482" spans="7:8" x14ac:dyDescent="0.2">
      <c r="G482" s="47"/>
      <c r="H482" s="47"/>
    </row>
    <row r="483" spans="7:8" x14ac:dyDescent="0.2">
      <c r="G483" s="47"/>
      <c r="H483" s="47"/>
    </row>
    <row r="484" spans="7:8" x14ac:dyDescent="0.2">
      <c r="G484" s="47"/>
      <c r="H484" s="47"/>
    </row>
    <row r="485" spans="7:8" x14ac:dyDescent="0.2">
      <c r="G485" s="47"/>
      <c r="H485" s="47"/>
    </row>
    <row r="486" spans="7:8" x14ac:dyDescent="0.2">
      <c r="G486" s="47"/>
      <c r="H486" s="47"/>
    </row>
    <row r="487" spans="7:8" x14ac:dyDescent="0.2">
      <c r="G487" s="47"/>
      <c r="H487" s="47"/>
    </row>
    <row r="488" spans="7:8" x14ac:dyDescent="0.2">
      <c r="G488" s="47"/>
      <c r="H488" s="47"/>
    </row>
    <row r="489" spans="7:8" x14ac:dyDescent="0.2">
      <c r="G489" s="47"/>
      <c r="H489" s="47"/>
    </row>
    <row r="490" spans="7:8" x14ac:dyDescent="0.2">
      <c r="G490" s="47"/>
      <c r="H490" s="47"/>
    </row>
    <row r="491" spans="7:8" x14ac:dyDescent="0.2">
      <c r="G491" s="47"/>
      <c r="H491" s="47"/>
    </row>
    <row r="492" spans="7:8" x14ac:dyDescent="0.2">
      <c r="G492" s="47"/>
      <c r="H492" s="47"/>
    </row>
    <row r="493" spans="7:8" x14ac:dyDescent="0.2">
      <c r="G493" s="47"/>
      <c r="H493" s="47"/>
    </row>
    <row r="494" spans="7:8" x14ac:dyDescent="0.2">
      <c r="G494" s="47"/>
      <c r="H494" s="47"/>
    </row>
    <row r="495" spans="7:8" x14ac:dyDescent="0.2">
      <c r="G495" s="47"/>
      <c r="H495" s="47"/>
    </row>
    <row r="496" spans="7:8" x14ac:dyDescent="0.2">
      <c r="G496" s="47"/>
      <c r="H496" s="47"/>
    </row>
    <row r="497" spans="7:8" x14ac:dyDescent="0.2">
      <c r="G497" s="47"/>
      <c r="H497" s="47"/>
    </row>
    <row r="498" spans="7:8" x14ac:dyDescent="0.2">
      <c r="G498" s="47"/>
      <c r="H498" s="47"/>
    </row>
    <row r="499" spans="7:8" x14ac:dyDescent="0.2">
      <c r="G499" s="47"/>
      <c r="H499" s="47"/>
    </row>
    <row r="500" spans="7:8" x14ac:dyDescent="0.2">
      <c r="G500" s="47"/>
      <c r="H500" s="47"/>
    </row>
    <row r="501" spans="7:8" x14ac:dyDescent="0.2">
      <c r="G501" s="47"/>
      <c r="H501" s="47"/>
    </row>
    <row r="502" spans="7:8" x14ac:dyDescent="0.2">
      <c r="G502" s="47"/>
      <c r="H502" s="47"/>
    </row>
    <row r="503" spans="7:8" x14ac:dyDescent="0.2">
      <c r="G503" s="47"/>
      <c r="H503" s="47"/>
    </row>
    <row r="504" spans="7:8" x14ac:dyDescent="0.2">
      <c r="G504" s="47"/>
      <c r="H504" s="47"/>
    </row>
    <row r="505" spans="7:8" x14ac:dyDescent="0.2">
      <c r="G505" s="47"/>
      <c r="H505" s="47"/>
    </row>
    <row r="506" spans="7:8" x14ac:dyDescent="0.2">
      <c r="G506" s="47"/>
      <c r="H506" s="47"/>
    </row>
    <row r="507" spans="7:8" x14ac:dyDescent="0.2">
      <c r="G507" s="47"/>
      <c r="H507" s="47"/>
    </row>
    <row r="508" spans="7:8" x14ac:dyDescent="0.2">
      <c r="G508" s="47"/>
      <c r="H508" s="47"/>
    </row>
    <row r="509" spans="7:8" x14ac:dyDescent="0.2">
      <c r="G509" s="47"/>
      <c r="H509" s="47"/>
    </row>
    <row r="510" spans="7:8" x14ac:dyDescent="0.2">
      <c r="G510" s="47"/>
      <c r="H510" s="47"/>
    </row>
    <row r="511" spans="7:8" x14ac:dyDescent="0.2">
      <c r="G511" s="47"/>
      <c r="H511" s="47"/>
    </row>
    <row r="512" spans="7:8" x14ac:dyDescent="0.2">
      <c r="G512" s="47"/>
      <c r="H512" s="47"/>
    </row>
    <row r="513" spans="7:8" x14ac:dyDescent="0.2">
      <c r="G513" s="47"/>
      <c r="H513" s="47"/>
    </row>
    <row r="514" spans="7:8" x14ac:dyDescent="0.2">
      <c r="G514" s="47"/>
      <c r="H514" s="47"/>
    </row>
    <row r="515" spans="7:8" x14ac:dyDescent="0.2">
      <c r="G515" s="47"/>
      <c r="H515" s="47"/>
    </row>
    <row r="516" spans="7:8" x14ac:dyDescent="0.2">
      <c r="G516" s="47"/>
      <c r="H516" s="47"/>
    </row>
    <row r="517" spans="7:8" x14ac:dyDescent="0.2">
      <c r="G517" s="47"/>
      <c r="H517" s="47"/>
    </row>
    <row r="518" spans="7:8" x14ac:dyDescent="0.2">
      <c r="G518" s="47"/>
      <c r="H518" s="47"/>
    </row>
    <row r="519" spans="7:8" x14ac:dyDescent="0.2">
      <c r="G519" s="47"/>
      <c r="H519" s="47"/>
    </row>
    <row r="520" spans="7:8" x14ac:dyDescent="0.2">
      <c r="G520" s="47"/>
      <c r="H520" s="47"/>
    </row>
    <row r="521" spans="7:8" x14ac:dyDescent="0.2">
      <c r="G521" s="47"/>
      <c r="H521" s="47"/>
    </row>
    <row r="522" spans="7:8" x14ac:dyDescent="0.2">
      <c r="G522" s="47"/>
      <c r="H522" s="47"/>
    </row>
    <row r="523" spans="7:8" x14ac:dyDescent="0.2">
      <c r="G523" s="47"/>
      <c r="H523" s="47"/>
    </row>
    <row r="524" spans="7:8" x14ac:dyDescent="0.2">
      <c r="G524" s="47"/>
      <c r="H524" s="47"/>
    </row>
    <row r="525" spans="7:8" x14ac:dyDescent="0.2">
      <c r="G525" s="47"/>
      <c r="H525" s="47"/>
    </row>
    <row r="526" spans="7:8" x14ac:dyDescent="0.2">
      <c r="G526" s="47"/>
      <c r="H526" s="47"/>
    </row>
    <row r="527" spans="7:8" x14ac:dyDescent="0.2">
      <c r="G527" s="47"/>
      <c r="H527" s="47"/>
    </row>
    <row r="528" spans="7:8" x14ac:dyDescent="0.2">
      <c r="G528" s="47"/>
      <c r="H528" s="47"/>
    </row>
    <row r="529" spans="7:8" x14ac:dyDescent="0.2">
      <c r="G529" s="47"/>
      <c r="H529" s="47"/>
    </row>
    <row r="530" spans="7:8" x14ac:dyDescent="0.2">
      <c r="G530" s="47"/>
      <c r="H530" s="47"/>
    </row>
    <row r="531" spans="7:8" x14ac:dyDescent="0.2">
      <c r="G531" s="47"/>
      <c r="H531" s="47"/>
    </row>
    <row r="532" spans="7:8" x14ac:dyDescent="0.2">
      <c r="G532" s="47"/>
      <c r="H532" s="47"/>
    </row>
    <row r="533" spans="7:8" x14ac:dyDescent="0.2">
      <c r="G533" s="47"/>
      <c r="H533" s="47"/>
    </row>
    <row r="534" spans="7:8" x14ac:dyDescent="0.2">
      <c r="G534" s="47"/>
      <c r="H534" s="47"/>
    </row>
    <row r="535" spans="7:8" x14ac:dyDescent="0.2">
      <c r="G535" s="47"/>
      <c r="H535" s="47"/>
    </row>
    <row r="536" spans="7:8" x14ac:dyDescent="0.2">
      <c r="G536" s="47"/>
      <c r="H536" s="47"/>
    </row>
    <row r="537" spans="7:8" x14ac:dyDescent="0.2">
      <c r="G537" s="47"/>
      <c r="H537" s="47"/>
    </row>
    <row r="538" spans="7:8" x14ac:dyDescent="0.2">
      <c r="G538" s="47"/>
      <c r="H538" s="47"/>
    </row>
    <row r="539" spans="7:8" x14ac:dyDescent="0.2">
      <c r="G539" s="47"/>
      <c r="H539" s="47"/>
    </row>
    <row r="540" spans="7:8" x14ac:dyDescent="0.2">
      <c r="G540" s="47"/>
      <c r="H540" s="47"/>
    </row>
    <row r="541" spans="7:8" x14ac:dyDescent="0.2">
      <c r="G541" s="47"/>
      <c r="H541" s="47"/>
    </row>
    <row r="542" spans="7:8" x14ac:dyDescent="0.2">
      <c r="G542" s="47"/>
      <c r="H542" s="47"/>
    </row>
    <row r="543" spans="7:8" x14ac:dyDescent="0.2">
      <c r="G543" s="47"/>
      <c r="H543" s="47"/>
    </row>
    <row r="544" spans="7:8" x14ac:dyDescent="0.2">
      <c r="G544" s="47"/>
      <c r="H544" s="47"/>
    </row>
    <row r="545" spans="7:8" x14ac:dyDescent="0.2">
      <c r="G545" s="47"/>
      <c r="H545" s="47"/>
    </row>
    <row r="546" spans="7:8" x14ac:dyDescent="0.2">
      <c r="G546" s="47"/>
      <c r="H546" s="47"/>
    </row>
    <row r="547" spans="7:8" x14ac:dyDescent="0.2">
      <c r="G547" s="47"/>
      <c r="H547" s="47"/>
    </row>
    <row r="548" spans="7:8" x14ac:dyDescent="0.2">
      <c r="G548" s="47"/>
      <c r="H548" s="47"/>
    </row>
    <row r="549" spans="7:8" x14ac:dyDescent="0.2">
      <c r="G549" s="47"/>
      <c r="H549" s="47"/>
    </row>
    <row r="550" spans="7:8" x14ac:dyDescent="0.2">
      <c r="G550" s="47"/>
      <c r="H550" s="47"/>
    </row>
    <row r="551" spans="7:8" x14ac:dyDescent="0.2">
      <c r="G551" s="47"/>
      <c r="H551" s="47"/>
    </row>
    <row r="552" spans="7:8" x14ac:dyDescent="0.2">
      <c r="G552" s="47"/>
      <c r="H552" s="47"/>
    </row>
    <row r="553" spans="7:8" x14ac:dyDescent="0.2">
      <c r="G553" s="47"/>
      <c r="H553" s="47"/>
    </row>
    <row r="554" spans="7:8" x14ac:dyDescent="0.2">
      <c r="G554" s="47"/>
      <c r="H554" s="47"/>
    </row>
    <row r="555" spans="7:8" x14ac:dyDescent="0.2">
      <c r="G555" s="47"/>
      <c r="H555" s="47"/>
    </row>
    <row r="556" spans="7:8" x14ac:dyDescent="0.2">
      <c r="G556" s="47"/>
      <c r="H556" s="47"/>
    </row>
    <row r="557" spans="7:8" x14ac:dyDescent="0.2">
      <c r="G557" s="47"/>
      <c r="H557" s="47"/>
    </row>
    <row r="558" spans="7:8" x14ac:dyDescent="0.2">
      <c r="G558" s="47"/>
      <c r="H558" s="47"/>
    </row>
    <row r="559" spans="7:8" x14ac:dyDescent="0.2">
      <c r="G559" s="47"/>
      <c r="H559" s="47"/>
    </row>
    <row r="560" spans="7:8" x14ac:dyDescent="0.2">
      <c r="G560" s="47"/>
      <c r="H560" s="47"/>
    </row>
    <row r="561" spans="7:8" x14ac:dyDescent="0.2">
      <c r="G561" s="47"/>
      <c r="H561" s="47"/>
    </row>
    <row r="562" spans="7:8" x14ac:dyDescent="0.2">
      <c r="G562" s="47"/>
      <c r="H562" s="47"/>
    </row>
    <row r="563" spans="7:8" x14ac:dyDescent="0.2">
      <c r="G563" s="47"/>
      <c r="H563" s="47"/>
    </row>
    <row r="564" spans="7:8" x14ac:dyDescent="0.2">
      <c r="G564" s="47"/>
      <c r="H564" s="47"/>
    </row>
    <row r="565" spans="7:8" x14ac:dyDescent="0.2">
      <c r="G565" s="47"/>
      <c r="H565" s="47"/>
    </row>
    <row r="566" spans="7:8" x14ac:dyDescent="0.2">
      <c r="G566" s="47"/>
      <c r="H566" s="47"/>
    </row>
    <row r="567" spans="7:8" x14ac:dyDescent="0.2">
      <c r="G567" s="47"/>
      <c r="H567" s="47"/>
    </row>
    <row r="568" spans="7:8" x14ac:dyDescent="0.2">
      <c r="G568" s="47"/>
      <c r="H568" s="47"/>
    </row>
    <row r="569" spans="7:8" x14ac:dyDescent="0.2">
      <c r="G569" s="47"/>
      <c r="H569" s="47"/>
    </row>
    <row r="570" spans="7:8" x14ac:dyDescent="0.2">
      <c r="G570" s="47"/>
      <c r="H570" s="47"/>
    </row>
    <row r="571" spans="7:8" x14ac:dyDescent="0.2">
      <c r="G571" s="47"/>
      <c r="H571" s="47"/>
    </row>
    <row r="572" spans="7:8" x14ac:dyDescent="0.2">
      <c r="G572" s="47"/>
      <c r="H572" s="47"/>
    </row>
    <row r="573" spans="7:8" x14ac:dyDescent="0.2">
      <c r="G573" s="47"/>
      <c r="H573" s="47"/>
    </row>
    <row r="574" spans="7:8" x14ac:dyDescent="0.2">
      <c r="G574" s="47"/>
      <c r="H574" s="47"/>
    </row>
    <row r="575" spans="7:8" x14ac:dyDescent="0.2">
      <c r="G575" s="47"/>
      <c r="H575" s="47"/>
    </row>
    <row r="576" spans="7:8" x14ac:dyDescent="0.2">
      <c r="G576" s="47"/>
      <c r="H576" s="47"/>
    </row>
    <row r="577" spans="7:8" x14ac:dyDescent="0.2">
      <c r="G577" s="47"/>
      <c r="H577" s="47"/>
    </row>
    <row r="578" spans="7:8" x14ac:dyDescent="0.2">
      <c r="G578" s="47"/>
      <c r="H578" s="47"/>
    </row>
    <row r="579" spans="7:8" x14ac:dyDescent="0.2">
      <c r="G579" s="47"/>
      <c r="H579" s="47"/>
    </row>
    <row r="580" spans="7:8" x14ac:dyDescent="0.2">
      <c r="G580" s="47"/>
      <c r="H580" s="47"/>
    </row>
    <row r="581" spans="7:8" x14ac:dyDescent="0.2">
      <c r="G581" s="47"/>
      <c r="H581" s="47"/>
    </row>
    <row r="582" spans="7:8" x14ac:dyDescent="0.2">
      <c r="G582" s="47"/>
      <c r="H582" s="47"/>
    </row>
    <row r="583" spans="7:8" x14ac:dyDescent="0.2">
      <c r="G583" s="47"/>
      <c r="H583" s="47"/>
    </row>
    <row r="584" spans="7:8" x14ac:dyDescent="0.2">
      <c r="G584" s="47"/>
      <c r="H584" s="47"/>
    </row>
    <row r="585" spans="7:8" x14ac:dyDescent="0.2">
      <c r="G585" s="47"/>
      <c r="H585" s="47"/>
    </row>
    <row r="586" spans="7:8" x14ac:dyDescent="0.2">
      <c r="G586" s="47"/>
      <c r="H586" s="47"/>
    </row>
    <row r="587" spans="7:8" x14ac:dyDescent="0.2">
      <c r="G587" s="47"/>
      <c r="H587" s="47"/>
    </row>
    <row r="588" spans="7:8" x14ac:dyDescent="0.2">
      <c r="G588" s="47"/>
      <c r="H588" s="47"/>
    </row>
    <row r="589" spans="7:8" x14ac:dyDescent="0.2">
      <c r="G589" s="47"/>
      <c r="H589" s="47"/>
    </row>
    <row r="590" spans="7:8" x14ac:dyDescent="0.2">
      <c r="G590" s="47"/>
      <c r="H590" s="47"/>
    </row>
    <row r="591" spans="7:8" x14ac:dyDescent="0.2">
      <c r="G591" s="47"/>
      <c r="H591" s="47"/>
    </row>
    <row r="592" spans="7:8" x14ac:dyDescent="0.2">
      <c r="G592" s="47"/>
      <c r="H592" s="47"/>
    </row>
    <row r="593" spans="7:8" x14ac:dyDescent="0.2">
      <c r="G593" s="47"/>
      <c r="H593" s="47"/>
    </row>
    <row r="594" spans="7:8" x14ac:dyDescent="0.2">
      <c r="G594" s="47"/>
      <c r="H594" s="47"/>
    </row>
    <row r="595" spans="7:8" x14ac:dyDescent="0.2">
      <c r="G595" s="47"/>
      <c r="H595" s="47"/>
    </row>
    <row r="596" spans="7:8" x14ac:dyDescent="0.2">
      <c r="G596" s="47"/>
      <c r="H596" s="47"/>
    </row>
    <row r="597" spans="7:8" x14ac:dyDescent="0.2">
      <c r="G597" s="47"/>
      <c r="H597" s="47"/>
    </row>
    <row r="598" spans="7:8" x14ac:dyDescent="0.2">
      <c r="G598" s="47"/>
      <c r="H598" s="47"/>
    </row>
    <row r="599" spans="7:8" x14ac:dyDescent="0.2">
      <c r="G599" s="47"/>
      <c r="H599" s="47"/>
    </row>
    <row r="600" spans="7:8" x14ac:dyDescent="0.2">
      <c r="G600" s="47"/>
      <c r="H600" s="47"/>
    </row>
    <row r="601" spans="7:8" x14ac:dyDescent="0.2">
      <c r="G601" s="47"/>
      <c r="H601" s="47"/>
    </row>
    <row r="602" spans="7:8" x14ac:dyDescent="0.2">
      <c r="G602" s="47"/>
      <c r="H602" s="47"/>
    </row>
    <row r="603" spans="7:8" x14ac:dyDescent="0.2">
      <c r="G603" s="47"/>
      <c r="H603" s="47"/>
    </row>
    <row r="604" spans="7:8" x14ac:dyDescent="0.2">
      <c r="G604" s="47"/>
      <c r="H604" s="47"/>
    </row>
    <row r="605" spans="7:8" x14ac:dyDescent="0.2">
      <c r="G605" s="47"/>
      <c r="H605" s="47"/>
    </row>
    <row r="606" spans="7:8" x14ac:dyDescent="0.2">
      <c r="G606" s="47"/>
      <c r="H606" s="47"/>
    </row>
    <row r="607" spans="7:8" x14ac:dyDescent="0.2">
      <c r="G607" s="47"/>
      <c r="H607" s="47"/>
    </row>
    <row r="608" spans="7:8" x14ac:dyDescent="0.2">
      <c r="G608" s="47"/>
      <c r="H608" s="47"/>
    </row>
    <row r="609" spans="7:8" x14ac:dyDescent="0.2">
      <c r="G609" s="47"/>
      <c r="H609" s="47"/>
    </row>
    <row r="610" spans="7:8" x14ac:dyDescent="0.2">
      <c r="G610" s="47"/>
      <c r="H610" s="47"/>
    </row>
    <row r="611" spans="7:8" x14ac:dyDescent="0.2">
      <c r="G611" s="47"/>
      <c r="H611" s="47"/>
    </row>
    <row r="612" spans="7:8" x14ac:dyDescent="0.2">
      <c r="G612" s="47"/>
      <c r="H612" s="47"/>
    </row>
    <row r="613" spans="7:8" x14ac:dyDescent="0.2">
      <c r="G613" s="47"/>
      <c r="H613" s="47"/>
    </row>
    <row r="614" spans="7:8" x14ac:dyDescent="0.2">
      <c r="G614" s="47"/>
      <c r="H614" s="47"/>
    </row>
    <row r="615" spans="7:8" x14ac:dyDescent="0.2">
      <c r="G615" s="47"/>
      <c r="H615" s="47"/>
    </row>
    <row r="616" spans="7:8" x14ac:dyDescent="0.2">
      <c r="G616" s="47"/>
      <c r="H616" s="47"/>
    </row>
    <row r="617" spans="7:8" x14ac:dyDescent="0.2">
      <c r="G617" s="47"/>
      <c r="H617" s="47"/>
    </row>
    <row r="618" spans="7:8" x14ac:dyDescent="0.2">
      <c r="G618" s="47"/>
      <c r="H618" s="47"/>
    </row>
    <row r="619" spans="7:8" x14ac:dyDescent="0.2">
      <c r="G619" s="47"/>
      <c r="H619" s="47"/>
    </row>
    <row r="620" spans="7:8" x14ac:dyDescent="0.2">
      <c r="G620" s="47"/>
      <c r="H620" s="47"/>
    </row>
    <row r="621" spans="7:8" x14ac:dyDescent="0.2">
      <c r="G621" s="47"/>
      <c r="H621" s="47"/>
    </row>
    <row r="622" spans="7:8" x14ac:dyDescent="0.2">
      <c r="G622" s="47"/>
      <c r="H622" s="47"/>
    </row>
    <row r="623" spans="7:8" x14ac:dyDescent="0.2">
      <c r="G623" s="47"/>
      <c r="H623" s="47"/>
    </row>
    <row r="624" spans="7:8" x14ac:dyDescent="0.2">
      <c r="G624" s="47"/>
      <c r="H624" s="47"/>
    </row>
    <row r="625" spans="7:8" x14ac:dyDescent="0.2">
      <c r="G625" s="47"/>
      <c r="H625" s="47"/>
    </row>
    <row r="626" spans="7:8" x14ac:dyDescent="0.2">
      <c r="G626" s="47"/>
      <c r="H626" s="47"/>
    </row>
    <row r="627" spans="7:8" x14ac:dyDescent="0.2">
      <c r="G627" s="47"/>
      <c r="H627" s="47"/>
    </row>
    <row r="628" spans="7:8" x14ac:dyDescent="0.2">
      <c r="G628" s="47"/>
      <c r="H628" s="47"/>
    </row>
    <row r="629" spans="7:8" x14ac:dyDescent="0.2">
      <c r="G629" s="47"/>
      <c r="H629" s="47"/>
    </row>
    <row r="630" spans="7:8" x14ac:dyDescent="0.2">
      <c r="G630" s="47"/>
      <c r="H630" s="47"/>
    </row>
    <row r="631" spans="7:8" x14ac:dyDescent="0.2">
      <c r="G631" s="47"/>
      <c r="H631" s="47"/>
    </row>
    <row r="632" spans="7:8" x14ac:dyDescent="0.2">
      <c r="G632" s="47"/>
      <c r="H632" s="47"/>
    </row>
    <row r="633" spans="7:8" x14ac:dyDescent="0.2">
      <c r="G633" s="47"/>
      <c r="H633" s="47"/>
    </row>
    <row r="634" spans="7:8" x14ac:dyDescent="0.2">
      <c r="G634" s="47"/>
      <c r="H634" s="47"/>
    </row>
    <row r="635" spans="7:8" x14ac:dyDescent="0.2">
      <c r="G635" s="47"/>
      <c r="H635" s="47"/>
    </row>
    <row r="636" spans="7:8" x14ac:dyDescent="0.2">
      <c r="G636" s="47"/>
      <c r="H636" s="47"/>
    </row>
    <row r="637" spans="7:8" x14ac:dyDescent="0.2">
      <c r="G637" s="47"/>
      <c r="H637" s="47"/>
    </row>
    <row r="638" spans="7:8" x14ac:dyDescent="0.2">
      <c r="G638" s="47"/>
      <c r="H638" s="47"/>
    </row>
    <row r="639" spans="7:8" x14ac:dyDescent="0.2">
      <c r="G639" s="47"/>
      <c r="H639" s="47"/>
    </row>
    <row r="640" spans="7:8" x14ac:dyDescent="0.2">
      <c r="G640" s="47"/>
      <c r="H640" s="47"/>
    </row>
    <row r="641" spans="7:8" x14ac:dyDescent="0.2">
      <c r="G641" s="47"/>
      <c r="H641" s="47"/>
    </row>
    <row r="642" spans="7:8" x14ac:dyDescent="0.2">
      <c r="G642" s="47"/>
      <c r="H642" s="47"/>
    </row>
    <row r="643" spans="7:8" x14ac:dyDescent="0.2">
      <c r="G643" s="47"/>
      <c r="H643" s="47"/>
    </row>
    <row r="644" spans="7:8" x14ac:dyDescent="0.2">
      <c r="G644" s="47"/>
      <c r="H644" s="47"/>
    </row>
    <row r="645" spans="7:8" x14ac:dyDescent="0.2">
      <c r="G645" s="47"/>
      <c r="H645" s="47"/>
    </row>
    <row r="646" spans="7:8" x14ac:dyDescent="0.2">
      <c r="G646" s="47"/>
      <c r="H646" s="47"/>
    </row>
    <row r="647" spans="7:8" x14ac:dyDescent="0.2">
      <c r="G647" s="47"/>
      <c r="H647" s="47"/>
    </row>
    <row r="648" spans="7:8" x14ac:dyDescent="0.2">
      <c r="G648" s="47"/>
      <c r="H648" s="47"/>
    </row>
    <row r="649" spans="7:8" x14ac:dyDescent="0.2">
      <c r="G649" s="47"/>
      <c r="H649" s="47"/>
    </row>
    <row r="650" spans="7:8" x14ac:dyDescent="0.2">
      <c r="G650" s="47"/>
      <c r="H650" s="47"/>
    </row>
    <row r="651" spans="7:8" x14ac:dyDescent="0.2">
      <c r="G651" s="47"/>
      <c r="H651" s="47"/>
    </row>
    <row r="652" spans="7:8" x14ac:dyDescent="0.2">
      <c r="G652" s="47"/>
      <c r="H652" s="47"/>
    </row>
    <row r="653" spans="7:8" x14ac:dyDescent="0.2">
      <c r="G653" s="47"/>
      <c r="H653" s="47"/>
    </row>
    <row r="654" spans="7:8" x14ac:dyDescent="0.2">
      <c r="G654" s="47"/>
      <c r="H654" s="47"/>
    </row>
    <row r="655" spans="7:8" x14ac:dyDescent="0.2">
      <c r="G655" s="47"/>
      <c r="H655" s="47"/>
    </row>
    <row r="656" spans="7:8" x14ac:dyDescent="0.2">
      <c r="G656" s="47"/>
      <c r="H656" s="47"/>
    </row>
    <row r="657" spans="7:8" x14ac:dyDescent="0.2">
      <c r="G657" s="47"/>
      <c r="H657" s="47"/>
    </row>
    <row r="658" spans="7:8" x14ac:dyDescent="0.2">
      <c r="G658" s="47"/>
      <c r="H658" s="47"/>
    </row>
    <row r="659" spans="7:8" x14ac:dyDescent="0.2">
      <c r="G659" s="47"/>
      <c r="H659" s="47"/>
    </row>
    <row r="660" spans="7:8" x14ac:dyDescent="0.2">
      <c r="G660" s="47"/>
      <c r="H660" s="47"/>
    </row>
    <row r="661" spans="7:8" x14ac:dyDescent="0.2">
      <c r="G661" s="47"/>
      <c r="H661" s="47"/>
    </row>
    <row r="662" spans="7:8" x14ac:dyDescent="0.2">
      <c r="G662" s="47"/>
      <c r="H662" s="47"/>
    </row>
    <row r="663" spans="7:8" x14ac:dyDescent="0.2">
      <c r="G663" s="47"/>
      <c r="H663" s="47"/>
    </row>
    <row r="664" spans="7:8" x14ac:dyDescent="0.2">
      <c r="G664" s="47"/>
      <c r="H664" s="47"/>
    </row>
    <row r="665" spans="7:8" x14ac:dyDescent="0.2">
      <c r="G665" s="47"/>
      <c r="H665" s="47"/>
    </row>
    <row r="666" spans="7:8" x14ac:dyDescent="0.2">
      <c r="G666" s="47"/>
      <c r="H666" s="47"/>
    </row>
    <row r="667" spans="7:8" x14ac:dyDescent="0.2">
      <c r="G667" s="47"/>
      <c r="H667" s="47"/>
    </row>
    <row r="668" spans="7:8" x14ac:dyDescent="0.2">
      <c r="G668" s="47"/>
      <c r="H668" s="47"/>
    </row>
    <row r="669" spans="7:8" x14ac:dyDescent="0.2">
      <c r="G669" s="47"/>
      <c r="H669" s="47"/>
    </row>
    <row r="670" spans="7:8" x14ac:dyDescent="0.2">
      <c r="G670" s="47"/>
      <c r="H670" s="47"/>
    </row>
    <row r="671" spans="7:8" x14ac:dyDescent="0.2">
      <c r="G671" s="47"/>
      <c r="H671" s="47"/>
    </row>
    <row r="672" spans="7:8" x14ac:dyDescent="0.2">
      <c r="G672" s="47"/>
      <c r="H672" s="47"/>
    </row>
    <row r="673" spans="7:8" x14ac:dyDescent="0.2">
      <c r="G673" s="47"/>
      <c r="H673" s="47"/>
    </row>
    <row r="674" spans="7:8" x14ac:dyDescent="0.2">
      <c r="G674" s="47"/>
      <c r="H674" s="47"/>
    </row>
    <row r="675" spans="7:8" x14ac:dyDescent="0.2">
      <c r="G675" s="47"/>
      <c r="H675" s="47"/>
    </row>
    <row r="676" spans="7:8" x14ac:dyDescent="0.2">
      <c r="G676" s="47"/>
      <c r="H676" s="47"/>
    </row>
    <row r="677" spans="7:8" x14ac:dyDescent="0.2">
      <c r="G677" s="47"/>
      <c r="H677" s="47"/>
    </row>
    <row r="678" spans="7:8" x14ac:dyDescent="0.2">
      <c r="G678" s="47"/>
      <c r="H678" s="47"/>
    </row>
    <row r="679" spans="7:8" x14ac:dyDescent="0.2">
      <c r="G679" s="47"/>
      <c r="H679" s="47"/>
    </row>
    <row r="680" spans="7:8" x14ac:dyDescent="0.2">
      <c r="G680" s="47"/>
      <c r="H680" s="47"/>
    </row>
    <row r="681" spans="7:8" x14ac:dyDescent="0.2">
      <c r="G681" s="47"/>
      <c r="H681" s="47"/>
    </row>
    <row r="682" spans="7:8" x14ac:dyDescent="0.2">
      <c r="G682" s="47"/>
      <c r="H682" s="47"/>
    </row>
    <row r="683" spans="7:8" x14ac:dyDescent="0.2">
      <c r="G683" s="47"/>
      <c r="H683" s="47"/>
    </row>
    <row r="684" spans="7:8" x14ac:dyDescent="0.2">
      <c r="G684" s="47"/>
      <c r="H684" s="47"/>
    </row>
    <row r="685" spans="7:8" x14ac:dyDescent="0.2">
      <c r="G685" s="47"/>
      <c r="H685" s="47"/>
    </row>
    <row r="686" spans="7:8" x14ac:dyDescent="0.2">
      <c r="G686" s="47"/>
      <c r="H686" s="47"/>
    </row>
    <row r="687" spans="7:8" x14ac:dyDescent="0.2">
      <c r="G687" s="47"/>
      <c r="H687" s="47"/>
    </row>
    <row r="688" spans="7:8" x14ac:dyDescent="0.2">
      <c r="G688" s="47"/>
      <c r="H688" s="47"/>
    </row>
    <row r="689" spans="7:8" x14ac:dyDescent="0.2">
      <c r="G689" s="47"/>
      <c r="H689" s="47"/>
    </row>
    <row r="690" spans="7:8" x14ac:dyDescent="0.2">
      <c r="G690" s="47"/>
      <c r="H690" s="47"/>
    </row>
    <row r="691" spans="7:8" x14ac:dyDescent="0.2">
      <c r="G691" s="47"/>
      <c r="H691" s="47"/>
    </row>
    <row r="692" spans="7:8" x14ac:dyDescent="0.2">
      <c r="G692" s="47"/>
      <c r="H692" s="47"/>
    </row>
    <row r="693" spans="7:8" x14ac:dyDescent="0.2">
      <c r="G693" s="47"/>
      <c r="H693" s="47"/>
    </row>
    <row r="694" spans="7:8" x14ac:dyDescent="0.2">
      <c r="G694" s="47"/>
      <c r="H694" s="47"/>
    </row>
    <row r="695" spans="7:8" x14ac:dyDescent="0.2">
      <c r="G695" s="47"/>
      <c r="H695" s="47"/>
    </row>
    <row r="696" spans="7:8" x14ac:dyDescent="0.2">
      <c r="G696" s="47"/>
      <c r="H696" s="47"/>
    </row>
    <row r="697" spans="7:8" x14ac:dyDescent="0.2">
      <c r="G697" s="47"/>
      <c r="H697" s="47"/>
    </row>
    <row r="698" spans="7:8" x14ac:dyDescent="0.2">
      <c r="G698" s="47"/>
      <c r="H698" s="47"/>
    </row>
    <row r="699" spans="7:8" x14ac:dyDescent="0.2">
      <c r="G699" s="47"/>
      <c r="H699" s="47"/>
    </row>
    <row r="700" spans="7:8" x14ac:dyDescent="0.2">
      <c r="G700" s="47"/>
      <c r="H700" s="47"/>
    </row>
    <row r="701" spans="7:8" x14ac:dyDescent="0.2">
      <c r="G701" s="47"/>
      <c r="H701" s="47"/>
    </row>
    <row r="702" spans="7:8" x14ac:dyDescent="0.2">
      <c r="G702" s="47"/>
      <c r="H702" s="47"/>
    </row>
    <row r="703" spans="7:8" x14ac:dyDescent="0.2">
      <c r="G703" s="47"/>
      <c r="H703" s="47"/>
    </row>
    <row r="704" spans="7:8" x14ac:dyDescent="0.2">
      <c r="G704" s="47"/>
      <c r="H704" s="47"/>
    </row>
    <row r="705" spans="7:8" x14ac:dyDescent="0.2">
      <c r="G705" s="47"/>
      <c r="H705" s="47"/>
    </row>
    <row r="706" spans="7:8" x14ac:dyDescent="0.2">
      <c r="G706" s="47"/>
      <c r="H706" s="47"/>
    </row>
    <row r="707" spans="7:8" x14ac:dyDescent="0.2">
      <c r="G707" s="47"/>
      <c r="H707" s="47"/>
    </row>
    <row r="708" spans="7:8" x14ac:dyDescent="0.2">
      <c r="G708" s="47"/>
      <c r="H708" s="47"/>
    </row>
    <row r="709" spans="7:8" x14ac:dyDescent="0.2">
      <c r="G709" s="47"/>
      <c r="H709" s="47"/>
    </row>
    <row r="710" spans="7:8" x14ac:dyDescent="0.2">
      <c r="G710" s="47"/>
      <c r="H710" s="47"/>
    </row>
    <row r="711" spans="7:8" x14ac:dyDescent="0.2">
      <c r="G711" s="47"/>
      <c r="H711" s="47"/>
    </row>
    <row r="712" spans="7:8" x14ac:dyDescent="0.2">
      <c r="G712" s="47"/>
      <c r="H712" s="47"/>
    </row>
    <row r="713" spans="7:8" x14ac:dyDescent="0.2">
      <c r="G713" s="47"/>
      <c r="H713" s="47"/>
    </row>
    <row r="714" spans="7:8" x14ac:dyDescent="0.2">
      <c r="G714" s="47"/>
      <c r="H714" s="47"/>
    </row>
    <row r="715" spans="7:8" x14ac:dyDescent="0.2">
      <c r="G715" s="47"/>
      <c r="H715" s="47"/>
    </row>
    <row r="716" spans="7:8" x14ac:dyDescent="0.2">
      <c r="G716" s="47"/>
      <c r="H716" s="47"/>
    </row>
    <row r="717" spans="7:8" x14ac:dyDescent="0.2">
      <c r="G717" s="47"/>
      <c r="H717" s="47"/>
    </row>
    <row r="718" spans="7:8" x14ac:dyDescent="0.2">
      <c r="G718" s="47"/>
      <c r="H718" s="47"/>
    </row>
    <row r="719" spans="7:8" x14ac:dyDescent="0.2">
      <c r="G719" s="47"/>
      <c r="H719" s="47"/>
    </row>
    <row r="720" spans="7:8" x14ac:dyDescent="0.2">
      <c r="G720" s="47"/>
      <c r="H720" s="47"/>
    </row>
    <row r="721" spans="7:8" x14ac:dyDescent="0.2">
      <c r="G721" s="47"/>
      <c r="H721" s="47"/>
    </row>
    <row r="722" spans="7:8" x14ac:dyDescent="0.2">
      <c r="G722" s="47"/>
      <c r="H722" s="47"/>
    </row>
    <row r="723" spans="7:8" x14ac:dyDescent="0.2">
      <c r="G723" s="47"/>
      <c r="H723" s="47"/>
    </row>
    <row r="724" spans="7:8" x14ac:dyDescent="0.2">
      <c r="G724" s="47"/>
      <c r="H724" s="47"/>
    </row>
    <row r="725" spans="7:8" x14ac:dyDescent="0.2">
      <c r="G725" s="47"/>
      <c r="H725" s="47"/>
    </row>
    <row r="726" spans="7:8" x14ac:dyDescent="0.2">
      <c r="G726" s="47"/>
      <c r="H726" s="47"/>
    </row>
    <row r="727" spans="7:8" x14ac:dyDescent="0.2">
      <c r="G727" s="47"/>
      <c r="H727" s="47"/>
    </row>
    <row r="728" spans="7:8" x14ac:dyDescent="0.2">
      <c r="G728" s="47"/>
      <c r="H728" s="47"/>
    </row>
    <row r="729" spans="7:8" x14ac:dyDescent="0.2">
      <c r="G729" s="47"/>
      <c r="H729" s="47"/>
    </row>
    <row r="730" spans="7:8" x14ac:dyDescent="0.2">
      <c r="G730" s="47"/>
      <c r="H730" s="47"/>
    </row>
    <row r="731" spans="7:8" x14ac:dyDescent="0.2">
      <c r="G731" s="47"/>
      <c r="H731" s="47"/>
    </row>
    <row r="732" spans="7:8" x14ac:dyDescent="0.2">
      <c r="G732" s="47"/>
      <c r="H732" s="47"/>
    </row>
    <row r="733" spans="7:8" x14ac:dyDescent="0.2">
      <c r="G733" s="47"/>
      <c r="H733" s="47"/>
    </row>
    <row r="734" spans="7:8" x14ac:dyDescent="0.2">
      <c r="G734" s="47"/>
      <c r="H734" s="47"/>
    </row>
    <row r="735" spans="7:8" x14ac:dyDescent="0.2">
      <c r="G735" s="47"/>
      <c r="H735" s="47"/>
    </row>
    <row r="736" spans="7:8" x14ac:dyDescent="0.2">
      <c r="G736" s="47"/>
      <c r="H736" s="47"/>
    </row>
    <row r="737" spans="7:8" x14ac:dyDescent="0.2">
      <c r="G737" s="47"/>
      <c r="H737" s="47"/>
    </row>
    <row r="738" spans="7:8" x14ac:dyDescent="0.2">
      <c r="G738" s="47"/>
      <c r="H738" s="47"/>
    </row>
    <row r="739" spans="7:8" x14ac:dyDescent="0.2">
      <c r="G739" s="47"/>
      <c r="H739" s="47"/>
    </row>
    <row r="740" spans="7:8" x14ac:dyDescent="0.2">
      <c r="G740" s="47"/>
      <c r="H740" s="47"/>
    </row>
    <row r="741" spans="7:8" x14ac:dyDescent="0.2">
      <c r="G741" s="47"/>
      <c r="H741" s="47"/>
    </row>
    <row r="742" spans="7:8" x14ac:dyDescent="0.2">
      <c r="G742" s="47"/>
      <c r="H742" s="47"/>
    </row>
    <row r="743" spans="7:8" x14ac:dyDescent="0.2">
      <c r="G743" s="47"/>
      <c r="H743" s="47"/>
    </row>
    <row r="744" spans="7:8" x14ac:dyDescent="0.2">
      <c r="G744" s="47"/>
      <c r="H744" s="47"/>
    </row>
    <row r="745" spans="7:8" x14ac:dyDescent="0.2">
      <c r="G745" s="47"/>
      <c r="H745" s="47"/>
    </row>
    <row r="746" spans="7:8" x14ac:dyDescent="0.2">
      <c r="G746" s="47"/>
      <c r="H746" s="47"/>
    </row>
    <row r="747" spans="7:8" x14ac:dyDescent="0.2">
      <c r="G747" s="47"/>
      <c r="H747" s="47"/>
    </row>
    <row r="748" spans="7:8" x14ac:dyDescent="0.2">
      <c r="G748" s="47"/>
      <c r="H748" s="47"/>
    </row>
    <row r="749" spans="7:8" x14ac:dyDescent="0.2">
      <c r="G749" s="47"/>
      <c r="H749" s="47"/>
    </row>
    <row r="750" spans="7:8" x14ac:dyDescent="0.2">
      <c r="G750" s="47"/>
      <c r="H750" s="47"/>
    </row>
    <row r="751" spans="7:8" x14ac:dyDescent="0.2">
      <c r="G751" s="47"/>
      <c r="H751" s="47"/>
    </row>
    <row r="752" spans="7:8" x14ac:dyDescent="0.2">
      <c r="G752" s="47"/>
      <c r="H752" s="47"/>
    </row>
    <row r="753" spans="7:8" x14ac:dyDescent="0.2">
      <c r="G753" s="47"/>
      <c r="H753" s="47"/>
    </row>
    <row r="754" spans="7:8" x14ac:dyDescent="0.2">
      <c r="G754" s="47"/>
      <c r="H754" s="47"/>
    </row>
    <row r="755" spans="7:8" x14ac:dyDescent="0.2">
      <c r="G755" s="47"/>
      <c r="H755" s="47"/>
    </row>
    <row r="756" spans="7:8" x14ac:dyDescent="0.2">
      <c r="G756" s="47"/>
      <c r="H756" s="47"/>
    </row>
    <row r="757" spans="7:8" x14ac:dyDescent="0.2">
      <c r="G757" s="47"/>
      <c r="H757" s="47"/>
    </row>
    <row r="758" spans="7:8" x14ac:dyDescent="0.2">
      <c r="G758" s="47"/>
      <c r="H758" s="47"/>
    </row>
    <row r="759" spans="7:8" x14ac:dyDescent="0.2">
      <c r="G759" s="47"/>
      <c r="H759" s="47"/>
    </row>
    <row r="760" spans="7:8" x14ac:dyDescent="0.2">
      <c r="G760" s="47"/>
      <c r="H760" s="47"/>
    </row>
    <row r="761" spans="7:8" x14ac:dyDescent="0.2">
      <c r="G761" s="47"/>
      <c r="H761" s="47"/>
    </row>
    <row r="762" spans="7:8" x14ac:dyDescent="0.2">
      <c r="G762" s="47"/>
      <c r="H762" s="47"/>
    </row>
    <row r="763" spans="7:8" x14ac:dyDescent="0.2">
      <c r="G763" s="47"/>
      <c r="H763" s="47"/>
    </row>
    <row r="764" spans="7:8" x14ac:dyDescent="0.2">
      <c r="G764" s="47"/>
      <c r="H764" s="47"/>
    </row>
    <row r="765" spans="7:8" x14ac:dyDescent="0.2">
      <c r="G765" s="47"/>
      <c r="H765" s="47"/>
    </row>
    <row r="766" spans="7:8" x14ac:dyDescent="0.2">
      <c r="G766" s="47"/>
      <c r="H766" s="47"/>
    </row>
    <row r="767" spans="7:8" x14ac:dyDescent="0.2">
      <c r="G767" s="47"/>
      <c r="H767" s="47"/>
    </row>
    <row r="768" spans="7:8" x14ac:dyDescent="0.2">
      <c r="G768" s="47"/>
      <c r="H768" s="47"/>
    </row>
    <row r="769" spans="7:8" x14ac:dyDescent="0.2">
      <c r="G769" s="47"/>
      <c r="H769" s="47"/>
    </row>
    <row r="770" spans="7:8" x14ac:dyDescent="0.2">
      <c r="G770" s="47"/>
      <c r="H770" s="47"/>
    </row>
    <row r="771" spans="7:8" x14ac:dyDescent="0.2">
      <c r="G771" s="47"/>
      <c r="H771" s="47"/>
    </row>
    <row r="772" spans="7:8" x14ac:dyDescent="0.2">
      <c r="G772" s="47"/>
      <c r="H772" s="47"/>
    </row>
    <row r="773" spans="7:8" x14ac:dyDescent="0.2">
      <c r="G773" s="47"/>
      <c r="H773" s="47"/>
    </row>
    <row r="774" spans="7:8" x14ac:dyDescent="0.2">
      <c r="G774" s="47"/>
      <c r="H774" s="47"/>
    </row>
    <row r="775" spans="7:8" x14ac:dyDescent="0.2">
      <c r="G775" s="47"/>
      <c r="H775" s="47"/>
    </row>
    <row r="776" spans="7:8" x14ac:dyDescent="0.2">
      <c r="G776" s="47"/>
      <c r="H776" s="47"/>
    </row>
    <row r="777" spans="7:8" x14ac:dyDescent="0.2">
      <c r="G777" s="47"/>
      <c r="H777" s="47"/>
    </row>
    <row r="778" spans="7:8" x14ac:dyDescent="0.2">
      <c r="G778" s="47"/>
      <c r="H778" s="47"/>
    </row>
    <row r="779" spans="7:8" x14ac:dyDescent="0.2">
      <c r="G779" s="47"/>
      <c r="H779" s="47"/>
    </row>
    <row r="780" spans="7:8" x14ac:dyDescent="0.2">
      <c r="G780" s="47"/>
      <c r="H780" s="47"/>
    </row>
    <row r="781" spans="7:8" x14ac:dyDescent="0.2">
      <c r="G781" s="47"/>
      <c r="H781" s="47"/>
    </row>
    <row r="782" spans="7:8" x14ac:dyDescent="0.2">
      <c r="G782" s="47"/>
      <c r="H782" s="47"/>
    </row>
    <row r="783" spans="7:8" x14ac:dyDescent="0.2">
      <c r="G783" s="47"/>
      <c r="H783" s="47"/>
    </row>
    <row r="784" spans="7:8" x14ac:dyDescent="0.2">
      <c r="G784" s="47"/>
      <c r="H784" s="47"/>
    </row>
    <row r="785" spans="7:8" x14ac:dyDescent="0.2">
      <c r="G785" s="47"/>
      <c r="H785" s="47"/>
    </row>
    <row r="786" spans="7:8" x14ac:dyDescent="0.2">
      <c r="G786" s="47"/>
      <c r="H786" s="47"/>
    </row>
    <row r="787" spans="7:8" x14ac:dyDescent="0.2">
      <c r="G787" s="47"/>
      <c r="H787" s="47"/>
    </row>
    <row r="788" spans="7:8" x14ac:dyDescent="0.2">
      <c r="G788" s="47"/>
      <c r="H788" s="47"/>
    </row>
    <row r="789" spans="7:8" x14ac:dyDescent="0.2">
      <c r="G789" s="47"/>
      <c r="H789" s="47"/>
    </row>
    <row r="790" spans="7:8" x14ac:dyDescent="0.2">
      <c r="G790" s="47"/>
      <c r="H790" s="47"/>
    </row>
    <row r="791" spans="7:8" x14ac:dyDescent="0.2">
      <c r="G791" s="47"/>
      <c r="H791" s="47"/>
    </row>
    <row r="792" spans="7:8" x14ac:dyDescent="0.2">
      <c r="G792" s="47"/>
      <c r="H792" s="47"/>
    </row>
    <row r="793" spans="7:8" x14ac:dyDescent="0.2">
      <c r="G793" s="47"/>
      <c r="H793" s="47"/>
    </row>
    <row r="794" spans="7:8" x14ac:dyDescent="0.2">
      <c r="G794" s="47"/>
      <c r="H794" s="47"/>
    </row>
    <row r="795" spans="7:8" x14ac:dyDescent="0.2">
      <c r="G795" s="47"/>
      <c r="H795" s="47"/>
    </row>
    <row r="796" spans="7:8" x14ac:dyDescent="0.2">
      <c r="G796" s="47"/>
      <c r="H796" s="47"/>
    </row>
    <row r="797" spans="7:8" x14ac:dyDescent="0.2">
      <c r="G797" s="47"/>
      <c r="H797" s="47"/>
    </row>
    <row r="798" spans="7:8" x14ac:dyDescent="0.2">
      <c r="G798" s="47"/>
      <c r="H798" s="47"/>
    </row>
    <row r="799" spans="7:8" x14ac:dyDescent="0.2">
      <c r="G799" s="47"/>
      <c r="H799" s="47"/>
    </row>
    <row r="800" spans="7:8" x14ac:dyDescent="0.2">
      <c r="G800" s="47"/>
      <c r="H800" s="47"/>
    </row>
    <row r="801" spans="7:8" x14ac:dyDescent="0.2">
      <c r="G801" s="47"/>
      <c r="H801" s="47"/>
    </row>
    <row r="802" spans="7:8" x14ac:dyDescent="0.2">
      <c r="G802" s="47"/>
      <c r="H802" s="47"/>
    </row>
    <row r="803" spans="7:8" x14ac:dyDescent="0.2">
      <c r="G803" s="47"/>
      <c r="H803" s="47"/>
    </row>
    <row r="804" spans="7:8" x14ac:dyDescent="0.2">
      <c r="G804" s="47"/>
      <c r="H804" s="47"/>
    </row>
    <row r="805" spans="7:8" x14ac:dyDescent="0.2">
      <c r="G805" s="47"/>
      <c r="H805" s="47"/>
    </row>
    <row r="806" spans="7:8" x14ac:dyDescent="0.2">
      <c r="G806" s="47"/>
      <c r="H806" s="47"/>
    </row>
    <row r="807" spans="7:8" x14ac:dyDescent="0.2">
      <c r="G807" s="47"/>
      <c r="H807" s="47"/>
    </row>
    <row r="808" spans="7:8" x14ac:dyDescent="0.2">
      <c r="G808" s="47"/>
      <c r="H808" s="47"/>
    </row>
    <row r="809" spans="7:8" x14ac:dyDescent="0.2">
      <c r="G809" s="47"/>
      <c r="H809" s="47"/>
    </row>
    <row r="810" spans="7:8" x14ac:dyDescent="0.2">
      <c r="G810" s="47"/>
      <c r="H810" s="47"/>
    </row>
    <row r="811" spans="7:8" x14ac:dyDescent="0.2">
      <c r="G811" s="47"/>
      <c r="H811" s="47"/>
    </row>
    <row r="812" spans="7:8" x14ac:dyDescent="0.2">
      <c r="G812" s="47"/>
      <c r="H812" s="47"/>
    </row>
    <row r="813" spans="7:8" x14ac:dyDescent="0.2">
      <c r="G813" s="47"/>
      <c r="H813" s="47"/>
    </row>
    <row r="814" spans="7:8" x14ac:dyDescent="0.2">
      <c r="G814" s="47"/>
      <c r="H814" s="47"/>
    </row>
    <row r="815" spans="7:8" x14ac:dyDescent="0.2">
      <c r="G815" s="47"/>
      <c r="H815" s="47"/>
    </row>
    <row r="816" spans="7:8" x14ac:dyDescent="0.2">
      <c r="G816" s="47"/>
      <c r="H816" s="47"/>
    </row>
    <row r="817" spans="7:8" x14ac:dyDescent="0.2">
      <c r="G817" s="47"/>
      <c r="H817" s="47"/>
    </row>
    <row r="818" spans="7:8" x14ac:dyDescent="0.2">
      <c r="G818" s="47"/>
      <c r="H818" s="47"/>
    </row>
    <row r="819" spans="7:8" x14ac:dyDescent="0.2">
      <c r="G819" s="47"/>
      <c r="H819" s="47"/>
    </row>
    <row r="820" spans="7:8" x14ac:dyDescent="0.2">
      <c r="G820" s="47"/>
      <c r="H820" s="47"/>
    </row>
    <row r="821" spans="7:8" x14ac:dyDescent="0.2">
      <c r="G821" s="47"/>
      <c r="H821" s="47"/>
    </row>
    <row r="822" spans="7:8" x14ac:dyDescent="0.2">
      <c r="G822" s="47"/>
      <c r="H822" s="47"/>
    </row>
    <row r="823" spans="7:8" x14ac:dyDescent="0.2">
      <c r="G823" s="47"/>
      <c r="H823" s="47"/>
    </row>
    <row r="824" spans="7:8" x14ac:dyDescent="0.2">
      <c r="G824" s="47"/>
      <c r="H824" s="47"/>
    </row>
    <row r="825" spans="7:8" x14ac:dyDescent="0.2">
      <c r="G825" s="47"/>
      <c r="H825" s="47"/>
    </row>
    <row r="826" spans="7:8" x14ac:dyDescent="0.2">
      <c r="G826" s="47"/>
      <c r="H826" s="47"/>
    </row>
    <row r="827" spans="7:8" x14ac:dyDescent="0.2">
      <c r="G827" s="47"/>
      <c r="H827" s="47"/>
    </row>
    <row r="828" spans="7:8" x14ac:dyDescent="0.2">
      <c r="G828" s="47"/>
      <c r="H828" s="47"/>
    </row>
    <row r="829" spans="7:8" x14ac:dyDescent="0.2">
      <c r="G829" s="47"/>
      <c r="H829" s="47"/>
    </row>
    <row r="830" spans="7:8" x14ac:dyDescent="0.2">
      <c r="G830" s="47"/>
      <c r="H830" s="47"/>
    </row>
    <row r="831" spans="7:8" x14ac:dyDescent="0.2">
      <c r="G831" s="47"/>
      <c r="H831" s="47"/>
    </row>
    <row r="832" spans="7:8" x14ac:dyDescent="0.2">
      <c r="G832" s="47"/>
      <c r="H832" s="47"/>
    </row>
    <row r="833" spans="7:8" x14ac:dyDescent="0.2">
      <c r="G833" s="47"/>
      <c r="H833" s="47"/>
    </row>
    <row r="834" spans="7:8" x14ac:dyDescent="0.2">
      <c r="G834" s="47"/>
      <c r="H834" s="47"/>
    </row>
    <row r="835" spans="7:8" x14ac:dyDescent="0.2">
      <c r="G835" s="47"/>
      <c r="H835" s="47"/>
    </row>
    <row r="836" spans="7:8" x14ac:dyDescent="0.2">
      <c r="G836" s="47"/>
      <c r="H836" s="47"/>
    </row>
    <row r="837" spans="7:8" x14ac:dyDescent="0.2">
      <c r="G837" s="47"/>
      <c r="H837" s="47"/>
    </row>
    <row r="838" spans="7:8" x14ac:dyDescent="0.2">
      <c r="G838" s="47"/>
      <c r="H838" s="47"/>
    </row>
    <row r="839" spans="7:8" x14ac:dyDescent="0.2">
      <c r="G839" s="47"/>
      <c r="H839" s="47"/>
    </row>
    <row r="840" spans="7:8" x14ac:dyDescent="0.2">
      <c r="G840" s="47"/>
      <c r="H840" s="47"/>
    </row>
    <row r="841" spans="7:8" x14ac:dyDescent="0.2">
      <c r="G841" s="47"/>
      <c r="H841" s="47"/>
    </row>
    <row r="842" spans="7:8" x14ac:dyDescent="0.2">
      <c r="G842" s="47"/>
      <c r="H842" s="47"/>
    </row>
    <row r="843" spans="7:8" x14ac:dyDescent="0.2">
      <c r="G843" s="47"/>
      <c r="H843" s="47"/>
    </row>
    <row r="844" spans="7:8" x14ac:dyDescent="0.2">
      <c r="G844" s="47"/>
      <c r="H844" s="47"/>
    </row>
    <row r="845" spans="7:8" x14ac:dyDescent="0.2">
      <c r="G845" s="47"/>
      <c r="H845" s="47"/>
    </row>
    <row r="846" spans="7:8" x14ac:dyDescent="0.2">
      <c r="G846" s="47"/>
      <c r="H846" s="47"/>
    </row>
    <row r="847" spans="7:8" x14ac:dyDescent="0.2">
      <c r="G847" s="47"/>
      <c r="H847" s="47"/>
    </row>
    <row r="848" spans="7:8" x14ac:dyDescent="0.2">
      <c r="G848" s="47"/>
      <c r="H848" s="47"/>
    </row>
    <row r="849" spans="7:8" x14ac:dyDescent="0.2">
      <c r="G849" s="47"/>
      <c r="H849" s="47"/>
    </row>
    <row r="850" spans="7:8" x14ac:dyDescent="0.2">
      <c r="G850" s="47"/>
      <c r="H850" s="47"/>
    </row>
    <row r="851" spans="7:8" x14ac:dyDescent="0.2">
      <c r="G851" s="47"/>
      <c r="H851" s="47"/>
    </row>
    <row r="852" spans="7:8" x14ac:dyDescent="0.2">
      <c r="G852" s="47"/>
      <c r="H852" s="47"/>
    </row>
    <row r="853" spans="7:8" x14ac:dyDescent="0.2">
      <c r="G853" s="47"/>
      <c r="H853" s="47"/>
    </row>
    <row r="854" spans="7:8" x14ac:dyDescent="0.2">
      <c r="G854" s="47"/>
      <c r="H854" s="47"/>
    </row>
    <row r="855" spans="7:8" x14ac:dyDescent="0.2">
      <c r="G855" s="47"/>
      <c r="H855" s="47"/>
    </row>
    <row r="856" spans="7:8" x14ac:dyDescent="0.2">
      <c r="G856" s="47"/>
      <c r="H856" s="47"/>
    </row>
    <row r="857" spans="7:8" x14ac:dyDescent="0.2">
      <c r="G857" s="47"/>
      <c r="H857" s="47"/>
    </row>
    <row r="858" spans="7:8" x14ac:dyDescent="0.2">
      <c r="G858" s="47"/>
      <c r="H858" s="47"/>
    </row>
    <row r="859" spans="7:8" x14ac:dyDescent="0.2">
      <c r="G859" s="47"/>
      <c r="H859" s="47"/>
    </row>
    <row r="860" spans="7:8" x14ac:dyDescent="0.2">
      <c r="G860" s="47"/>
      <c r="H860" s="47"/>
    </row>
    <row r="861" spans="7:8" x14ac:dyDescent="0.2">
      <c r="G861" s="47"/>
      <c r="H861" s="47"/>
    </row>
    <row r="862" spans="7:8" x14ac:dyDescent="0.2">
      <c r="G862" s="47"/>
      <c r="H862" s="47"/>
    </row>
    <row r="863" spans="7:8" x14ac:dyDescent="0.2">
      <c r="G863" s="47"/>
      <c r="H863" s="47"/>
    </row>
    <row r="864" spans="7:8" x14ac:dyDescent="0.2">
      <c r="G864" s="47"/>
      <c r="H864" s="47"/>
    </row>
    <row r="865" spans="7:8" x14ac:dyDescent="0.2">
      <c r="G865" s="47"/>
      <c r="H865" s="47"/>
    </row>
    <row r="866" spans="7:8" x14ac:dyDescent="0.2">
      <c r="G866" s="47"/>
      <c r="H866" s="47"/>
    </row>
    <row r="867" spans="7:8" x14ac:dyDescent="0.2">
      <c r="G867" s="47"/>
      <c r="H867" s="47"/>
    </row>
    <row r="868" spans="7:8" x14ac:dyDescent="0.2">
      <c r="G868" s="47"/>
      <c r="H868" s="47"/>
    </row>
    <row r="869" spans="7:8" x14ac:dyDescent="0.2">
      <c r="G869" s="47"/>
      <c r="H869" s="47"/>
    </row>
    <row r="870" spans="7:8" x14ac:dyDescent="0.2">
      <c r="G870" s="47"/>
      <c r="H870" s="47"/>
    </row>
    <row r="871" spans="7:8" x14ac:dyDescent="0.2">
      <c r="G871" s="47"/>
      <c r="H871" s="47"/>
    </row>
    <row r="872" spans="7:8" x14ac:dyDescent="0.2">
      <c r="G872" s="47"/>
      <c r="H872" s="47"/>
    </row>
    <row r="873" spans="7:8" x14ac:dyDescent="0.2">
      <c r="G873" s="47"/>
      <c r="H873" s="47"/>
    </row>
    <row r="874" spans="7:8" x14ac:dyDescent="0.2">
      <c r="G874" s="47"/>
      <c r="H874" s="47"/>
    </row>
    <row r="875" spans="7:8" x14ac:dyDescent="0.2">
      <c r="G875" s="47"/>
      <c r="H875" s="47"/>
    </row>
    <row r="876" spans="7:8" x14ac:dyDescent="0.2">
      <c r="G876" s="47"/>
      <c r="H876" s="47"/>
    </row>
    <row r="877" spans="7:8" x14ac:dyDescent="0.2">
      <c r="G877" s="47"/>
      <c r="H877" s="47"/>
    </row>
    <row r="878" spans="7:8" x14ac:dyDescent="0.2">
      <c r="G878" s="47"/>
      <c r="H878" s="47"/>
    </row>
    <row r="879" spans="7:8" x14ac:dyDescent="0.2">
      <c r="G879" s="47"/>
      <c r="H879" s="47"/>
    </row>
    <row r="880" spans="7:8" x14ac:dyDescent="0.2">
      <c r="G880" s="47"/>
      <c r="H880" s="47"/>
    </row>
    <row r="881" spans="7:8" x14ac:dyDescent="0.2">
      <c r="G881" s="47"/>
      <c r="H881" s="47"/>
    </row>
    <row r="882" spans="7:8" x14ac:dyDescent="0.2">
      <c r="G882" s="47"/>
      <c r="H882" s="47"/>
    </row>
    <row r="883" spans="7:8" x14ac:dyDescent="0.2">
      <c r="G883" s="47"/>
      <c r="H883" s="47"/>
    </row>
    <row r="884" spans="7:8" x14ac:dyDescent="0.2">
      <c r="G884" s="47"/>
      <c r="H884" s="47"/>
    </row>
    <row r="885" spans="7:8" x14ac:dyDescent="0.2">
      <c r="G885" s="47"/>
      <c r="H885" s="47"/>
    </row>
    <row r="886" spans="7:8" x14ac:dyDescent="0.2">
      <c r="G886" s="47"/>
      <c r="H886" s="47"/>
    </row>
    <row r="887" spans="7:8" x14ac:dyDescent="0.2">
      <c r="G887" s="47"/>
      <c r="H887" s="47"/>
    </row>
    <row r="888" spans="7:8" x14ac:dyDescent="0.2">
      <c r="G888" s="47"/>
      <c r="H888" s="47"/>
    </row>
    <row r="889" spans="7:8" x14ac:dyDescent="0.2">
      <c r="G889" s="47"/>
      <c r="H889" s="47"/>
    </row>
    <row r="890" spans="7:8" x14ac:dyDescent="0.2">
      <c r="G890" s="47"/>
      <c r="H890" s="47"/>
    </row>
    <row r="891" spans="7:8" x14ac:dyDescent="0.2">
      <c r="G891" s="47"/>
      <c r="H891" s="47"/>
    </row>
    <row r="892" spans="7:8" x14ac:dyDescent="0.2">
      <c r="G892" s="47"/>
      <c r="H892" s="47"/>
    </row>
    <row r="893" spans="7:8" x14ac:dyDescent="0.2">
      <c r="G893" s="47"/>
      <c r="H893" s="47"/>
    </row>
    <row r="894" spans="7:8" x14ac:dyDescent="0.2">
      <c r="G894" s="47"/>
      <c r="H894" s="47"/>
    </row>
    <row r="895" spans="7:8" x14ac:dyDescent="0.2">
      <c r="G895" s="47"/>
      <c r="H895" s="47"/>
    </row>
    <row r="896" spans="7:8" x14ac:dyDescent="0.2">
      <c r="G896" s="47"/>
      <c r="H896" s="47"/>
    </row>
    <row r="897" spans="7:8" x14ac:dyDescent="0.2">
      <c r="G897" s="47"/>
      <c r="H897" s="47"/>
    </row>
    <row r="898" spans="7:8" x14ac:dyDescent="0.2">
      <c r="G898" s="47"/>
      <c r="H898" s="47"/>
    </row>
    <row r="899" spans="7:8" x14ac:dyDescent="0.2">
      <c r="G899" s="47"/>
      <c r="H899" s="47"/>
    </row>
    <row r="900" spans="7:8" x14ac:dyDescent="0.2">
      <c r="G900" s="47"/>
      <c r="H900" s="47"/>
    </row>
    <row r="901" spans="7:8" x14ac:dyDescent="0.2">
      <c r="G901" s="47"/>
      <c r="H901" s="47"/>
    </row>
    <row r="902" spans="7:8" x14ac:dyDescent="0.2">
      <c r="G902" s="47"/>
      <c r="H902" s="47"/>
    </row>
    <row r="903" spans="7:8" x14ac:dyDescent="0.2">
      <c r="G903" s="47"/>
      <c r="H903" s="47"/>
    </row>
    <row r="904" spans="7:8" x14ac:dyDescent="0.2">
      <c r="G904" s="47"/>
      <c r="H904" s="47"/>
    </row>
    <row r="905" spans="7:8" x14ac:dyDescent="0.2">
      <c r="G905" s="47"/>
      <c r="H905" s="47"/>
    </row>
    <row r="906" spans="7:8" x14ac:dyDescent="0.2">
      <c r="G906" s="47"/>
      <c r="H906" s="47"/>
    </row>
    <row r="907" spans="7:8" x14ac:dyDescent="0.2">
      <c r="G907" s="47"/>
      <c r="H907" s="47"/>
    </row>
    <row r="908" spans="7:8" x14ac:dyDescent="0.2">
      <c r="G908" s="47"/>
      <c r="H908" s="47"/>
    </row>
    <row r="909" spans="7:8" x14ac:dyDescent="0.2">
      <c r="G909" s="47"/>
      <c r="H909" s="47"/>
    </row>
    <row r="910" spans="7:8" x14ac:dyDescent="0.2">
      <c r="G910" s="47"/>
      <c r="H910" s="47"/>
    </row>
    <row r="911" spans="7:8" x14ac:dyDescent="0.2">
      <c r="G911" s="47"/>
      <c r="H911" s="47"/>
    </row>
    <row r="912" spans="7:8" x14ac:dyDescent="0.2">
      <c r="G912" s="47"/>
      <c r="H912" s="47"/>
    </row>
    <row r="913" spans="7:8" x14ac:dyDescent="0.2">
      <c r="G913" s="47"/>
      <c r="H913" s="47"/>
    </row>
    <row r="914" spans="7:8" x14ac:dyDescent="0.2">
      <c r="G914" s="47"/>
      <c r="H914" s="47"/>
    </row>
    <row r="915" spans="7:8" x14ac:dyDescent="0.2">
      <c r="G915" s="47"/>
      <c r="H915" s="47"/>
    </row>
    <row r="916" spans="7:8" x14ac:dyDescent="0.2">
      <c r="G916" s="47"/>
      <c r="H916" s="47"/>
    </row>
    <row r="917" spans="7:8" x14ac:dyDescent="0.2">
      <c r="G917" s="47"/>
      <c r="H917" s="47"/>
    </row>
    <row r="918" spans="7:8" x14ac:dyDescent="0.2">
      <c r="G918" s="47"/>
      <c r="H918" s="47"/>
    </row>
    <row r="919" spans="7:8" x14ac:dyDescent="0.2">
      <c r="G919" s="47"/>
      <c r="H919" s="47"/>
    </row>
    <row r="920" spans="7:8" x14ac:dyDescent="0.2">
      <c r="G920" s="47"/>
      <c r="H920" s="47"/>
    </row>
    <row r="921" spans="7:8" x14ac:dyDescent="0.2">
      <c r="G921" s="47"/>
      <c r="H921" s="47"/>
    </row>
    <row r="922" spans="7:8" x14ac:dyDescent="0.2">
      <c r="G922" s="47"/>
      <c r="H922" s="47"/>
    </row>
    <row r="923" spans="7:8" x14ac:dyDescent="0.2">
      <c r="G923" s="47"/>
      <c r="H923" s="47"/>
    </row>
    <row r="924" spans="7:8" x14ac:dyDescent="0.2">
      <c r="G924" s="47"/>
      <c r="H924" s="47"/>
    </row>
    <row r="925" spans="7:8" x14ac:dyDescent="0.2">
      <c r="G925" s="47"/>
      <c r="H925" s="47"/>
    </row>
    <row r="926" spans="7:8" x14ac:dyDescent="0.2">
      <c r="G926" s="47"/>
      <c r="H926" s="47"/>
    </row>
    <row r="927" spans="7:8" x14ac:dyDescent="0.2">
      <c r="G927" s="47"/>
      <c r="H927" s="47"/>
    </row>
    <row r="928" spans="7:8" x14ac:dyDescent="0.2">
      <c r="G928" s="47"/>
      <c r="H928" s="47"/>
    </row>
    <row r="929" spans="7:8" x14ac:dyDescent="0.2">
      <c r="G929" s="47"/>
      <c r="H929" s="47"/>
    </row>
    <row r="930" spans="7:8" x14ac:dyDescent="0.2">
      <c r="G930" s="47"/>
      <c r="H930" s="47"/>
    </row>
    <row r="931" spans="7:8" x14ac:dyDescent="0.2">
      <c r="G931" s="47"/>
      <c r="H931" s="47"/>
    </row>
    <row r="932" spans="7:8" x14ac:dyDescent="0.2">
      <c r="G932" s="47"/>
      <c r="H932" s="47"/>
    </row>
    <row r="933" spans="7:8" x14ac:dyDescent="0.2">
      <c r="G933" s="47"/>
      <c r="H933" s="47"/>
    </row>
    <row r="934" spans="7:8" x14ac:dyDescent="0.2">
      <c r="G934" s="47"/>
      <c r="H934" s="47"/>
    </row>
    <row r="935" spans="7:8" x14ac:dyDescent="0.2">
      <c r="G935" s="47"/>
      <c r="H935" s="47"/>
    </row>
    <row r="936" spans="7:8" x14ac:dyDescent="0.2">
      <c r="G936" s="47"/>
      <c r="H936" s="47"/>
    </row>
    <row r="937" spans="7:8" x14ac:dyDescent="0.2">
      <c r="G937" s="47"/>
      <c r="H937" s="47"/>
    </row>
    <row r="938" spans="7:8" x14ac:dyDescent="0.2">
      <c r="G938" s="47"/>
      <c r="H938" s="47"/>
    </row>
    <row r="939" spans="7:8" x14ac:dyDescent="0.2">
      <c r="G939" s="47"/>
      <c r="H939" s="47"/>
    </row>
    <row r="940" spans="7:8" x14ac:dyDescent="0.2">
      <c r="G940" s="47"/>
      <c r="H940" s="47"/>
    </row>
    <row r="941" spans="7:8" x14ac:dyDescent="0.2">
      <c r="G941" s="47"/>
      <c r="H941" s="47"/>
    </row>
    <row r="942" spans="7:8" x14ac:dyDescent="0.2">
      <c r="G942" s="47"/>
      <c r="H942" s="47"/>
    </row>
    <row r="943" spans="7:8" x14ac:dyDescent="0.2">
      <c r="G943" s="47"/>
      <c r="H943" s="47"/>
    </row>
    <row r="944" spans="7:8" x14ac:dyDescent="0.2">
      <c r="G944" s="47"/>
      <c r="H944" s="47"/>
    </row>
    <row r="945" spans="7:8" x14ac:dyDescent="0.2">
      <c r="G945" s="47"/>
      <c r="H945" s="47"/>
    </row>
    <row r="946" spans="7:8" x14ac:dyDescent="0.2">
      <c r="G946" s="47"/>
      <c r="H946" s="47"/>
    </row>
    <row r="947" spans="7:8" x14ac:dyDescent="0.2">
      <c r="G947" s="47"/>
      <c r="H947" s="47"/>
    </row>
    <row r="948" spans="7:8" x14ac:dyDescent="0.2">
      <c r="G948" s="47"/>
      <c r="H948" s="47"/>
    </row>
    <row r="949" spans="7:8" x14ac:dyDescent="0.2">
      <c r="G949" s="47"/>
      <c r="H949" s="47"/>
    </row>
    <row r="950" spans="7:8" x14ac:dyDescent="0.2">
      <c r="G950" s="47"/>
      <c r="H950" s="47"/>
    </row>
    <row r="951" spans="7:8" x14ac:dyDescent="0.2">
      <c r="G951" s="47"/>
      <c r="H951" s="47"/>
    </row>
    <row r="952" spans="7:8" x14ac:dyDescent="0.2">
      <c r="G952" s="47"/>
      <c r="H952" s="47"/>
    </row>
    <row r="953" spans="7:8" x14ac:dyDescent="0.2">
      <c r="G953" s="47"/>
      <c r="H953" s="47"/>
    </row>
    <row r="954" spans="7:8" x14ac:dyDescent="0.2">
      <c r="G954" s="47"/>
      <c r="H954" s="47"/>
    </row>
    <row r="955" spans="7:8" x14ac:dyDescent="0.2">
      <c r="G955" s="47"/>
      <c r="H955" s="47"/>
    </row>
    <row r="956" spans="7:8" x14ac:dyDescent="0.2">
      <c r="G956" s="47"/>
      <c r="H956" s="47"/>
    </row>
    <row r="957" spans="7:8" x14ac:dyDescent="0.2">
      <c r="G957" s="47"/>
      <c r="H957" s="47"/>
    </row>
    <row r="958" spans="7:8" x14ac:dyDescent="0.2">
      <c r="G958" s="47"/>
      <c r="H958" s="47"/>
    </row>
    <row r="959" spans="7:8" x14ac:dyDescent="0.2">
      <c r="G959" s="47"/>
      <c r="H959" s="47"/>
    </row>
    <row r="960" spans="7:8" x14ac:dyDescent="0.2">
      <c r="G960" s="47"/>
      <c r="H960" s="47"/>
    </row>
    <row r="961" spans="7:8" x14ac:dyDescent="0.2">
      <c r="G961" s="47"/>
      <c r="H961" s="47"/>
    </row>
    <row r="962" spans="7:8" x14ac:dyDescent="0.2">
      <c r="G962" s="47"/>
      <c r="H962" s="47"/>
    </row>
    <row r="963" spans="7:8" x14ac:dyDescent="0.2">
      <c r="G963" s="47"/>
      <c r="H963" s="47"/>
    </row>
    <row r="964" spans="7:8" x14ac:dyDescent="0.2">
      <c r="G964" s="47"/>
      <c r="H964" s="47"/>
    </row>
    <row r="965" spans="7:8" x14ac:dyDescent="0.2">
      <c r="G965" s="47"/>
      <c r="H965" s="47"/>
    </row>
    <row r="966" spans="7:8" x14ac:dyDescent="0.2">
      <c r="G966" s="47"/>
      <c r="H966" s="47"/>
    </row>
    <row r="967" spans="7:8" x14ac:dyDescent="0.2">
      <c r="G967" s="47"/>
      <c r="H967" s="47"/>
    </row>
    <row r="968" spans="7:8" x14ac:dyDescent="0.2">
      <c r="G968" s="47"/>
      <c r="H968" s="47"/>
    </row>
    <row r="969" spans="7:8" x14ac:dyDescent="0.2">
      <c r="G969" s="47"/>
      <c r="H969" s="47"/>
    </row>
    <row r="970" spans="7:8" x14ac:dyDescent="0.2">
      <c r="G970" s="47"/>
      <c r="H970" s="47"/>
    </row>
    <row r="971" spans="7:8" x14ac:dyDescent="0.2">
      <c r="G971" s="47"/>
      <c r="H971" s="47"/>
    </row>
    <row r="972" spans="7:8" x14ac:dyDescent="0.2">
      <c r="G972" s="47"/>
      <c r="H972" s="47"/>
    </row>
    <row r="973" spans="7:8" x14ac:dyDescent="0.2">
      <c r="G973" s="47"/>
      <c r="H973" s="47"/>
    </row>
    <row r="974" spans="7:8" x14ac:dyDescent="0.2">
      <c r="G974" s="47"/>
      <c r="H974" s="47"/>
    </row>
    <row r="975" spans="7:8" x14ac:dyDescent="0.2">
      <c r="G975" s="47"/>
      <c r="H975" s="47"/>
    </row>
    <row r="976" spans="7:8" x14ac:dyDescent="0.2">
      <c r="G976" s="47"/>
      <c r="H976" s="47"/>
    </row>
    <row r="977" spans="7:8" x14ac:dyDescent="0.2">
      <c r="G977" s="47"/>
      <c r="H977" s="47"/>
    </row>
    <row r="978" spans="7:8" x14ac:dyDescent="0.2">
      <c r="G978" s="47"/>
      <c r="H978" s="47"/>
    </row>
    <row r="979" spans="7:8" x14ac:dyDescent="0.2">
      <c r="G979" s="47"/>
      <c r="H979" s="47"/>
    </row>
    <row r="980" spans="7:8" x14ac:dyDescent="0.2">
      <c r="G980" s="47"/>
      <c r="H980" s="47"/>
    </row>
    <row r="981" spans="7:8" x14ac:dyDescent="0.2">
      <c r="G981" s="47"/>
      <c r="H981" s="47"/>
    </row>
    <row r="982" spans="7:8" x14ac:dyDescent="0.2">
      <c r="G982" s="47"/>
      <c r="H982" s="47"/>
    </row>
    <row r="983" spans="7:8" x14ac:dyDescent="0.2">
      <c r="G983" s="47"/>
      <c r="H983" s="47"/>
    </row>
    <row r="984" spans="7:8" x14ac:dyDescent="0.2">
      <c r="G984" s="47"/>
      <c r="H984" s="47"/>
    </row>
    <row r="985" spans="7:8" x14ac:dyDescent="0.2">
      <c r="G985" s="47"/>
      <c r="H985" s="47"/>
    </row>
    <row r="986" spans="7:8" x14ac:dyDescent="0.2">
      <c r="G986" s="47"/>
      <c r="H986" s="47"/>
    </row>
    <row r="987" spans="7:8" x14ac:dyDescent="0.2">
      <c r="G987" s="47"/>
      <c r="H987" s="47"/>
    </row>
    <row r="988" spans="7:8" x14ac:dyDescent="0.2">
      <c r="G988" s="47"/>
      <c r="H988" s="47"/>
    </row>
    <row r="989" spans="7:8" x14ac:dyDescent="0.2">
      <c r="G989" s="47"/>
      <c r="H989" s="47"/>
    </row>
    <row r="990" spans="7:8" x14ac:dyDescent="0.2">
      <c r="G990" s="47"/>
      <c r="H990" s="47"/>
    </row>
    <row r="991" spans="7:8" x14ac:dyDescent="0.2">
      <c r="G991" s="47"/>
      <c r="H991" s="47"/>
    </row>
    <row r="992" spans="7:8" x14ac:dyDescent="0.2">
      <c r="G992" s="47"/>
      <c r="H992" s="47"/>
    </row>
    <row r="993" spans="7:8" x14ac:dyDescent="0.2">
      <c r="G993" s="47"/>
      <c r="H993" s="47"/>
    </row>
    <row r="994" spans="7:8" x14ac:dyDescent="0.2">
      <c r="G994" s="47"/>
      <c r="H994" s="47"/>
    </row>
    <row r="995" spans="7:8" x14ac:dyDescent="0.2">
      <c r="G995" s="47"/>
      <c r="H995" s="47"/>
    </row>
    <row r="996" spans="7:8" x14ac:dyDescent="0.2">
      <c r="G996" s="47"/>
      <c r="H996" s="47"/>
    </row>
    <row r="997" spans="7:8" x14ac:dyDescent="0.2">
      <c r="G997" s="47"/>
      <c r="H997" s="47"/>
    </row>
    <row r="998" spans="7:8" x14ac:dyDescent="0.2">
      <c r="G998" s="47"/>
      <c r="H998" s="47"/>
    </row>
    <row r="999" spans="7:8" x14ac:dyDescent="0.2">
      <c r="G999" s="47"/>
      <c r="H999" s="47"/>
    </row>
    <row r="1000" spans="7:8" x14ac:dyDescent="0.2">
      <c r="G1000" s="47"/>
      <c r="H1000" s="4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06DD-3131-3942-92F8-8DB2730369E1}">
  <dimension ref="A1:N101"/>
  <sheetViews>
    <sheetView topLeftCell="G2" workbookViewId="0">
      <selection activeCell="J28" sqref="J28:L37"/>
    </sheetView>
  </sheetViews>
  <sheetFormatPr baseColWidth="10" defaultRowHeight="16" x14ac:dyDescent="0.2"/>
  <cols>
    <col min="1" max="1" width="4.5" customWidth="1"/>
    <col min="2" max="2" width="4.33203125" bestFit="1" customWidth="1"/>
    <col min="3" max="3" width="5.33203125" bestFit="1" customWidth="1"/>
    <col min="4" max="4" width="6.6640625" customWidth="1"/>
    <col min="5" max="5" width="6.33203125" style="56" customWidth="1"/>
    <col min="6" max="6" width="5.5" customWidth="1"/>
    <col min="7" max="7" width="13" bestFit="1" customWidth="1"/>
    <col min="8" max="8" width="10.83203125" style="54" bestFit="1" customWidth="1"/>
    <col min="12" max="12" width="13.33203125" customWidth="1"/>
  </cols>
  <sheetData>
    <row r="1" spans="1:14" ht="55" customHeight="1" x14ac:dyDescent="0.2">
      <c r="A1" s="52" t="s">
        <v>252</v>
      </c>
      <c r="B1" s="52" t="s">
        <v>253</v>
      </c>
      <c r="C1" s="52" t="s">
        <v>254</v>
      </c>
      <c r="D1" s="52" t="s">
        <v>255</v>
      </c>
      <c r="E1" s="55" t="s">
        <v>256</v>
      </c>
      <c r="F1" s="52" t="s">
        <v>257</v>
      </c>
      <c r="H1" s="53" t="s">
        <v>279</v>
      </c>
      <c r="I1">
        <f>AVERAGE(E2:E101)</f>
        <v>5.0999999999999996</v>
      </c>
      <c r="L1" s="69" t="s">
        <v>285</v>
      </c>
      <c r="M1" s="69" t="s">
        <v>286</v>
      </c>
    </row>
    <row r="2" spans="1:14" ht="34" customHeight="1" x14ac:dyDescent="0.2">
      <c r="A2">
        <v>1</v>
      </c>
      <c r="B2" t="s">
        <v>186</v>
      </c>
      <c r="C2">
        <f>IF(B2="F",1,0)</f>
        <v>1</v>
      </c>
      <c r="D2">
        <v>46</v>
      </c>
      <c r="E2" s="56">
        <v>4</v>
      </c>
      <c r="F2">
        <v>294</v>
      </c>
      <c r="H2" s="53" t="s">
        <v>280</v>
      </c>
      <c r="I2">
        <f>_xlfn.STDEV.S(E2:E101)</f>
        <v>3.3469419179334743</v>
      </c>
      <c r="L2" s="70"/>
      <c r="M2" s="70"/>
    </row>
    <row r="3" spans="1:14" x14ac:dyDescent="0.2">
      <c r="A3">
        <v>2</v>
      </c>
      <c r="B3" t="s">
        <v>186</v>
      </c>
      <c r="C3">
        <f t="shared" ref="C3:C66" si="0">IF(B3="F",1,0)</f>
        <v>1</v>
      </c>
      <c r="D3">
        <v>87</v>
      </c>
      <c r="E3" s="56">
        <v>8</v>
      </c>
      <c r="F3">
        <v>139</v>
      </c>
      <c r="H3" s="53" t="s">
        <v>281</v>
      </c>
      <c r="I3">
        <f>MIN(E2:E101)</f>
        <v>1</v>
      </c>
      <c r="K3" s="57"/>
      <c r="L3" s="57" t="s">
        <v>283</v>
      </c>
      <c r="M3" s="57" t="s">
        <v>284</v>
      </c>
      <c r="N3" t="s">
        <v>287</v>
      </c>
    </row>
    <row r="4" spans="1:14" x14ac:dyDescent="0.2">
      <c r="A4">
        <v>3</v>
      </c>
      <c r="B4" t="s">
        <v>186</v>
      </c>
      <c r="C4">
        <f t="shared" si="0"/>
        <v>1</v>
      </c>
      <c r="D4">
        <v>70</v>
      </c>
      <c r="E4" s="56">
        <v>10</v>
      </c>
      <c r="F4">
        <v>34</v>
      </c>
      <c r="H4" s="53" t="s">
        <v>282</v>
      </c>
      <c r="I4">
        <f>COUNT(E2:E101)</f>
        <v>100</v>
      </c>
      <c r="K4" s="57">
        <v>-3</v>
      </c>
      <c r="L4" s="57">
        <f>$I$1+$I$2*K4</f>
        <v>-4.9408257538004232</v>
      </c>
      <c r="M4" s="57" cm="1">
        <f t="array" ref="M4:M12">FREQUENCY(E2:E101,L4:L11)</f>
        <v>0</v>
      </c>
      <c r="N4">
        <f>M4/$I$4</f>
        <v>0</v>
      </c>
    </row>
    <row r="5" spans="1:14" x14ac:dyDescent="0.2">
      <c r="A5">
        <v>4</v>
      </c>
      <c r="B5" t="s">
        <v>266</v>
      </c>
      <c r="C5">
        <f t="shared" si="0"/>
        <v>0</v>
      </c>
      <c r="D5">
        <v>72</v>
      </c>
      <c r="E5" s="56">
        <v>5</v>
      </c>
      <c r="F5">
        <v>140</v>
      </c>
      <c r="K5" s="57">
        <v>-2</v>
      </c>
      <c r="L5" s="57">
        <f t="shared" ref="L5:L9" si="1">$I$1+$I$2*K5</f>
        <v>-1.5938838358669489</v>
      </c>
      <c r="M5" s="57">
        <v>0</v>
      </c>
      <c r="N5">
        <f t="shared" ref="N5:N12" si="2">M5/$I$4</f>
        <v>0</v>
      </c>
    </row>
    <row r="6" spans="1:14" x14ac:dyDescent="0.2">
      <c r="A6">
        <v>5</v>
      </c>
      <c r="B6" t="s">
        <v>186</v>
      </c>
      <c r="C6">
        <f t="shared" si="0"/>
        <v>1</v>
      </c>
      <c r="D6">
        <v>82</v>
      </c>
      <c r="E6" s="56">
        <v>3</v>
      </c>
      <c r="F6">
        <v>141</v>
      </c>
      <c r="G6" s="22" t="s">
        <v>198</v>
      </c>
      <c r="H6" t="s">
        <v>289</v>
      </c>
      <c r="K6" s="57">
        <v>-1</v>
      </c>
      <c r="L6" s="57">
        <f t="shared" si="1"/>
        <v>1.7530580820665254</v>
      </c>
      <c r="M6" s="57">
        <v>8</v>
      </c>
      <c r="N6">
        <f t="shared" si="2"/>
        <v>0.08</v>
      </c>
    </row>
    <row r="7" spans="1:14" x14ac:dyDescent="0.2">
      <c r="A7">
        <v>6</v>
      </c>
      <c r="B7" t="s">
        <v>186</v>
      </c>
      <c r="C7">
        <f t="shared" si="0"/>
        <v>1</v>
      </c>
      <c r="D7">
        <v>85</v>
      </c>
      <c r="E7" s="56">
        <v>2</v>
      </c>
      <c r="F7">
        <v>15</v>
      </c>
      <c r="G7" s="59">
        <v>-8.2877676717338975</v>
      </c>
      <c r="H7">
        <v>0</v>
      </c>
      <c r="K7" s="57">
        <v>0</v>
      </c>
      <c r="L7" s="57">
        <f t="shared" si="1"/>
        <v>5.0999999999999996</v>
      </c>
      <c r="M7" s="57">
        <v>54</v>
      </c>
      <c r="N7">
        <f t="shared" si="2"/>
        <v>0.54</v>
      </c>
    </row>
    <row r="8" spans="1:14" x14ac:dyDescent="0.2">
      <c r="A8">
        <v>7</v>
      </c>
      <c r="B8" t="s">
        <v>186</v>
      </c>
      <c r="C8">
        <f t="shared" si="0"/>
        <v>1</v>
      </c>
      <c r="D8">
        <v>73</v>
      </c>
      <c r="E8" s="56">
        <v>5</v>
      </c>
      <c r="F8">
        <v>294</v>
      </c>
      <c r="G8" s="59">
        <v>-4.9408257538004232</v>
      </c>
      <c r="H8">
        <v>0</v>
      </c>
      <c r="K8" s="57">
        <v>1</v>
      </c>
      <c r="L8" s="57">
        <f t="shared" si="1"/>
        <v>8.4469419179334739</v>
      </c>
      <c r="M8" s="57">
        <v>20</v>
      </c>
      <c r="N8">
        <f t="shared" si="2"/>
        <v>0.2</v>
      </c>
    </row>
    <row r="9" spans="1:14" x14ac:dyDescent="0.2">
      <c r="A9">
        <v>8</v>
      </c>
      <c r="B9" t="s">
        <v>266</v>
      </c>
      <c r="C9">
        <f t="shared" si="0"/>
        <v>0</v>
      </c>
      <c r="D9">
        <v>65</v>
      </c>
      <c r="E9" s="56">
        <v>6</v>
      </c>
      <c r="F9">
        <v>241</v>
      </c>
      <c r="G9" s="59">
        <v>-1.5938838358669489</v>
      </c>
      <c r="H9">
        <v>0</v>
      </c>
      <c r="K9" s="57">
        <v>2</v>
      </c>
      <c r="L9" s="57">
        <f t="shared" si="1"/>
        <v>11.793883835866948</v>
      </c>
      <c r="M9" s="57">
        <v>14</v>
      </c>
      <c r="N9">
        <f t="shared" si="2"/>
        <v>0.14000000000000001</v>
      </c>
    </row>
    <row r="10" spans="1:14" x14ac:dyDescent="0.2">
      <c r="A10">
        <v>9</v>
      </c>
      <c r="B10" t="s">
        <v>266</v>
      </c>
      <c r="C10">
        <f t="shared" si="0"/>
        <v>0</v>
      </c>
      <c r="D10">
        <v>73</v>
      </c>
      <c r="E10" s="56">
        <v>6</v>
      </c>
      <c r="F10">
        <v>335</v>
      </c>
      <c r="G10" s="59">
        <v>1.7530580820665254</v>
      </c>
      <c r="H10">
        <v>8</v>
      </c>
      <c r="K10" s="57">
        <v>3</v>
      </c>
      <c r="L10" s="57">
        <f>$I$1+$I$2*K10</f>
        <v>15.140825753800423</v>
      </c>
      <c r="M10" s="57">
        <v>3</v>
      </c>
      <c r="N10">
        <f t="shared" si="2"/>
        <v>0.03</v>
      </c>
    </row>
    <row r="11" spans="1:14" x14ac:dyDescent="0.2">
      <c r="A11">
        <v>10</v>
      </c>
      <c r="B11" t="s">
        <v>186</v>
      </c>
      <c r="C11">
        <f t="shared" si="0"/>
        <v>1</v>
      </c>
      <c r="D11">
        <v>94</v>
      </c>
      <c r="E11" s="56">
        <v>14</v>
      </c>
      <c r="F11">
        <v>148</v>
      </c>
      <c r="G11" s="59">
        <v>5.0999999999999996</v>
      </c>
      <c r="H11">
        <v>54</v>
      </c>
      <c r="K11" s="58">
        <v>-4</v>
      </c>
      <c r="L11" s="57">
        <f>$I$1+$I$2*K11</f>
        <v>-8.2877676717338975</v>
      </c>
      <c r="M11">
        <v>0</v>
      </c>
      <c r="N11">
        <f t="shared" si="2"/>
        <v>0</v>
      </c>
    </row>
    <row r="12" spans="1:14" x14ac:dyDescent="0.2">
      <c r="A12">
        <v>11</v>
      </c>
      <c r="B12" t="s">
        <v>186</v>
      </c>
      <c r="C12">
        <f t="shared" si="0"/>
        <v>1</v>
      </c>
      <c r="D12">
        <v>94</v>
      </c>
      <c r="E12" s="56">
        <v>11</v>
      </c>
      <c r="F12">
        <v>89</v>
      </c>
      <c r="G12" s="59">
        <v>8.4469419179334739</v>
      </c>
      <c r="H12">
        <v>20</v>
      </c>
      <c r="L12" s="57"/>
      <c r="M12">
        <v>1</v>
      </c>
      <c r="N12">
        <f t="shared" si="2"/>
        <v>0.01</v>
      </c>
    </row>
    <row r="13" spans="1:14" x14ac:dyDescent="0.2">
      <c r="A13">
        <v>12</v>
      </c>
      <c r="B13" t="s">
        <v>266</v>
      </c>
      <c r="C13">
        <f t="shared" si="0"/>
        <v>0</v>
      </c>
      <c r="D13">
        <v>79</v>
      </c>
      <c r="E13" s="56">
        <v>5</v>
      </c>
      <c r="F13">
        <v>127</v>
      </c>
      <c r="G13" s="59">
        <v>11.793883835866948</v>
      </c>
      <c r="H13">
        <v>14</v>
      </c>
      <c r="L13" s="57"/>
    </row>
    <row r="14" spans="1:14" x14ac:dyDescent="0.2">
      <c r="A14">
        <v>13</v>
      </c>
      <c r="B14" t="s">
        <v>266</v>
      </c>
      <c r="C14">
        <f t="shared" si="0"/>
        <v>0</v>
      </c>
      <c r="D14">
        <v>82</v>
      </c>
      <c r="E14" s="56">
        <v>6</v>
      </c>
      <c r="F14">
        <v>89</v>
      </c>
      <c r="G14" s="59">
        <v>15.140825753800423</v>
      </c>
      <c r="H14">
        <v>3</v>
      </c>
    </row>
    <row r="15" spans="1:14" x14ac:dyDescent="0.2">
      <c r="A15">
        <v>14</v>
      </c>
      <c r="B15" t="s">
        <v>186</v>
      </c>
      <c r="C15">
        <f t="shared" si="0"/>
        <v>1</v>
      </c>
      <c r="D15">
        <v>76</v>
      </c>
      <c r="E15" s="56">
        <v>3</v>
      </c>
      <c r="F15">
        <v>122</v>
      </c>
      <c r="G15" s="59" t="s">
        <v>288</v>
      </c>
      <c r="H15">
        <v>1</v>
      </c>
    </row>
    <row r="16" spans="1:14" x14ac:dyDescent="0.2">
      <c r="A16">
        <v>15</v>
      </c>
      <c r="B16" t="s">
        <v>266</v>
      </c>
      <c r="C16">
        <f t="shared" si="0"/>
        <v>0</v>
      </c>
      <c r="D16">
        <v>72</v>
      </c>
      <c r="E16" s="56">
        <v>3</v>
      </c>
      <c r="F16">
        <v>336</v>
      </c>
      <c r="G16" s="59" t="s">
        <v>199</v>
      </c>
      <c r="H16">
        <v>100</v>
      </c>
    </row>
    <row r="17" spans="1:12" x14ac:dyDescent="0.2">
      <c r="A17">
        <v>16</v>
      </c>
      <c r="B17" t="s">
        <v>186</v>
      </c>
      <c r="C17">
        <f t="shared" si="0"/>
        <v>1</v>
      </c>
      <c r="D17">
        <v>91</v>
      </c>
      <c r="E17" s="56">
        <v>7</v>
      </c>
      <c r="F17">
        <v>321</v>
      </c>
      <c r="H17"/>
    </row>
    <row r="18" spans="1:12" x14ac:dyDescent="0.2">
      <c r="A18">
        <v>17</v>
      </c>
      <c r="B18" t="s">
        <v>186</v>
      </c>
      <c r="C18">
        <f t="shared" si="0"/>
        <v>1</v>
      </c>
      <c r="D18">
        <v>90</v>
      </c>
      <c r="E18" s="56">
        <v>6</v>
      </c>
      <c r="F18">
        <v>174</v>
      </c>
      <c r="G18" t="s">
        <v>198</v>
      </c>
      <c r="H18" t="s">
        <v>289</v>
      </c>
    </row>
    <row r="19" spans="1:12" x14ac:dyDescent="0.2">
      <c r="A19">
        <v>18</v>
      </c>
      <c r="B19" t="s">
        <v>186</v>
      </c>
      <c r="C19">
        <f t="shared" si="0"/>
        <v>1</v>
      </c>
      <c r="D19">
        <v>83</v>
      </c>
      <c r="E19" s="56">
        <v>3</v>
      </c>
      <c r="F19">
        <v>143</v>
      </c>
      <c r="G19">
        <v>-8.2877676717338975</v>
      </c>
      <c r="H19">
        <v>0</v>
      </c>
    </row>
    <row r="20" spans="1:12" x14ac:dyDescent="0.2">
      <c r="A20">
        <v>19</v>
      </c>
      <c r="B20" t="s">
        <v>186</v>
      </c>
      <c r="C20">
        <f t="shared" si="0"/>
        <v>1</v>
      </c>
      <c r="D20">
        <v>82</v>
      </c>
      <c r="E20" s="56">
        <v>11</v>
      </c>
      <c r="F20">
        <v>358</v>
      </c>
      <c r="G20">
        <v>-4.9408257538004232</v>
      </c>
      <c r="H20">
        <v>0</v>
      </c>
    </row>
    <row r="21" spans="1:12" x14ac:dyDescent="0.2">
      <c r="A21">
        <v>20</v>
      </c>
      <c r="B21" t="s">
        <v>186</v>
      </c>
      <c r="C21">
        <f t="shared" si="0"/>
        <v>1</v>
      </c>
      <c r="D21">
        <v>49</v>
      </c>
      <c r="E21" s="56">
        <v>2</v>
      </c>
      <c r="F21">
        <v>140</v>
      </c>
      <c r="G21">
        <v>-1.5938838358669489</v>
      </c>
      <c r="H21">
        <v>0</v>
      </c>
    </row>
    <row r="22" spans="1:12" x14ac:dyDescent="0.2">
      <c r="A22">
        <v>21</v>
      </c>
      <c r="B22" t="s">
        <v>186</v>
      </c>
      <c r="C22">
        <f t="shared" si="0"/>
        <v>1</v>
      </c>
      <c r="D22">
        <v>88</v>
      </c>
      <c r="E22" s="56">
        <v>2</v>
      </c>
      <c r="F22">
        <v>143</v>
      </c>
      <c r="G22">
        <v>1.7530580820665254</v>
      </c>
      <c r="H22">
        <v>8</v>
      </c>
    </row>
    <row r="23" spans="1:12" x14ac:dyDescent="0.2">
      <c r="A23">
        <v>22</v>
      </c>
      <c r="B23" t="s">
        <v>186</v>
      </c>
      <c r="C23">
        <f t="shared" si="0"/>
        <v>1</v>
      </c>
      <c r="D23">
        <v>75</v>
      </c>
      <c r="E23" s="56">
        <v>2</v>
      </c>
      <c r="F23">
        <v>159</v>
      </c>
      <c r="G23">
        <v>5.0999999999999996</v>
      </c>
      <c r="H23">
        <v>54</v>
      </c>
    </row>
    <row r="24" spans="1:12" x14ac:dyDescent="0.2">
      <c r="A24">
        <v>23</v>
      </c>
      <c r="B24" t="s">
        <v>266</v>
      </c>
      <c r="C24">
        <f t="shared" si="0"/>
        <v>0</v>
      </c>
      <c r="D24">
        <v>81</v>
      </c>
      <c r="E24" s="56">
        <v>7</v>
      </c>
      <c r="F24">
        <v>89</v>
      </c>
      <c r="G24">
        <v>8.4469419179334739</v>
      </c>
      <c r="H24">
        <v>20</v>
      </c>
    </row>
    <row r="25" spans="1:12" x14ac:dyDescent="0.2">
      <c r="A25">
        <v>24</v>
      </c>
      <c r="B25" t="s">
        <v>186</v>
      </c>
      <c r="C25">
        <f t="shared" si="0"/>
        <v>1</v>
      </c>
      <c r="D25">
        <v>76</v>
      </c>
      <c r="E25" s="56">
        <v>4</v>
      </c>
      <c r="F25">
        <v>294</v>
      </c>
      <c r="G25">
        <v>11.793883835866948</v>
      </c>
      <c r="H25">
        <v>14</v>
      </c>
    </row>
    <row r="26" spans="1:12" x14ac:dyDescent="0.2">
      <c r="A26">
        <v>25</v>
      </c>
      <c r="B26" t="s">
        <v>186</v>
      </c>
      <c r="C26">
        <f t="shared" si="0"/>
        <v>1</v>
      </c>
      <c r="D26">
        <v>85</v>
      </c>
      <c r="E26" s="56">
        <v>10</v>
      </c>
      <c r="F26">
        <v>473</v>
      </c>
      <c r="G26">
        <v>15.140825753800423</v>
      </c>
      <c r="H26">
        <v>3</v>
      </c>
    </row>
    <row r="27" spans="1:12" ht="17" thickBot="1" x14ac:dyDescent="0.25">
      <c r="A27">
        <v>26</v>
      </c>
      <c r="B27" t="s">
        <v>186</v>
      </c>
      <c r="C27">
        <f t="shared" si="0"/>
        <v>1</v>
      </c>
      <c r="D27">
        <v>84</v>
      </c>
      <c r="E27" s="56">
        <v>6</v>
      </c>
      <c r="F27">
        <v>128</v>
      </c>
      <c r="G27" t="s">
        <v>288</v>
      </c>
      <c r="H27">
        <v>1</v>
      </c>
    </row>
    <row r="28" spans="1:12" x14ac:dyDescent="0.2">
      <c r="A28">
        <v>27</v>
      </c>
      <c r="B28" t="s">
        <v>186</v>
      </c>
      <c r="C28">
        <f t="shared" si="0"/>
        <v>1</v>
      </c>
      <c r="D28">
        <v>77</v>
      </c>
      <c r="E28" s="56">
        <v>3</v>
      </c>
      <c r="F28">
        <v>15</v>
      </c>
      <c r="G28" t="s">
        <v>199</v>
      </c>
      <c r="H28">
        <v>100</v>
      </c>
      <c r="J28" s="15" t="s">
        <v>290</v>
      </c>
      <c r="K28" s="15" t="s">
        <v>292</v>
      </c>
      <c r="L28" s="15" t="s">
        <v>293</v>
      </c>
    </row>
    <row r="29" spans="1:12" x14ac:dyDescent="0.2">
      <c r="A29">
        <v>28</v>
      </c>
      <c r="B29" t="s">
        <v>186</v>
      </c>
      <c r="C29">
        <f t="shared" si="0"/>
        <v>1</v>
      </c>
      <c r="D29">
        <v>94</v>
      </c>
      <c r="E29" s="56">
        <v>6</v>
      </c>
      <c r="F29">
        <v>121</v>
      </c>
      <c r="J29">
        <v>-8.2877676717338975</v>
      </c>
      <c r="K29">
        <v>0</v>
      </c>
      <c r="L29" s="60">
        <v>0</v>
      </c>
    </row>
    <row r="30" spans="1:12" x14ac:dyDescent="0.2">
      <c r="A30">
        <v>29</v>
      </c>
      <c r="B30" t="s">
        <v>186</v>
      </c>
      <c r="C30">
        <f t="shared" si="0"/>
        <v>1</v>
      </c>
      <c r="D30">
        <v>66</v>
      </c>
      <c r="E30" s="56">
        <v>6</v>
      </c>
      <c r="F30">
        <v>128</v>
      </c>
      <c r="J30">
        <v>-4.9408257538004232</v>
      </c>
      <c r="K30">
        <v>0</v>
      </c>
      <c r="L30" s="60">
        <v>0</v>
      </c>
    </row>
    <row r="31" spans="1:12" x14ac:dyDescent="0.2">
      <c r="A31">
        <v>30</v>
      </c>
      <c r="B31" t="s">
        <v>266</v>
      </c>
      <c r="C31">
        <f t="shared" si="0"/>
        <v>0</v>
      </c>
      <c r="D31">
        <v>72</v>
      </c>
      <c r="E31" s="56">
        <v>1</v>
      </c>
      <c r="F31">
        <v>140</v>
      </c>
      <c r="J31">
        <v>-1.5938838358669489</v>
      </c>
      <c r="K31">
        <v>0</v>
      </c>
      <c r="L31" s="60">
        <v>0</v>
      </c>
    </row>
    <row r="32" spans="1:12" x14ac:dyDescent="0.2">
      <c r="A32">
        <v>31</v>
      </c>
      <c r="B32" t="s">
        <v>266</v>
      </c>
      <c r="C32">
        <f t="shared" si="0"/>
        <v>0</v>
      </c>
      <c r="D32">
        <v>78</v>
      </c>
      <c r="E32" s="56">
        <v>3</v>
      </c>
      <c r="F32">
        <v>209</v>
      </c>
      <c r="J32">
        <v>1.7530580820665254</v>
      </c>
      <c r="K32">
        <v>4</v>
      </c>
      <c r="L32" s="60">
        <v>0.44444444444444442</v>
      </c>
    </row>
    <row r="33" spans="1:12" x14ac:dyDescent="0.2">
      <c r="A33">
        <v>32</v>
      </c>
      <c r="B33" t="s">
        <v>186</v>
      </c>
      <c r="C33">
        <f t="shared" si="0"/>
        <v>1</v>
      </c>
      <c r="D33">
        <v>86</v>
      </c>
      <c r="E33" s="56">
        <v>3</v>
      </c>
      <c r="F33">
        <v>143</v>
      </c>
      <c r="J33">
        <v>5.0999999999999996</v>
      </c>
      <c r="K33">
        <v>1</v>
      </c>
      <c r="L33" s="60">
        <v>0.55555555555555558</v>
      </c>
    </row>
    <row r="34" spans="1:12" x14ac:dyDescent="0.2">
      <c r="A34">
        <v>33</v>
      </c>
      <c r="B34" t="s">
        <v>186</v>
      </c>
      <c r="C34">
        <f t="shared" si="0"/>
        <v>1</v>
      </c>
      <c r="D34">
        <v>70</v>
      </c>
      <c r="E34" s="56">
        <v>5</v>
      </c>
      <c r="F34">
        <v>209</v>
      </c>
      <c r="J34">
        <v>8.4469419179334739</v>
      </c>
      <c r="K34">
        <v>1</v>
      </c>
      <c r="L34" s="60">
        <v>0.66666666666666663</v>
      </c>
    </row>
    <row r="35" spans="1:12" x14ac:dyDescent="0.2">
      <c r="A35">
        <v>34</v>
      </c>
      <c r="B35" t="s">
        <v>266</v>
      </c>
      <c r="C35">
        <f t="shared" si="0"/>
        <v>0</v>
      </c>
      <c r="D35">
        <v>72</v>
      </c>
      <c r="E35" s="56">
        <v>5</v>
      </c>
      <c r="F35">
        <v>96</v>
      </c>
      <c r="J35">
        <v>11.793883835866948</v>
      </c>
      <c r="K35">
        <v>0</v>
      </c>
      <c r="L35" s="60">
        <v>0.66666666666666663</v>
      </c>
    </row>
    <row r="36" spans="1:12" x14ac:dyDescent="0.2">
      <c r="A36">
        <v>35</v>
      </c>
      <c r="B36" t="s">
        <v>266</v>
      </c>
      <c r="C36">
        <f t="shared" si="0"/>
        <v>0</v>
      </c>
      <c r="D36">
        <v>91</v>
      </c>
      <c r="E36" s="56">
        <v>3</v>
      </c>
      <c r="F36">
        <v>144</v>
      </c>
      <c r="J36">
        <v>15.140825753800423</v>
      </c>
      <c r="K36">
        <v>1</v>
      </c>
      <c r="L36" s="60">
        <v>0.77777777777777779</v>
      </c>
    </row>
    <row r="37" spans="1:12" ht="17" thickBot="1" x14ac:dyDescent="0.25">
      <c r="A37">
        <v>36</v>
      </c>
      <c r="B37" t="s">
        <v>266</v>
      </c>
      <c r="C37">
        <f t="shared" si="0"/>
        <v>0</v>
      </c>
      <c r="D37">
        <v>75</v>
      </c>
      <c r="E37" s="56">
        <v>2</v>
      </c>
      <c r="F37">
        <v>90</v>
      </c>
      <c r="J37" s="14" t="s">
        <v>291</v>
      </c>
      <c r="K37" s="14">
        <v>2</v>
      </c>
      <c r="L37" s="61">
        <v>1</v>
      </c>
    </row>
    <row r="38" spans="1:12" x14ac:dyDescent="0.2">
      <c r="A38">
        <v>37</v>
      </c>
      <c r="B38" t="s">
        <v>186</v>
      </c>
      <c r="C38">
        <f t="shared" si="0"/>
        <v>1</v>
      </c>
      <c r="D38">
        <v>83</v>
      </c>
      <c r="E38" s="56">
        <v>6</v>
      </c>
      <c r="F38">
        <v>88</v>
      </c>
    </row>
    <row r="39" spans="1:12" x14ac:dyDescent="0.2">
      <c r="A39">
        <v>38</v>
      </c>
      <c r="B39" t="s">
        <v>266</v>
      </c>
      <c r="C39">
        <f t="shared" si="0"/>
        <v>0</v>
      </c>
      <c r="D39">
        <v>82</v>
      </c>
      <c r="E39" s="56">
        <v>1</v>
      </c>
      <c r="F39">
        <v>183</v>
      </c>
    </row>
    <row r="40" spans="1:12" x14ac:dyDescent="0.2">
      <c r="A40">
        <v>39</v>
      </c>
      <c r="B40" t="s">
        <v>186</v>
      </c>
      <c r="C40">
        <f t="shared" si="0"/>
        <v>1</v>
      </c>
      <c r="D40">
        <v>82</v>
      </c>
      <c r="E40" s="56">
        <v>10</v>
      </c>
      <c r="F40">
        <v>430</v>
      </c>
    </row>
    <row r="41" spans="1:12" x14ac:dyDescent="0.2">
      <c r="A41">
        <v>40</v>
      </c>
      <c r="B41" t="s">
        <v>186</v>
      </c>
      <c r="C41">
        <f t="shared" si="0"/>
        <v>1</v>
      </c>
      <c r="D41">
        <v>92</v>
      </c>
      <c r="E41" s="56">
        <v>2</v>
      </c>
      <c r="F41">
        <v>138</v>
      </c>
    </row>
    <row r="42" spans="1:12" x14ac:dyDescent="0.2">
      <c r="A42">
        <v>41</v>
      </c>
      <c r="B42" t="s">
        <v>186</v>
      </c>
      <c r="C42">
        <f t="shared" si="0"/>
        <v>1</v>
      </c>
      <c r="D42">
        <v>79</v>
      </c>
      <c r="E42" s="56">
        <v>2</v>
      </c>
      <c r="F42">
        <v>88</v>
      </c>
    </row>
    <row r="43" spans="1:12" x14ac:dyDescent="0.2">
      <c r="A43">
        <v>42</v>
      </c>
      <c r="B43" t="s">
        <v>186</v>
      </c>
      <c r="C43">
        <f t="shared" si="0"/>
        <v>1</v>
      </c>
      <c r="D43">
        <v>69</v>
      </c>
      <c r="E43" s="56">
        <v>2</v>
      </c>
      <c r="F43">
        <v>447</v>
      </c>
    </row>
    <row r="44" spans="1:12" x14ac:dyDescent="0.2">
      <c r="A44">
        <v>43</v>
      </c>
      <c r="B44" t="s">
        <v>186</v>
      </c>
      <c r="C44">
        <f t="shared" si="0"/>
        <v>1</v>
      </c>
      <c r="D44">
        <v>76</v>
      </c>
      <c r="E44" s="56">
        <v>3</v>
      </c>
      <c r="F44">
        <v>183</v>
      </c>
    </row>
    <row r="45" spans="1:12" x14ac:dyDescent="0.2">
      <c r="A45">
        <v>44</v>
      </c>
      <c r="B45" t="s">
        <v>266</v>
      </c>
      <c r="C45">
        <f t="shared" si="0"/>
        <v>0</v>
      </c>
      <c r="D45">
        <v>73</v>
      </c>
      <c r="E45" s="56">
        <v>2</v>
      </c>
      <c r="F45">
        <v>140</v>
      </c>
    </row>
    <row r="46" spans="1:12" x14ac:dyDescent="0.2">
      <c r="A46">
        <v>45</v>
      </c>
      <c r="B46" t="s">
        <v>186</v>
      </c>
      <c r="C46">
        <f t="shared" si="0"/>
        <v>1</v>
      </c>
      <c r="D46">
        <v>83</v>
      </c>
      <c r="E46" s="56">
        <v>6</v>
      </c>
      <c r="F46">
        <v>127</v>
      </c>
    </row>
    <row r="47" spans="1:12" x14ac:dyDescent="0.2">
      <c r="A47">
        <v>46</v>
      </c>
      <c r="B47" t="s">
        <v>186</v>
      </c>
      <c r="C47">
        <f t="shared" si="0"/>
        <v>1</v>
      </c>
      <c r="D47">
        <v>80</v>
      </c>
      <c r="E47" s="56">
        <v>4</v>
      </c>
      <c r="F47">
        <v>444</v>
      </c>
    </row>
    <row r="48" spans="1:12" x14ac:dyDescent="0.2">
      <c r="A48">
        <v>47</v>
      </c>
      <c r="B48" t="s">
        <v>186</v>
      </c>
      <c r="C48">
        <f t="shared" si="0"/>
        <v>1</v>
      </c>
      <c r="D48">
        <v>76</v>
      </c>
      <c r="E48" s="56">
        <v>10</v>
      </c>
      <c r="F48">
        <v>493</v>
      </c>
    </row>
    <row r="49" spans="1:6" x14ac:dyDescent="0.2">
      <c r="A49">
        <v>48</v>
      </c>
      <c r="B49" t="s">
        <v>186</v>
      </c>
      <c r="C49">
        <f t="shared" si="0"/>
        <v>1</v>
      </c>
      <c r="D49">
        <v>77</v>
      </c>
      <c r="E49" s="56">
        <v>7</v>
      </c>
      <c r="F49">
        <v>324</v>
      </c>
    </row>
    <row r="50" spans="1:6" x14ac:dyDescent="0.2">
      <c r="A50">
        <v>49</v>
      </c>
      <c r="B50" t="s">
        <v>186</v>
      </c>
      <c r="C50">
        <f t="shared" si="0"/>
        <v>1</v>
      </c>
      <c r="D50">
        <v>85</v>
      </c>
      <c r="E50" s="56">
        <v>4</v>
      </c>
      <c r="F50">
        <v>140</v>
      </c>
    </row>
    <row r="51" spans="1:6" x14ac:dyDescent="0.2">
      <c r="A51">
        <v>50</v>
      </c>
      <c r="B51" t="s">
        <v>186</v>
      </c>
      <c r="C51">
        <f t="shared" si="0"/>
        <v>1</v>
      </c>
      <c r="D51">
        <v>70</v>
      </c>
      <c r="E51" s="56">
        <v>1</v>
      </c>
      <c r="F51">
        <v>140</v>
      </c>
    </row>
    <row r="52" spans="1:6" x14ac:dyDescent="0.2">
      <c r="A52">
        <v>51</v>
      </c>
      <c r="B52" t="s">
        <v>266</v>
      </c>
      <c r="C52">
        <f t="shared" si="0"/>
        <v>0</v>
      </c>
      <c r="D52">
        <v>81</v>
      </c>
      <c r="E52" s="56">
        <v>2</v>
      </c>
      <c r="F52">
        <v>140</v>
      </c>
    </row>
    <row r="53" spans="1:6" x14ac:dyDescent="0.2">
      <c r="A53">
        <v>52</v>
      </c>
      <c r="B53" t="s">
        <v>186</v>
      </c>
      <c r="C53">
        <f t="shared" si="0"/>
        <v>1</v>
      </c>
      <c r="D53">
        <v>83</v>
      </c>
      <c r="E53" s="56">
        <v>9</v>
      </c>
      <c r="F53">
        <v>138</v>
      </c>
    </row>
    <row r="54" spans="1:6" x14ac:dyDescent="0.2">
      <c r="A54">
        <v>53</v>
      </c>
      <c r="B54" t="s">
        <v>266</v>
      </c>
      <c r="C54">
        <f t="shared" si="0"/>
        <v>0</v>
      </c>
      <c r="D54">
        <v>76</v>
      </c>
      <c r="E54" s="56">
        <v>2</v>
      </c>
      <c r="F54">
        <v>269</v>
      </c>
    </row>
    <row r="55" spans="1:6" x14ac:dyDescent="0.2">
      <c r="A55">
        <v>54</v>
      </c>
      <c r="B55" t="s">
        <v>186</v>
      </c>
      <c r="C55">
        <f t="shared" si="0"/>
        <v>1</v>
      </c>
      <c r="D55">
        <v>88</v>
      </c>
      <c r="E55" s="56">
        <v>3</v>
      </c>
      <c r="F55">
        <v>140</v>
      </c>
    </row>
    <row r="56" spans="1:6" x14ac:dyDescent="0.2">
      <c r="A56">
        <v>55</v>
      </c>
      <c r="B56" t="s">
        <v>266</v>
      </c>
      <c r="C56">
        <f t="shared" si="0"/>
        <v>0</v>
      </c>
      <c r="D56">
        <v>88</v>
      </c>
      <c r="E56" s="56">
        <v>4</v>
      </c>
      <c r="F56">
        <v>208</v>
      </c>
    </row>
    <row r="57" spans="1:6" x14ac:dyDescent="0.2">
      <c r="A57">
        <v>56</v>
      </c>
      <c r="B57" t="s">
        <v>186</v>
      </c>
      <c r="C57">
        <f t="shared" si="0"/>
        <v>1</v>
      </c>
      <c r="D57">
        <v>89</v>
      </c>
      <c r="E57" s="56">
        <v>2</v>
      </c>
      <c r="F57">
        <v>15</v>
      </c>
    </row>
    <row r="58" spans="1:6" x14ac:dyDescent="0.2">
      <c r="A58">
        <v>57</v>
      </c>
      <c r="B58" t="s">
        <v>266</v>
      </c>
      <c r="C58">
        <f t="shared" si="0"/>
        <v>0</v>
      </c>
      <c r="D58">
        <v>39</v>
      </c>
      <c r="E58" s="56">
        <v>1</v>
      </c>
      <c r="F58">
        <v>434</v>
      </c>
    </row>
    <row r="59" spans="1:6" x14ac:dyDescent="0.2">
      <c r="A59">
        <v>58</v>
      </c>
      <c r="B59" t="s">
        <v>186</v>
      </c>
      <c r="C59">
        <f t="shared" si="0"/>
        <v>1</v>
      </c>
      <c r="D59">
        <v>89</v>
      </c>
      <c r="E59" s="56">
        <v>5</v>
      </c>
      <c r="F59">
        <v>88</v>
      </c>
    </row>
    <row r="60" spans="1:6" x14ac:dyDescent="0.2">
      <c r="A60">
        <v>59</v>
      </c>
      <c r="B60" t="s">
        <v>266</v>
      </c>
      <c r="C60">
        <f t="shared" si="0"/>
        <v>0</v>
      </c>
      <c r="D60">
        <v>80</v>
      </c>
      <c r="E60" s="56">
        <v>12</v>
      </c>
      <c r="F60">
        <v>78</v>
      </c>
    </row>
    <row r="61" spans="1:6" x14ac:dyDescent="0.2">
      <c r="A61">
        <v>60</v>
      </c>
      <c r="B61" t="s">
        <v>186</v>
      </c>
      <c r="C61">
        <f t="shared" si="0"/>
        <v>1</v>
      </c>
      <c r="D61">
        <v>71</v>
      </c>
      <c r="E61" s="56">
        <v>7</v>
      </c>
      <c r="F61">
        <v>89</v>
      </c>
    </row>
    <row r="62" spans="1:6" x14ac:dyDescent="0.2">
      <c r="A62">
        <v>61</v>
      </c>
      <c r="B62" t="s">
        <v>186</v>
      </c>
      <c r="C62">
        <f t="shared" si="0"/>
        <v>1</v>
      </c>
      <c r="D62">
        <v>90</v>
      </c>
      <c r="E62" s="56">
        <v>4</v>
      </c>
      <c r="F62">
        <v>89</v>
      </c>
    </row>
    <row r="63" spans="1:6" x14ac:dyDescent="0.2">
      <c r="A63">
        <v>62</v>
      </c>
      <c r="B63" t="s">
        <v>266</v>
      </c>
      <c r="C63">
        <f t="shared" si="0"/>
        <v>0</v>
      </c>
      <c r="D63">
        <v>91</v>
      </c>
      <c r="E63" s="56">
        <v>4</v>
      </c>
      <c r="F63">
        <v>316</v>
      </c>
    </row>
    <row r="64" spans="1:6" x14ac:dyDescent="0.2">
      <c r="A64">
        <v>63</v>
      </c>
      <c r="B64" t="s">
        <v>186</v>
      </c>
      <c r="C64">
        <f t="shared" si="0"/>
        <v>1</v>
      </c>
      <c r="D64">
        <v>73</v>
      </c>
      <c r="E64" s="56">
        <v>1</v>
      </c>
      <c r="F64">
        <v>140</v>
      </c>
    </row>
    <row r="65" spans="1:6" x14ac:dyDescent="0.2">
      <c r="A65">
        <v>64</v>
      </c>
      <c r="B65" t="s">
        <v>186</v>
      </c>
      <c r="C65">
        <f t="shared" si="0"/>
        <v>1</v>
      </c>
      <c r="D65">
        <v>77</v>
      </c>
      <c r="E65" s="56">
        <v>7</v>
      </c>
      <c r="F65">
        <v>166</v>
      </c>
    </row>
    <row r="66" spans="1:6" x14ac:dyDescent="0.2">
      <c r="A66">
        <v>65</v>
      </c>
      <c r="B66" t="s">
        <v>186</v>
      </c>
      <c r="C66">
        <f t="shared" si="0"/>
        <v>1</v>
      </c>
      <c r="D66">
        <v>78</v>
      </c>
      <c r="E66" s="56">
        <v>2</v>
      </c>
      <c r="F66">
        <v>175</v>
      </c>
    </row>
    <row r="67" spans="1:6" x14ac:dyDescent="0.2">
      <c r="A67">
        <v>66</v>
      </c>
      <c r="B67" t="s">
        <v>186</v>
      </c>
      <c r="C67">
        <f t="shared" ref="C67:C101" si="3">IF(B67="F",1,0)</f>
        <v>1</v>
      </c>
      <c r="D67">
        <v>79</v>
      </c>
      <c r="E67" s="56">
        <v>4</v>
      </c>
      <c r="F67">
        <v>203</v>
      </c>
    </row>
    <row r="68" spans="1:6" x14ac:dyDescent="0.2">
      <c r="A68">
        <v>67</v>
      </c>
      <c r="B68" t="s">
        <v>186</v>
      </c>
      <c r="C68">
        <f t="shared" si="3"/>
        <v>1</v>
      </c>
      <c r="D68">
        <v>85</v>
      </c>
      <c r="E68" s="56">
        <v>14</v>
      </c>
      <c r="F68">
        <v>87</v>
      </c>
    </row>
    <row r="69" spans="1:6" x14ac:dyDescent="0.2">
      <c r="A69">
        <v>68</v>
      </c>
      <c r="B69" t="s">
        <v>186</v>
      </c>
      <c r="C69">
        <f t="shared" si="3"/>
        <v>1</v>
      </c>
      <c r="D69">
        <v>74</v>
      </c>
      <c r="E69" s="56">
        <v>1</v>
      </c>
      <c r="F69">
        <v>296</v>
      </c>
    </row>
    <row r="70" spans="1:6" x14ac:dyDescent="0.2">
      <c r="A70">
        <v>69</v>
      </c>
      <c r="B70" t="s">
        <v>266</v>
      </c>
      <c r="C70">
        <f t="shared" si="3"/>
        <v>0</v>
      </c>
      <c r="D70">
        <v>78</v>
      </c>
      <c r="E70" s="56">
        <v>10</v>
      </c>
      <c r="F70">
        <v>294</v>
      </c>
    </row>
    <row r="71" spans="1:6" x14ac:dyDescent="0.2">
      <c r="A71">
        <v>70</v>
      </c>
      <c r="B71" t="s">
        <v>186</v>
      </c>
      <c r="C71">
        <f t="shared" si="3"/>
        <v>1</v>
      </c>
      <c r="D71">
        <v>92</v>
      </c>
      <c r="E71" s="56">
        <v>2</v>
      </c>
      <c r="F71">
        <v>127</v>
      </c>
    </row>
    <row r="72" spans="1:6" x14ac:dyDescent="0.2">
      <c r="A72">
        <v>71</v>
      </c>
      <c r="B72" t="s">
        <v>266</v>
      </c>
      <c r="C72">
        <f t="shared" si="3"/>
        <v>0</v>
      </c>
      <c r="D72">
        <v>56</v>
      </c>
      <c r="E72" s="56">
        <v>1</v>
      </c>
      <c r="F72">
        <v>294</v>
      </c>
    </row>
    <row r="73" spans="1:6" x14ac:dyDescent="0.2">
      <c r="A73">
        <v>72</v>
      </c>
      <c r="B73" t="s">
        <v>266</v>
      </c>
      <c r="C73">
        <f t="shared" si="3"/>
        <v>0</v>
      </c>
      <c r="D73">
        <v>76</v>
      </c>
      <c r="E73" s="56">
        <v>2</v>
      </c>
      <c r="F73">
        <v>183</v>
      </c>
    </row>
    <row r="74" spans="1:6" x14ac:dyDescent="0.2">
      <c r="A74">
        <v>73</v>
      </c>
      <c r="B74" t="s">
        <v>186</v>
      </c>
      <c r="C74">
        <f t="shared" si="3"/>
        <v>1</v>
      </c>
      <c r="D74">
        <v>84</v>
      </c>
      <c r="E74" s="56">
        <v>10</v>
      </c>
      <c r="F74">
        <v>197</v>
      </c>
    </row>
    <row r="75" spans="1:6" x14ac:dyDescent="0.2">
      <c r="A75">
        <v>74</v>
      </c>
      <c r="B75" t="s">
        <v>186</v>
      </c>
      <c r="C75">
        <f t="shared" si="3"/>
        <v>1</v>
      </c>
      <c r="D75">
        <v>75</v>
      </c>
      <c r="E75" s="56">
        <v>3</v>
      </c>
      <c r="F75">
        <v>132</v>
      </c>
    </row>
    <row r="76" spans="1:6" x14ac:dyDescent="0.2">
      <c r="A76">
        <v>75</v>
      </c>
      <c r="B76" t="s">
        <v>186</v>
      </c>
      <c r="C76">
        <f t="shared" si="3"/>
        <v>1</v>
      </c>
      <c r="D76">
        <v>68</v>
      </c>
      <c r="E76" s="56">
        <v>7</v>
      </c>
      <c r="F76">
        <v>240</v>
      </c>
    </row>
    <row r="77" spans="1:6" x14ac:dyDescent="0.2">
      <c r="A77">
        <v>76</v>
      </c>
      <c r="B77" t="s">
        <v>266</v>
      </c>
      <c r="C77">
        <f t="shared" si="3"/>
        <v>0</v>
      </c>
      <c r="D77">
        <v>50</v>
      </c>
      <c r="E77" s="56">
        <v>2</v>
      </c>
      <c r="F77">
        <v>182</v>
      </c>
    </row>
    <row r="78" spans="1:6" x14ac:dyDescent="0.2">
      <c r="A78">
        <v>77</v>
      </c>
      <c r="B78" t="s">
        <v>266</v>
      </c>
      <c r="C78">
        <f t="shared" si="3"/>
        <v>0</v>
      </c>
      <c r="D78">
        <v>49</v>
      </c>
      <c r="E78" s="56">
        <v>9</v>
      </c>
      <c r="F78">
        <v>436</v>
      </c>
    </row>
    <row r="79" spans="1:6" x14ac:dyDescent="0.2">
      <c r="A79">
        <v>78</v>
      </c>
      <c r="B79" t="s">
        <v>266</v>
      </c>
      <c r="C79">
        <f t="shared" si="3"/>
        <v>0</v>
      </c>
      <c r="D79">
        <v>76</v>
      </c>
      <c r="E79" s="56">
        <v>3</v>
      </c>
      <c r="F79">
        <v>175</v>
      </c>
    </row>
    <row r="80" spans="1:6" x14ac:dyDescent="0.2">
      <c r="A80">
        <v>79</v>
      </c>
      <c r="B80" t="s">
        <v>266</v>
      </c>
      <c r="C80">
        <f t="shared" si="3"/>
        <v>0</v>
      </c>
      <c r="D80">
        <v>76</v>
      </c>
      <c r="E80" s="56">
        <v>3</v>
      </c>
      <c r="F80">
        <v>207</v>
      </c>
    </row>
    <row r="81" spans="1:6" x14ac:dyDescent="0.2">
      <c r="A81">
        <v>80</v>
      </c>
      <c r="B81" t="s">
        <v>186</v>
      </c>
      <c r="C81">
        <f t="shared" si="3"/>
        <v>1</v>
      </c>
      <c r="D81">
        <v>67</v>
      </c>
      <c r="E81" s="56">
        <v>2</v>
      </c>
      <c r="F81">
        <v>359</v>
      </c>
    </row>
    <row r="82" spans="1:6" x14ac:dyDescent="0.2">
      <c r="A82">
        <v>81</v>
      </c>
      <c r="B82" t="s">
        <v>266</v>
      </c>
      <c r="C82">
        <f t="shared" si="3"/>
        <v>0</v>
      </c>
      <c r="D82">
        <v>96</v>
      </c>
      <c r="E82" s="56">
        <v>11</v>
      </c>
      <c r="F82">
        <v>79</v>
      </c>
    </row>
    <row r="83" spans="1:6" x14ac:dyDescent="0.2">
      <c r="A83">
        <v>82</v>
      </c>
      <c r="B83" t="s">
        <v>186</v>
      </c>
      <c r="C83">
        <f t="shared" si="3"/>
        <v>1</v>
      </c>
      <c r="D83">
        <v>83</v>
      </c>
      <c r="E83" s="56">
        <v>16</v>
      </c>
      <c r="F83">
        <v>127</v>
      </c>
    </row>
    <row r="84" spans="1:6" x14ac:dyDescent="0.2">
      <c r="A84">
        <v>83</v>
      </c>
      <c r="B84" t="s">
        <v>186</v>
      </c>
      <c r="C84">
        <f t="shared" si="3"/>
        <v>1</v>
      </c>
      <c r="D84">
        <v>77</v>
      </c>
      <c r="E84" s="56">
        <v>3</v>
      </c>
      <c r="F84">
        <v>182</v>
      </c>
    </row>
    <row r="85" spans="1:6" x14ac:dyDescent="0.2">
      <c r="A85">
        <v>84</v>
      </c>
      <c r="B85" t="s">
        <v>266</v>
      </c>
      <c r="C85">
        <f t="shared" si="3"/>
        <v>0</v>
      </c>
      <c r="D85">
        <v>86</v>
      </c>
      <c r="E85" s="56">
        <v>5</v>
      </c>
      <c r="F85">
        <v>346</v>
      </c>
    </row>
    <row r="86" spans="1:6" x14ac:dyDescent="0.2">
      <c r="A86">
        <v>85</v>
      </c>
      <c r="B86" t="s">
        <v>186</v>
      </c>
      <c r="C86">
        <f t="shared" si="3"/>
        <v>1</v>
      </c>
      <c r="D86">
        <v>80</v>
      </c>
      <c r="E86" s="56">
        <v>1</v>
      </c>
      <c r="F86">
        <v>140</v>
      </c>
    </row>
    <row r="87" spans="1:6" x14ac:dyDescent="0.2">
      <c r="A87">
        <v>86</v>
      </c>
      <c r="B87" t="s">
        <v>186</v>
      </c>
      <c r="C87">
        <f t="shared" si="3"/>
        <v>1</v>
      </c>
      <c r="D87">
        <v>61</v>
      </c>
      <c r="E87" s="56">
        <v>8</v>
      </c>
      <c r="F87">
        <v>296</v>
      </c>
    </row>
    <row r="88" spans="1:6" x14ac:dyDescent="0.2">
      <c r="A88">
        <v>87</v>
      </c>
      <c r="B88" t="s">
        <v>266</v>
      </c>
      <c r="C88">
        <f t="shared" si="3"/>
        <v>0</v>
      </c>
      <c r="D88">
        <v>80</v>
      </c>
      <c r="E88" s="56">
        <v>5</v>
      </c>
      <c r="F88">
        <v>236</v>
      </c>
    </row>
    <row r="89" spans="1:6" x14ac:dyDescent="0.2">
      <c r="A89">
        <v>88</v>
      </c>
      <c r="B89" t="s">
        <v>186</v>
      </c>
      <c r="C89">
        <f t="shared" si="3"/>
        <v>1</v>
      </c>
      <c r="D89">
        <v>78</v>
      </c>
      <c r="E89" s="56">
        <v>2</v>
      </c>
      <c r="F89">
        <v>122</v>
      </c>
    </row>
    <row r="90" spans="1:6" x14ac:dyDescent="0.2">
      <c r="A90">
        <v>89</v>
      </c>
      <c r="B90" t="s">
        <v>186</v>
      </c>
      <c r="C90">
        <f t="shared" si="3"/>
        <v>1</v>
      </c>
      <c r="D90">
        <v>71</v>
      </c>
      <c r="E90" s="56">
        <v>10</v>
      </c>
      <c r="F90">
        <v>90</v>
      </c>
    </row>
    <row r="91" spans="1:6" x14ac:dyDescent="0.2">
      <c r="A91">
        <v>90</v>
      </c>
      <c r="B91" t="s">
        <v>266</v>
      </c>
      <c r="C91">
        <f t="shared" si="3"/>
        <v>0</v>
      </c>
      <c r="D91">
        <v>90</v>
      </c>
      <c r="E91" s="56">
        <v>9</v>
      </c>
      <c r="F91">
        <v>89</v>
      </c>
    </row>
    <row r="92" spans="1:6" x14ac:dyDescent="0.2">
      <c r="A92">
        <v>91</v>
      </c>
      <c r="B92" t="s">
        <v>186</v>
      </c>
      <c r="C92">
        <f t="shared" si="3"/>
        <v>1</v>
      </c>
      <c r="D92">
        <v>91</v>
      </c>
      <c r="E92" s="56">
        <v>7</v>
      </c>
      <c r="F92">
        <v>296</v>
      </c>
    </row>
    <row r="93" spans="1:6" x14ac:dyDescent="0.2">
      <c r="A93">
        <v>92</v>
      </c>
      <c r="B93" t="s">
        <v>186</v>
      </c>
      <c r="C93">
        <f t="shared" si="3"/>
        <v>1</v>
      </c>
      <c r="D93">
        <v>69</v>
      </c>
      <c r="E93" s="56">
        <v>4</v>
      </c>
      <c r="F93">
        <v>248</v>
      </c>
    </row>
    <row r="94" spans="1:6" x14ac:dyDescent="0.2">
      <c r="A94">
        <v>93</v>
      </c>
      <c r="B94" t="s">
        <v>266</v>
      </c>
      <c r="C94">
        <f t="shared" si="3"/>
        <v>0</v>
      </c>
      <c r="D94">
        <v>88</v>
      </c>
      <c r="E94" s="56">
        <v>5</v>
      </c>
      <c r="F94">
        <v>278</v>
      </c>
    </row>
    <row r="95" spans="1:6" x14ac:dyDescent="0.2">
      <c r="A95">
        <v>94</v>
      </c>
      <c r="B95" t="s">
        <v>186</v>
      </c>
      <c r="C95">
        <f t="shared" si="3"/>
        <v>1</v>
      </c>
      <c r="D95">
        <v>76</v>
      </c>
      <c r="E95" s="56">
        <v>2</v>
      </c>
      <c r="F95">
        <v>143</v>
      </c>
    </row>
    <row r="96" spans="1:6" x14ac:dyDescent="0.2">
      <c r="A96">
        <v>95</v>
      </c>
      <c r="B96" t="s">
        <v>186</v>
      </c>
      <c r="C96">
        <f t="shared" si="3"/>
        <v>1</v>
      </c>
      <c r="D96">
        <v>83</v>
      </c>
      <c r="E96" s="56">
        <v>5</v>
      </c>
      <c r="F96">
        <v>321</v>
      </c>
    </row>
    <row r="97" spans="1:6" x14ac:dyDescent="0.2">
      <c r="A97">
        <v>96</v>
      </c>
      <c r="B97" t="s">
        <v>186</v>
      </c>
      <c r="C97">
        <f t="shared" si="3"/>
        <v>1</v>
      </c>
      <c r="D97">
        <v>75</v>
      </c>
      <c r="E97" s="56">
        <v>3</v>
      </c>
      <c r="F97">
        <v>127</v>
      </c>
    </row>
    <row r="98" spans="1:6" x14ac:dyDescent="0.2">
      <c r="A98">
        <v>97</v>
      </c>
      <c r="B98" t="s">
        <v>266</v>
      </c>
      <c r="C98">
        <f t="shared" si="3"/>
        <v>0</v>
      </c>
      <c r="D98">
        <v>83</v>
      </c>
      <c r="E98" s="56">
        <v>7</v>
      </c>
      <c r="F98">
        <v>140</v>
      </c>
    </row>
    <row r="99" spans="1:6" x14ac:dyDescent="0.2">
      <c r="A99">
        <v>98</v>
      </c>
      <c r="B99" t="s">
        <v>266</v>
      </c>
      <c r="C99">
        <f t="shared" si="3"/>
        <v>0</v>
      </c>
      <c r="D99">
        <v>68</v>
      </c>
      <c r="E99" s="56">
        <v>9</v>
      </c>
      <c r="F99">
        <v>79</v>
      </c>
    </row>
    <row r="100" spans="1:6" x14ac:dyDescent="0.2">
      <c r="A100">
        <v>99</v>
      </c>
      <c r="B100" t="s">
        <v>266</v>
      </c>
      <c r="C100">
        <f t="shared" si="3"/>
        <v>0</v>
      </c>
      <c r="D100">
        <v>75</v>
      </c>
      <c r="E100" s="56">
        <v>7</v>
      </c>
      <c r="F100">
        <v>101</v>
      </c>
    </row>
    <row r="101" spans="1:6" x14ac:dyDescent="0.2">
      <c r="A101">
        <v>100</v>
      </c>
      <c r="B101" t="s">
        <v>266</v>
      </c>
      <c r="C101">
        <f t="shared" si="3"/>
        <v>0</v>
      </c>
      <c r="D101">
        <v>60</v>
      </c>
      <c r="E101" s="56">
        <v>5</v>
      </c>
      <c r="F101">
        <v>14</v>
      </c>
    </row>
  </sheetData>
  <sortState xmlns:xlrd2="http://schemas.microsoft.com/office/spreadsheetml/2017/richdata2" ref="J29:J36">
    <sortCondition ref="J29"/>
  </sortState>
  <mergeCells count="2">
    <mergeCell ref="L1:L2"/>
    <mergeCell ref="M1:M2"/>
  </mergeCell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FDF73-E024-FC46-8798-0D9B1DF6C59F}">
  <dimension ref="A1:E9"/>
  <sheetViews>
    <sheetView zoomScale="200" workbookViewId="0">
      <selection activeCell="E7" sqref="E7"/>
    </sheetView>
  </sheetViews>
  <sheetFormatPr baseColWidth="10" defaultRowHeight="16" x14ac:dyDescent="0.2"/>
  <cols>
    <col min="5" max="5" width="12.1640625" bestFit="1" customWidth="1"/>
  </cols>
  <sheetData>
    <row r="1" spans="1:5" x14ac:dyDescent="0.2">
      <c r="A1" s="26" t="s">
        <v>294</v>
      </c>
      <c r="B1" s="26"/>
      <c r="C1" s="26"/>
      <c r="D1" s="26"/>
      <c r="E1" s="27" t="s">
        <v>302</v>
      </c>
    </row>
    <row r="2" spans="1:5" x14ac:dyDescent="0.2">
      <c r="A2" s="26"/>
      <c r="B2" s="26"/>
      <c r="C2" s="26"/>
      <c r="D2" s="26"/>
    </row>
    <row r="3" spans="1:5" x14ac:dyDescent="0.2">
      <c r="A3" s="26"/>
      <c r="B3" s="26" t="s">
        <v>225</v>
      </c>
      <c r="C3" s="26" t="s">
        <v>295</v>
      </c>
      <c r="D3" s="26" t="s">
        <v>296</v>
      </c>
    </row>
    <row r="4" spans="1:5" x14ac:dyDescent="0.2">
      <c r="A4" s="26" t="s">
        <v>297</v>
      </c>
      <c r="B4" s="26">
        <v>5</v>
      </c>
      <c r="C4" s="26">
        <v>2</v>
      </c>
      <c r="D4" s="26">
        <v>0.64600000000000002</v>
      </c>
      <c r="E4">
        <f>_xlfn.BINOM.DIST(C4,B4,D4,0)</f>
        <v>0.18512915637023999</v>
      </c>
    </row>
    <row r="5" spans="1:5" x14ac:dyDescent="0.2">
      <c r="A5" s="26" t="s">
        <v>298</v>
      </c>
      <c r="B5" s="26">
        <v>11</v>
      </c>
      <c r="C5" s="26">
        <v>9</v>
      </c>
      <c r="D5" s="26">
        <v>0.42</v>
      </c>
      <c r="E5">
        <f>_xlfn.BINOM.DIST(C5,B5,D5,0)</f>
        <v>7.5242339439829326E-3</v>
      </c>
    </row>
    <row r="6" spans="1:5" x14ac:dyDescent="0.2">
      <c r="A6" s="26" t="s">
        <v>299</v>
      </c>
      <c r="B6" s="26">
        <v>11</v>
      </c>
      <c r="C6" s="26">
        <v>7</v>
      </c>
      <c r="D6" s="26">
        <v>0.42</v>
      </c>
      <c r="E6">
        <f>_xlfn.BINOM.DIST(C6,B6,D6,0)</f>
        <v>8.6093615603940743E-2</v>
      </c>
    </row>
    <row r="7" spans="1:5" x14ac:dyDescent="0.2">
      <c r="A7" s="26" t="s">
        <v>300</v>
      </c>
      <c r="B7" s="26">
        <v>120</v>
      </c>
      <c r="C7" s="26">
        <v>35</v>
      </c>
      <c r="D7" s="26">
        <v>0.5</v>
      </c>
      <c r="E7">
        <f>_xlfn.BINOM.DIST(C7,B7,D7,0)</f>
        <v>1.7288559991432812E-6</v>
      </c>
    </row>
    <row r="8" spans="1:5" x14ac:dyDescent="0.2">
      <c r="A8" s="26" t="s">
        <v>301</v>
      </c>
      <c r="B8" s="26">
        <v>120</v>
      </c>
      <c r="C8" s="26">
        <v>60</v>
      </c>
      <c r="D8" s="26">
        <v>0.5</v>
      </c>
      <c r="E8">
        <f>_xlfn.BINOM.DIST(C8,B8,D8,0)</f>
        <v>7.2684978910116715E-2</v>
      </c>
    </row>
    <row r="9" spans="1:5" x14ac:dyDescent="0.2">
      <c r="A9" s="26"/>
      <c r="B9" s="26"/>
      <c r="C9" s="26"/>
      <c r="D9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153C0-13C3-8647-8FF6-E75DAE220F18}">
  <dimension ref="A1:J51"/>
  <sheetViews>
    <sheetView tabSelected="1" workbookViewId="0">
      <selection activeCell="D14" sqref="D14:D17"/>
    </sheetView>
  </sheetViews>
  <sheetFormatPr baseColWidth="10" defaultRowHeight="16" x14ac:dyDescent="0.2"/>
  <cols>
    <col min="3" max="3" width="9" bestFit="1" customWidth="1"/>
    <col min="5" max="5" width="13" bestFit="1" customWidth="1"/>
    <col min="6" max="6" width="16" bestFit="1" customWidth="1"/>
    <col min="7" max="7" width="8.6640625" bestFit="1" customWidth="1"/>
    <col min="8" max="8" width="7" bestFit="1" customWidth="1"/>
    <col min="9" max="9" width="7.6640625" bestFit="1" customWidth="1"/>
    <col min="10" max="10" width="10.5" bestFit="1" customWidth="1"/>
    <col min="11" max="11" width="13" bestFit="1" customWidth="1"/>
    <col min="12" max="12" width="8.6640625" bestFit="1" customWidth="1"/>
    <col min="13" max="13" width="2.6640625" bestFit="1" customWidth="1"/>
    <col min="14" max="14" width="11.33203125" bestFit="1" customWidth="1"/>
    <col min="15" max="15" width="9.33203125" bestFit="1" customWidth="1"/>
    <col min="16" max="16" width="2.6640625" bestFit="1" customWidth="1"/>
    <col min="17" max="17" width="12" bestFit="1" customWidth="1"/>
    <col min="18" max="18" width="10.5" bestFit="1" customWidth="1"/>
  </cols>
  <sheetData>
    <row r="1" spans="1:10" x14ac:dyDescent="0.2">
      <c r="A1" s="52" t="s">
        <v>252</v>
      </c>
      <c r="B1" s="52" t="s">
        <v>253</v>
      </c>
      <c r="C1" s="52" t="s">
        <v>303</v>
      </c>
    </row>
    <row r="2" spans="1:10" x14ac:dyDescent="0.2">
      <c r="A2">
        <v>1</v>
      </c>
      <c r="B2" t="s">
        <v>186</v>
      </c>
      <c r="C2" t="s">
        <v>304</v>
      </c>
      <c r="D2" s="65" t="s">
        <v>310</v>
      </c>
      <c r="E2" s="22" t="s">
        <v>308</v>
      </c>
      <c r="F2" s="22" t="s">
        <v>309</v>
      </c>
    </row>
    <row r="3" spans="1:10" x14ac:dyDescent="0.2">
      <c r="A3">
        <v>2</v>
      </c>
      <c r="B3" t="s">
        <v>186</v>
      </c>
      <c r="C3" t="s">
        <v>305</v>
      </c>
      <c r="D3" s="65"/>
      <c r="E3" s="22" t="s">
        <v>198</v>
      </c>
      <c r="F3" t="s">
        <v>306</v>
      </c>
      <c r="G3" t="s">
        <v>305</v>
      </c>
      <c r="H3" t="s">
        <v>307</v>
      </c>
      <c r="I3" t="s">
        <v>304</v>
      </c>
      <c r="J3" t="s">
        <v>199</v>
      </c>
    </row>
    <row r="4" spans="1:10" x14ac:dyDescent="0.2">
      <c r="A4">
        <v>3</v>
      </c>
      <c r="B4" t="s">
        <v>186</v>
      </c>
      <c r="C4" t="s">
        <v>305</v>
      </c>
      <c r="D4" s="65"/>
      <c r="E4" s="59" t="s">
        <v>186</v>
      </c>
      <c r="F4">
        <v>9</v>
      </c>
      <c r="G4">
        <v>10</v>
      </c>
      <c r="H4">
        <v>9</v>
      </c>
      <c r="I4">
        <v>5</v>
      </c>
      <c r="J4">
        <v>33</v>
      </c>
    </row>
    <row r="5" spans="1:10" x14ac:dyDescent="0.2">
      <c r="A5">
        <v>4</v>
      </c>
      <c r="B5" t="s">
        <v>266</v>
      </c>
      <c r="C5" t="s">
        <v>306</v>
      </c>
      <c r="D5" s="65"/>
      <c r="E5" s="59" t="s">
        <v>266</v>
      </c>
      <c r="F5">
        <v>4</v>
      </c>
      <c r="G5">
        <v>4</v>
      </c>
      <c r="H5">
        <v>4</v>
      </c>
      <c r="I5">
        <v>5</v>
      </c>
      <c r="J5">
        <v>17</v>
      </c>
    </row>
    <row r="6" spans="1:10" x14ac:dyDescent="0.2">
      <c r="A6">
        <v>5</v>
      </c>
      <c r="B6" t="s">
        <v>186</v>
      </c>
      <c r="C6" t="s">
        <v>307</v>
      </c>
      <c r="D6" s="65"/>
      <c r="E6" s="59" t="s">
        <v>199</v>
      </c>
      <c r="F6">
        <v>13</v>
      </c>
      <c r="G6">
        <v>14</v>
      </c>
      <c r="H6">
        <v>13</v>
      </c>
      <c r="I6">
        <v>10</v>
      </c>
      <c r="J6">
        <v>50</v>
      </c>
    </row>
    <row r="7" spans="1:10" x14ac:dyDescent="0.2">
      <c r="A7">
        <v>6</v>
      </c>
      <c r="B7" t="s">
        <v>186</v>
      </c>
      <c r="C7" t="s">
        <v>306</v>
      </c>
    </row>
    <row r="8" spans="1:10" x14ac:dyDescent="0.2">
      <c r="A8">
        <v>7</v>
      </c>
      <c r="B8" t="s">
        <v>186</v>
      </c>
      <c r="C8" t="s">
        <v>306</v>
      </c>
    </row>
    <row r="9" spans="1:10" x14ac:dyDescent="0.2">
      <c r="A9">
        <v>8</v>
      </c>
      <c r="B9" t="s">
        <v>186</v>
      </c>
      <c r="C9" t="s">
        <v>306</v>
      </c>
      <c r="E9" s="57"/>
      <c r="F9" s="57" t="s">
        <v>306</v>
      </c>
      <c r="G9" s="57" t="s">
        <v>305</v>
      </c>
      <c r="H9" s="57" t="s">
        <v>307</v>
      </c>
      <c r="I9" s="57" t="s">
        <v>304</v>
      </c>
      <c r="J9" s="57" t="s">
        <v>199</v>
      </c>
    </row>
    <row r="10" spans="1:10" x14ac:dyDescent="0.2">
      <c r="A10">
        <v>9</v>
      </c>
      <c r="B10" t="s">
        <v>186</v>
      </c>
      <c r="C10" t="s">
        <v>307</v>
      </c>
      <c r="E10" s="57" t="s">
        <v>186</v>
      </c>
      <c r="F10" s="57">
        <v>9</v>
      </c>
      <c r="G10" s="57">
        <v>10</v>
      </c>
      <c r="H10" s="57">
        <v>9</v>
      </c>
      <c r="I10" s="57">
        <v>5</v>
      </c>
      <c r="J10" s="57">
        <v>33</v>
      </c>
    </row>
    <row r="11" spans="1:10" x14ac:dyDescent="0.2">
      <c r="A11">
        <v>10</v>
      </c>
      <c r="B11" t="s">
        <v>186</v>
      </c>
      <c r="C11" t="s">
        <v>307</v>
      </c>
      <c r="E11" s="57" t="s">
        <v>266</v>
      </c>
      <c r="F11" s="57">
        <v>4</v>
      </c>
      <c r="G11" s="57">
        <v>4</v>
      </c>
      <c r="H11" s="57">
        <v>4</v>
      </c>
      <c r="I11" s="57">
        <v>5</v>
      </c>
      <c r="J11" s="57">
        <v>17</v>
      </c>
    </row>
    <row r="12" spans="1:10" x14ac:dyDescent="0.2">
      <c r="A12">
        <v>11</v>
      </c>
      <c r="B12" t="s">
        <v>266</v>
      </c>
      <c r="C12" t="s">
        <v>307</v>
      </c>
      <c r="E12" s="57" t="s">
        <v>199</v>
      </c>
      <c r="F12" s="57">
        <v>13</v>
      </c>
      <c r="G12" s="57">
        <v>14</v>
      </c>
      <c r="H12" s="57">
        <v>13</v>
      </c>
      <c r="I12" s="57">
        <v>10</v>
      </c>
      <c r="J12" s="57">
        <v>50</v>
      </c>
    </row>
    <row r="13" spans="1:10" x14ac:dyDescent="0.2">
      <c r="A13">
        <v>12</v>
      </c>
      <c r="B13" t="s">
        <v>186</v>
      </c>
      <c r="C13" t="s">
        <v>305</v>
      </c>
    </row>
    <row r="14" spans="1:10" x14ac:dyDescent="0.2">
      <c r="A14">
        <v>13</v>
      </c>
      <c r="B14" t="s">
        <v>266</v>
      </c>
      <c r="C14" t="s">
        <v>304</v>
      </c>
      <c r="E14" s="57"/>
      <c r="F14" s="57" t="s">
        <v>306</v>
      </c>
      <c r="G14" s="57" t="s">
        <v>305</v>
      </c>
      <c r="H14" s="57" t="s">
        <v>307</v>
      </c>
      <c r="I14" s="57" t="s">
        <v>304</v>
      </c>
      <c r="J14" s="57" t="s">
        <v>199</v>
      </c>
    </row>
    <row r="15" spans="1:10" x14ac:dyDescent="0.2">
      <c r="A15">
        <v>14</v>
      </c>
      <c r="B15" t="s">
        <v>186</v>
      </c>
      <c r="C15" t="s">
        <v>304</v>
      </c>
      <c r="E15" s="57" t="s">
        <v>186</v>
      </c>
      <c r="F15" s="62">
        <f>F10/$J$12</f>
        <v>0.18</v>
      </c>
      <c r="G15" s="62">
        <f t="shared" ref="G15:J15" si="0">G10/$J$12</f>
        <v>0.2</v>
      </c>
      <c r="H15" s="62">
        <f t="shared" si="0"/>
        <v>0.18</v>
      </c>
      <c r="I15" s="62">
        <f t="shared" si="0"/>
        <v>0.1</v>
      </c>
      <c r="J15" s="62">
        <f t="shared" si="0"/>
        <v>0.66</v>
      </c>
    </row>
    <row r="16" spans="1:10" x14ac:dyDescent="0.2">
      <c r="A16">
        <v>15</v>
      </c>
      <c r="B16" t="s">
        <v>186</v>
      </c>
      <c r="C16" t="s">
        <v>304</v>
      </c>
      <c r="E16" s="57" t="s">
        <v>266</v>
      </c>
      <c r="F16" s="62">
        <f t="shared" ref="F16:J16" si="1">F11/$J$12</f>
        <v>0.08</v>
      </c>
      <c r="G16" s="62">
        <f t="shared" si="1"/>
        <v>0.08</v>
      </c>
      <c r="H16" s="62">
        <f t="shared" si="1"/>
        <v>0.08</v>
      </c>
      <c r="I16" s="62">
        <f t="shared" si="1"/>
        <v>0.1</v>
      </c>
      <c r="J16" s="62">
        <f t="shared" si="1"/>
        <v>0.34</v>
      </c>
    </row>
    <row r="17" spans="1:10" x14ac:dyDescent="0.2">
      <c r="A17">
        <v>16</v>
      </c>
      <c r="B17" t="s">
        <v>186</v>
      </c>
      <c r="C17" t="s">
        <v>305</v>
      </c>
      <c r="E17" s="57" t="s">
        <v>199</v>
      </c>
      <c r="F17" s="62">
        <f t="shared" ref="F17:J17" si="2">F12/$J$12</f>
        <v>0.26</v>
      </c>
      <c r="G17" s="62">
        <f t="shared" si="2"/>
        <v>0.28000000000000003</v>
      </c>
      <c r="H17" s="62">
        <f t="shared" si="2"/>
        <v>0.26</v>
      </c>
      <c r="I17" s="62">
        <f t="shared" si="2"/>
        <v>0.2</v>
      </c>
      <c r="J17" s="62">
        <f t="shared" si="2"/>
        <v>1</v>
      </c>
    </row>
    <row r="18" spans="1:10" x14ac:dyDescent="0.2">
      <c r="A18">
        <v>17</v>
      </c>
      <c r="B18" t="s">
        <v>186</v>
      </c>
      <c r="C18" t="s">
        <v>306</v>
      </c>
    </row>
    <row r="19" spans="1:10" x14ac:dyDescent="0.2">
      <c r="A19">
        <v>18</v>
      </c>
      <c r="B19" t="s">
        <v>186</v>
      </c>
      <c r="C19" t="s">
        <v>307</v>
      </c>
    </row>
    <row r="20" spans="1:10" x14ac:dyDescent="0.2">
      <c r="A20">
        <v>19</v>
      </c>
      <c r="B20" t="s">
        <v>266</v>
      </c>
      <c r="C20" t="s">
        <v>307</v>
      </c>
    </row>
    <row r="21" spans="1:10" x14ac:dyDescent="0.2">
      <c r="A21">
        <v>20</v>
      </c>
      <c r="B21" t="s">
        <v>186</v>
      </c>
      <c r="C21" t="s">
        <v>307</v>
      </c>
    </row>
    <row r="22" spans="1:10" x14ac:dyDescent="0.2">
      <c r="A22">
        <v>21</v>
      </c>
      <c r="B22" t="s">
        <v>266</v>
      </c>
      <c r="C22" t="s">
        <v>304</v>
      </c>
    </row>
    <row r="23" spans="1:10" x14ac:dyDescent="0.2">
      <c r="A23">
        <v>22</v>
      </c>
      <c r="B23" t="s">
        <v>266</v>
      </c>
      <c r="C23" t="s">
        <v>304</v>
      </c>
    </row>
    <row r="24" spans="1:10" x14ac:dyDescent="0.2">
      <c r="A24">
        <v>23</v>
      </c>
      <c r="B24" t="s">
        <v>186</v>
      </c>
      <c r="C24" t="s">
        <v>307</v>
      </c>
    </row>
    <row r="25" spans="1:10" x14ac:dyDescent="0.2">
      <c r="A25">
        <v>24</v>
      </c>
      <c r="B25" t="s">
        <v>266</v>
      </c>
      <c r="C25" t="s">
        <v>305</v>
      </c>
    </row>
    <row r="26" spans="1:10" x14ac:dyDescent="0.2">
      <c r="A26">
        <v>25</v>
      </c>
      <c r="B26" t="s">
        <v>186</v>
      </c>
      <c r="C26" t="s">
        <v>305</v>
      </c>
    </row>
    <row r="27" spans="1:10" x14ac:dyDescent="0.2">
      <c r="A27">
        <v>26</v>
      </c>
      <c r="B27" t="s">
        <v>186</v>
      </c>
      <c r="C27" t="s">
        <v>305</v>
      </c>
    </row>
    <row r="28" spans="1:10" x14ac:dyDescent="0.2">
      <c r="A28">
        <v>27</v>
      </c>
      <c r="B28" t="s">
        <v>266</v>
      </c>
      <c r="C28" t="s">
        <v>307</v>
      </c>
    </row>
    <row r="29" spans="1:10" x14ac:dyDescent="0.2">
      <c r="A29">
        <v>28</v>
      </c>
      <c r="B29" t="s">
        <v>266</v>
      </c>
      <c r="C29" t="s">
        <v>304</v>
      </c>
    </row>
    <row r="30" spans="1:10" x14ac:dyDescent="0.2">
      <c r="A30">
        <v>29</v>
      </c>
      <c r="B30" t="s">
        <v>186</v>
      </c>
      <c r="C30" t="s">
        <v>307</v>
      </c>
    </row>
    <row r="31" spans="1:10" x14ac:dyDescent="0.2">
      <c r="A31">
        <v>30</v>
      </c>
      <c r="B31" t="s">
        <v>266</v>
      </c>
      <c r="C31" t="s">
        <v>304</v>
      </c>
    </row>
    <row r="32" spans="1:10" x14ac:dyDescent="0.2">
      <c r="A32">
        <v>31</v>
      </c>
      <c r="B32" t="s">
        <v>266</v>
      </c>
      <c r="C32" t="s">
        <v>307</v>
      </c>
    </row>
    <row r="33" spans="1:3" x14ac:dyDescent="0.2">
      <c r="A33">
        <v>32</v>
      </c>
      <c r="B33" t="s">
        <v>266</v>
      </c>
      <c r="C33" t="s">
        <v>306</v>
      </c>
    </row>
    <row r="34" spans="1:3" x14ac:dyDescent="0.2">
      <c r="A34">
        <v>33</v>
      </c>
      <c r="B34" t="s">
        <v>186</v>
      </c>
      <c r="C34" t="s">
        <v>306</v>
      </c>
    </row>
    <row r="35" spans="1:3" x14ac:dyDescent="0.2">
      <c r="A35">
        <v>34</v>
      </c>
      <c r="B35" t="s">
        <v>266</v>
      </c>
      <c r="C35" t="s">
        <v>305</v>
      </c>
    </row>
    <row r="36" spans="1:3" x14ac:dyDescent="0.2">
      <c r="A36">
        <v>35</v>
      </c>
      <c r="B36" t="s">
        <v>266</v>
      </c>
      <c r="C36" t="s">
        <v>305</v>
      </c>
    </row>
    <row r="37" spans="1:3" x14ac:dyDescent="0.2">
      <c r="A37">
        <v>36</v>
      </c>
      <c r="B37" t="s">
        <v>186</v>
      </c>
      <c r="C37" t="s">
        <v>305</v>
      </c>
    </row>
    <row r="38" spans="1:3" x14ac:dyDescent="0.2">
      <c r="A38">
        <v>37</v>
      </c>
      <c r="B38" t="s">
        <v>186</v>
      </c>
      <c r="C38" t="s">
        <v>306</v>
      </c>
    </row>
    <row r="39" spans="1:3" x14ac:dyDescent="0.2">
      <c r="A39">
        <v>38</v>
      </c>
      <c r="B39" t="s">
        <v>186</v>
      </c>
      <c r="C39" t="s">
        <v>305</v>
      </c>
    </row>
    <row r="40" spans="1:3" x14ac:dyDescent="0.2">
      <c r="A40">
        <v>39</v>
      </c>
      <c r="B40" t="s">
        <v>186</v>
      </c>
      <c r="C40" t="s">
        <v>305</v>
      </c>
    </row>
    <row r="41" spans="1:3" x14ac:dyDescent="0.2">
      <c r="A41">
        <v>40</v>
      </c>
      <c r="B41" t="s">
        <v>186</v>
      </c>
      <c r="C41" t="s">
        <v>304</v>
      </c>
    </row>
    <row r="42" spans="1:3" x14ac:dyDescent="0.2">
      <c r="A42">
        <v>41</v>
      </c>
      <c r="B42" t="s">
        <v>266</v>
      </c>
      <c r="C42" t="s">
        <v>306</v>
      </c>
    </row>
    <row r="43" spans="1:3" x14ac:dyDescent="0.2">
      <c r="A43">
        <v>42</v>
      </c>
      <c r="B43" t="s">
        <v>266</v>
      </c>
      <c r="C43" t="s">
        <v>305</v>
      </c>
    </row>
    <row r="44" spans="1:3" x14ac:dyDescent="0.2">
      <c r="A44">
        <v>43</v>
      </c>
      <c r="B44" t="s">
        <v>186</v>
      </c>
      <c r="C44" t="s">
        <v>305</v>
      </c>
    </row>
    <row r="45" spans="1:3" x14ac:dyDescent="0.2">
      <c r="A45">
        <v>44</v>
      </c>
      <c r="B45" t="s">
        <v>186</v>
      </c>
      <c r="C45" t="s">
        <v>304</v>
      </c>
    </row>
    <row r="46" spans="1:3" x14ac:dyDescent="0.2">
      <c r="A46">
        <v>45</v>
      </c>
      <c r="B46" t="s">
        <v>186</v>
      </c>
      <c r="C46" t="s">
        <v>306</v>
      </c>
    </row>
    <row r="47" spans="1:3" x14ac:dyDescent="0.2">
      <c r="A47">
        <v>46</v>
      </c>
      <c r="B47" t="s">
        <v>266</v>
      </c>
      <c r="C47" t="s">
        <v>306</v>
      </c>
    </row>
    <row r="48" spans="1:3" x14ac:dyDescent="0.2">
      <c r="A48">
        <v>47</v>
      </c>
      <c r="B48" t="s">
        <v>186</v>
      </c>
      <c r="C48" t="s">
        <v>306</v>
      </c>
    </row>
    <row r="49" spans="1:3" x14ac:dyDescent="0.2">
      <c r="A49">
        <v>48</v>
      </c>
      <c r="B49" t="s">
        <v>186</v>
      </c>
      <c r="C49" t="s">
        <v>306</v>
      </c>
    </row>
    <row r="50" spans="1:3" x14ac:dyDescent="0.2">
      <c r="A50">
        <v>49</v>
      </c>
      <c r="B50" t="s">
        <v>186</v>
      </c>
      <c r="C50" t="s">
        <v>307</v>
      </c>
    </row>
    <row r="51" spans="1:3" x14ac:dyDescent="0.2">
      <c r="A51">
        <v>50</v>
      </c>
      <c r="B51" t="s">
        <v>186</v>
      </c>
      <c r="C51" t="s">
        <v>307</v>
      </c>
    </row>
  </sheetData>
  <mergeCells count="1">
    <mergeCell ref="D2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Correlation and Regression</vt:lpstr>
      <vt:lpstr>ANOVA</vt:lpstr>
      <vt:lpstr>T-Test</vt:lpstr>
      <vt:lpstr>Chi Square</vt:lpstr>
      <vt:lpstr>Confidence Limits</vt:lpstr>
      <vt:lpstr>Central Tendency</vt:lpstr>
      <vt:lpstr>Binomial</vt:lpstr>
      <vt:lpstr>Probability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Stewart</dc:creator>
  <cp:lastModifiedBy>Justin Stewart</cp:lastModifiedBy>
  <dcterms:created xsi:type="dcterms:W3CDTF">2024-05-07T19:22:12Z</dcterms:created>
  <dcterms:modified xsi:type="dcterms:W3CDTF">2024-08-13T20:45:11Z</dcterms:modified>
</cp:coreProperties>
</file>