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lake/Desktop/"/>
    </mc:Choice>
  </mc:AlternateContent>
  <xr:revisionPtr revIDLastSave="0" documentId="8_{915B6FF4-0F91-A548-8EDA-2DAB1BB6D688}" xr6:coauthVersionLast="47" xr6:coauthVersionMax="47" xr10:uidLastSave="{00000000-0000-0000-0000-000000000000}"/>
  <bookViews>
    <workbookView xWindow="0" yWindow="760" windowWidth="30240" windowHeight="18180" xr2:uid="{00000000-000D-0000-FFFF-FFFF00000000}"/>
  </bookViews>
  <sheets>
    <sheet name="Crowdfunding" sheetId="1" r:id="rId1"/>
    <sheet name="Category" sheetId="2" r:id="rId2"/>
    <sheet name="Sub-Category" sheetId="3" r:id="rId3"/>
    <sheet name="Outcome by Month" sheetId="4" r:id="rId4"/>
    <sheet name="Crowdfunding Goal Analysis" sheetId="5" r:id="rId5"/>
    <sheet name="Campaign Backers Analysis" sheetId="9" r:id="rId6"/>
  </sheets>
  <definedNames>
    <definedName name="_xlnm._FilterDatabase" localSheetId="5" hidden="1">'Campaign Backers Analysis'!$B$1:$C$1001</definedName>
    <definedName name="_xlnm._FilterDatabase" localSheetId="0" hidden="1">Crowdfunding!$A$1:$T$1001</definedName>
    <definedName name="_xlchart.v1.0" hidden="1">'Campaign Backers Analysis'!$L$2:$L$365</definedName>
    <definedName name="_xlchart.v1.1" hidden="1">'Campaign Backers Analysis'!$M$1</definedName>
    <definedName name="_xlchart.v1.2" hidden="1">'Campaign Backers Analysis'!$M$2:$M$365</definedName>
    <definedName name="_xlchart.v1.3" hidden="1">'Campaign Backers Analysis'!$B$2:$B$566</definedName>
    <definedName name="_xlchart.v1.4" hidden="1">'Campaign Backers Analysis'!$C$1</definedName>
    <definedName name="_xlchart.v1.5" hidden="1">'Campaign Backers Analysis'!$C$2:$C$566</definedName>
  </definedNames>
  <calcPr calcId="191029"/>
  <pivotCaches>
    <pivotCache cacheId="30" r:id="rId7"/>
    <pivotCache cacheId="3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9" l="1"/>
  <c r="S2" i="9"/>
  <c r="R2" i="9"/>
  <c r="Q2" i="9"/>
  <c r="P2" i="9"/>
  <c r="O2" i="9"/>
  <c r="J2" i="9"/>
  <c r="I2" i="9"/>
  <c r="H2" i="9"/>
  <c r="G2" i="9"/>
  <c r="F2" i="9"/>
  <c r="E2" i="9"/>
  <c r="C2" i="5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/>
  <c r="Q592" i="1" a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/>
  <c r="Q393" i="1" a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" i="5" l="1"/>
  <c r="F5" i="5"/>
  <c r="I5" i="5" s="1"/>
  <c r="F11" i="5"/>
  <c r="H11" i="5" s="1"/>
  <c r="F10" i="5"/>
  <c r="I10" i="5" s="1"/>
  <c r="E8" i="5"/>
  <c r="F8" i="5" s="1"/>
  <c r="I3" i="5"/>
  <c r="I11" i="5"/>
  <c r="H3" i="5"/>
  <c r="F6" i="5"/>
  <c r="H6" i="5" s="1"/>
  <c r="F4" i="5"/>
  <c r="H4" i="5" s="1"/>
  <c r="G11" i="5"/>
  <c r="G3" i="5"/>
  <c r="F13" i="5"/>
  <c r="G13" i="5" s="1"/>
  <c r="F12" i="5"/>
  <c r="H12" i="5" s="1"/>
  <c r="F9" i="5"/>
  <c r="I9" i="5" s="1"/>
  <c r="F2" i="5"/>
  <c r="H2" i="5" s="1"/>
  <c r="F7" i="5"/>
  <c r="G7" i="5" s="1"/>
  <c r="G5" i="5" l="1"/>
  <c r="H13" i="5"/>
  <c r="H5" i="5"/>
  <c r="I13" i="5"/>
  <c r="H8" i="5"/>
  <c r="G8" i="5"/>
  <c r="I8" i="5"/>
  <c r="G10" i="5"/>
  <c r="H9" i="5"/>
  <c r="H10" i="5"/>
  <c r="G12" i="5"/>
  <c r="G4" i="5"/>
  <c r="I6" i="5"/>
  <c r="I7" i="5"/>
  <c r="I12" i="5"/>
  <c r="I2" i="5"/>
  <c r="G6" i="5"/>
  <c r="G2" i="5"/>
  <c r="G9" i="5"/>
  <c r="I4" i="5"/>
  <c r="H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<sst xmlns="http://schemas.openxmlformats.org/spreadsheetml/2006/main" count="7080" uniqueCount="2122">
  <si>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</si>
  <si>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</si>
  <si>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</si>
  <si>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</si>
  <si>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</si>
  <si>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</si>
  <si>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</si>
  <si>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</si>
  <si>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</si>
  <si>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</si>
  <si>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</si>
  <si>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</si>
  <si>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</si>
  <si>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</si>
  <si>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</si>
  <si>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</si>
  <si>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</si>
  <si>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</si>
  <si>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</si>
  <si>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</si>
  <si>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</si>
  <si>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</si>
  <si>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</si>
  <si>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</si>
  <si>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</si>
  <si>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</si>
  <si>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</si>
  <si>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</si>
  <si>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</si>
  <si>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</si>
  <si>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</si>
  <si>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</si>
  <si>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</si>
  <si>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</si>
  <si>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</si>
  <si>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</si>
  <si>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</si>
  <si>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</si>
  <si>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</si>
  <si>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</si>
  <si>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</si>
  <si>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</si>
  <si>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</si>
  <si>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</si>
  <si>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</si>
  <si>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</si>
  <si>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</si>
  <si>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</si>
  <si>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</si>
  <si>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</si>
  <si>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</si>
  <si>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</si>
  <si>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</si>
  <si>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</si>
  <si>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</si>
  <si>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</si>
  <si>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</si>
  <si>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</si>
  <si>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</si>
  <si>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</si>
  <si>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</si>
  <si>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</si>
  <si>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</si>
  <si>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</si>
  <si>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</si>
  <si>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</si>
  <si>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</si>
  <si>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</si>
  <si>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</si>
  <si>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</si>
  <si>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</si>
  <si>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</si>
  <si>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</si>
  <si>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</si>
  <si>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</si>
  <si>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</si>
  <si>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</si>
  <si>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</si>
  <si>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</si>
  <si>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</si>
  <si>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</si>
  <si>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</si>
  <si>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</si>
  <si>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</si>
  <si>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</si>
  <si>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</si>
  <si>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</si>
  <si>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</si>
  <si>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</si>
  <si>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</si>
  <si>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</si>
  <si>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</si>
  <si>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</si>
  <si>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</si>
  <si>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</si>
  <si>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</si>
  <si>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</si>
  <si>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</si>
  <si>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</si>
  <si>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</si>
  <si>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</si>
  <si>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</si>
  <si>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</si>
  <si>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</si>
  <si>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</si>
  <si>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</si>
  <si>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</si>
  <si>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</si>
  <si>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</si>
  <si>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</si>
  <si>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</si>
  <si>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</si>
  <si>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</si>
  <si>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</si>
  <si>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</si>
  <si>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</si>
  <si>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</si>
  <si>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</si>
  <si>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</si>
  <si>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</si>
  <si>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</si>
  <si>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</si>
  <si>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</si>
  <si>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</si>
  <si>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</si>
  <si>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</si>
  <si>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</si>
  <si>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</si>
  <si>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</si>
  <si>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</si>
  <si>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</si>
  <si>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</si>
  <si>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</si>
  <si>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</si>
  <si>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</si>
  <si>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</si>
  <si>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</si>
  <si>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</si>
  <si>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</si>
  <si>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</si>
  <si>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</si>
  <si>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</si>
  <si>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</si>
  <si>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</si>
  <si>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</si>
  <si>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</si>
  <si>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</si>
  <si>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</si>
  <si>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</si>
  <si>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</si>
  <si>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</si>
  <si>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</si>
  <si>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</si>
  <si>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</si>
  <si>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</si>
  <si>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</si>
  <si>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</si>
  <si>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</si>
  <si>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</si>
  <si>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</si>
  <si>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</si>
  <si>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</si>
  <si>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</si>
  <si>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</si>
  <si>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</si>
  <si>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</si>
  <si>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</si>
  <si>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</si>
  <si>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</si>
  <si>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</si>
  <si>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</si>
  <si>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</si>
  <si>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</si>
  <si>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</si>
  <si>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</si>
  <si>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</si>
  <si>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</si>
  <si>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</si>
  <si>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</si>
  <si>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</si>
  <si>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</si>
  <si>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</si>
  <si>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</si>
  <si>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</si>
  <si>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</si>
  <si>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</si>
  <si>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</si>
  <si>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</si>
  <si>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</si>
  <si>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</si>
  <si>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</si>
  <si>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</si>
  <si>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</si>
  <si>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</si>
  <si>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</si>
  <si>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</si>
  <si>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</si>
  <si>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</si>
  <si>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</si>
  <si>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</si>
  <si>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</si>
  <si>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</si>
  <si>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</si>
  <si>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</si>
  <si>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</si>
  <si>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</si>
  <si>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</si>
  <si>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</si>
  <si>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</si>
  <si>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</si>
  <si>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</si>
  <si>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</si>
  <si>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</si>
  <si>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</si>
  <si>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</si>
  <si>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</si>
  <si>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</si>
  <si>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</si>
  <si>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</si>
  <si>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</si>
  <si>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</si>
  <si>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</si>
  <si>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</si>
  <si>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</si>
  <si>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</si>
  <si>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</si>
  <si>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</si>
  <si>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</si>
  <si>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</si>
  <si>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</si>
  <si>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</si>
  <si>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</si>
  <si>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</si>
  <si>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</si>
  <si>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</si>
  <si>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</si>
  <si>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</si>
  <si>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</si>
  <si>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</si>
  <si>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</si>
  <si>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</si>
  <si>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</si>
  <si>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</si>
  <si>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</si>
  <si>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</si>
  <si>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</si>
  <si>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</si>
  <si>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</si>
  <si>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</si>
  <si>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</si>
  <si>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</si>
  <si>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</si>
  <si>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</si>
  <si>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</si>
  <si>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</si>
  <si>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</si>
  <si>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</si>
  <si>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</si>
  <si>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</si>
  <si>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</si>
  <si>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</si>
  <si>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</si>
  <si>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</si>
  <si>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</si>
  <si>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</si>
  <si>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</si>
  <si>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</si>
  <si>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</si>
  <si>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</si>
  <si>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</si>
  <si>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</si>
  <si>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</si>
  <si>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</si>
  <si>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</si>
  <si>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</si>
  <si>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</si>
  <si>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</si>
  <si>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</si>
  <si>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</si>
  <si>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</si>
  <si>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</si>
  <si>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</si>
  <si>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</si>
  <si>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</si>
  <si>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</si>
  <si>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</si>
  <si>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</si>
  <si>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</si>
  <si>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</si>
  <si>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</si>
  <si>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</si>
  <si>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</si>
  <si>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</si>
  <si>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</si>
  <si>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</si>
  <si>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</si>
  <si>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</si>
  <si>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</si>
  <si>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</si>
  <si>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</si>
  <si>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</si>
  <si>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</si>
  <si>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</si>
  <si>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</si>
  <si>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</si>
  <si>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</si>
  <si>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</si>
  <si>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</si>
  <si>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</si>
  <si>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</si>
  <si>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</si>
  <si>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</si>
  <si>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</si>
  <si>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</si>
  <si>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</si>
  <si>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</si>
  <si>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</si>
  <si>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</si>
  <si>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</si>
  <si>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</si>
  <si>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</si>
  <si>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</si>
  <si>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</si>
  <si>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</si>
  <si>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</si>
  <si>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</si>
  <si>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</si>
  <si>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</si>
  <si>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</si>
  <si>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</si>
  <si>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</si>
  <si>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</si>
  <si>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</si>
  <si>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</si>
  <si>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</si>
  <si>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</si>
  <si>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</si>
  <si>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</si>
  <si>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</si>
  <si>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</si>
  <si>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</si>
  <si>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</si>
  <si>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</si>
  <si>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</si>
  <si>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</si>
  <si>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</si>
  <si>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</si>
  <si>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</si>
  <si>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</si>
  <si>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</si>
  <si>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</si>
  <si>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</si>
  <si>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</si>
  <si>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</si>
  <si>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</si>
  <si>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</si>
  <si>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</si>
  <si>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</si>
  <si>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</si>
  <si>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</si>
  <si>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</si>
  <si>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</si>
  <si>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</si>
  <si>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</si>
  <si>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</si>
  <si>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</si>
  <si>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</si>
  <si>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</si>
  <si>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</si>
  <si>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</si>
  <si>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</si>
  <si>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</si>
  <si>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</si>
  <si>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</si>
  <si>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</si>
  <si>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</si>
  <si>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</si>
  <si>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</si>
  <si>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</si>
  <si>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</si>
  <si>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</si>
  <si>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</si>
  <si>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</si>
  <si>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</si>
  <si>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</si>
  <si>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</si>
  <si>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</si>
  <si>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</si>
  <si>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</si>
  <si>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</si>
  <si>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</si>
  <si>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</si>
  <si>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</si>
  <si>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</si>
  <si>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</si>
  <si>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</si>
  <si>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</si>
  <si>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</si>
  <si>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</si>
  <si>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</si>
  <si>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</si>
  <si>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</si>
  <si>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</si>
  <si>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</si>
  <si>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</si>
  <si>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</si>
  <si>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</si>
  <si>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</si>
  <si>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</si>
  <si>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</si>
  <si>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</si>
  <si>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</si>
  <si>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</si>
  <si>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</si>
  <si>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</si>
  <si>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</si>
  <si>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</si>
  <si>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</si>
  <si>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</si>
  <si>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</si>
  <si>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</si>
  <si>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</si>
  <si>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</si>
  <si>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</si>
  <si>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</si>
  <si>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</si>
  <si>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</si>
  <si>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</si>
  <si>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</si>
  <si>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</si>
  <si>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</si>
  <si>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</si>
  <si>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</si>
  <si>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</si>
  <si>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</si>
  <si>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</si>
  <si>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</si>
  <si>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</si>
  <si>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</si>
  <si>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</si>
  <si>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</si>
  <si>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</si>
  <si>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</si>
  <si>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</si>
  <si>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</si>
  <si>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</si>
  <si>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</si>
  <si>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</si>
  <si>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</si>
  <si>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</si>
  <si>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</si>
  <si>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</si>
  <si>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</si>
  <si>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</si>
  <si>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</si>
  <si>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</si>
  <si>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</si>
  <si>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</si>
  <si>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</si>
  <si>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</si>
  <si>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</si>
  <si>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</si>
  <si>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</si>
  <si>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</si>
  <si>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</si>
  <si>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</si>
  <si>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</si>
  <si>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</si>
  <si>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</si>
  <si>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</si>
  <si>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</si>
  <si>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</si>
  <si>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</si>
  <si>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</si>
  <si>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</si>
  <si>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</si>
  <si>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</si>
  <si>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</si>
  <si>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</si>
  <si>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</si>
  <si>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</si>
  <si>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</si>
  <si>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</si>
  <si>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</si>
  <si>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</si>
  <si>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</si>
  <si>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</si>
  <si>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</si>
  <si>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</si>
  <si>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</si>
  <si>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</si>
  <si>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</si>
  <si>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</si>
  <si>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</si>
  <si>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</si>
  <si>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</si>
  <si>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</si>
  <si>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</si>
  <si>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</si>
  <si>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</si>
  <si>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</si>
  <si>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</si>
  <si>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</si>
  <si>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</si>
  <si>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</si>
  <si>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</si>
  <si>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</si>
  <si>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</si>
  <si>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</si>
  <si>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</si>
  <si>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</si>
  <si>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</si>
  <si>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</si>
  <si>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</si>
  <si>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</si>
  <si>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</si>
  <si>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</si>
  <si>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</si>
  <si>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</si>
  <si>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</si>
  <si>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</si>
  <si>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</si>
  <si>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</si>
  <si>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</si>
  <si>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</si>
  <si>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</si>
  <si>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</si>
  <si>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</si>
  <si>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</si>
  <si>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</si>
  <si>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</si>
  <si>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</si>
  <si>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</si>
  <si>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</si>
  <si>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</si>
  <si>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</si>
  <si>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</si>
  <si>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</si>
  <si>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</si>
  <si>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</si>
  <si>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</si>
  <si>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</si>
  <si>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</si>
  <si>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</si>
  <si>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</si>
  <si>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</si>
  <si>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</si>
  <si>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</si>
  <si>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</si>
  <si>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</si>
  <si>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</si>
  <si>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</si>
  <si>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</si>
  <si>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</si>
  <si>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</si>
  <si>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</si>
  <si>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</si>
  <si>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</si>
  <si>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</si>
  <si>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</si>
  <si>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</si>
  <si>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</si>
  <si>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</si>
  <si>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</si>
  <si>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</si>
  <si>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</si>
  <si>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</si>
  <si>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</si>
  <si>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</si>
  <si>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</si>
  <si>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</si>
  <si>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</si>
  <si>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</si>
  <si>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</si>
  <si>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</si>
  <si>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</si>
  <si>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</si>
  <si>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</si>
  <si>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</si>
  <si>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</si>
  <si>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</si>
  <si>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</si>
  <si>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</si>
  <si>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</si>
  <si>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</si>
  <si>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</si>
  <si>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</si>
  <si>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</si>
  <si>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</si>
  <si>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</si>
  <si>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</si>
  <si>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</si>
  <si>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</si>
  <si>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</si>
  <si>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</si>
  <si>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</si>
  <si>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</si>
  <si>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</si>
  <si>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</si>
  <si>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</si>
  <si>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</si>
  <si>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</si>
  <si>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</si>
  <si>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</si>
  <si>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</si>
  <si>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</si>
  <si>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</si>
  <si>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</si>
  <si>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</si>
  <si>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</si>
  <si>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</si>
  <si>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</si>
  <si>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</si>
  <si>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</si>
  <si>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</si>
  <si>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</si>
  <si>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</si>
  <si>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</si>
  <si>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</si>
  <si>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</si>
  <si>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</si>
  <si>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</si>
  <si>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</si>
  <si>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</si>
  <si>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</si>
  <si>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</si>
  <si>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</si>
  <si>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</si>
  <si>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</si>
  <si>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</si>
  <si>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</si>
  <si>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</si>
  <si>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</si>
  <si>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</si>
  <si>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</si>
  <si>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</si>
  <si>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</si>
  <si>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</si>
  <si>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</si>
  <si>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</si>
  <si>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</si>
  <si>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</si>
  <si>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</si>
  <si>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</si>
  <si>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</si>
  <si>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</si>
  <si>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</si>
  <si>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</si>
  <si>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</si>
  <si>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</si>
  <si>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</si>
  <si>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</si>
  <si>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</si>
  <si>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</si>
  <si>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</si>
  <si>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</si>
  <si>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</si>
  <si>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</si>
  <si>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</si>
  <si>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</si>
  <si>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</si>
  <si>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</si>
  <si>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</si>
  <si>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</si>
  <si>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</si>
  <si>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</si>
  <si>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</si>
  <si>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</si>
  <si>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</si>
  <si>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</si>
  <si>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</si>
  <si>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</si>
  <si>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</si>
  <si>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</si>
  <si>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</si>
  <si>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</si>
  <si>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</si>
  <si>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</si>
  <si>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</si>
  <si>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</si>
  <si>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</si>
  <si>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</si>
  <si>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</si>
  <si>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</si>
  <si>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</si>
  <si>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</si>
  <si>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</si>
  <si>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</si>
  <si>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</si>
  <si>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</si>
  <si>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</si>
  <si>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</si>
  <si>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</si>
  <si>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</si>
  <si>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</si>
  <si>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</si>
  <si>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</si>
  <si>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</si>
  <si>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</si>
  <si>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</si>
  <si>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</si>
  <si>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</si>
  <si>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</si>
  <si>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</si>
  <si>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</si>
  <si>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</si>
  <si>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</si>
  <si>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</si>
  <si>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</si>
  <si>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</si>
  <si>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</si>
  <si>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</si>
  <si>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</si>
  <si>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</si>
  <si>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</si>
  <si>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</si>
  <si>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</si>
  <si>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</si>
  <si>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</si>
  <si>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</si>
  <si>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</si>
  <si>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</si>
  <si>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</si>
  <si>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</si>
  <si>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</si>
  <si>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</si>
  <si>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</si>
  <si>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</si>
  <si>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</si>
  <si>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</si>
  <si>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</si>
  <si>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</si>
  <si>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</si>
  <si>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</si>
  <si>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</si>
  <si>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</si>
  <si>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</si>
  <si>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</si>
  <si>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</si>
  <si>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</si>
  <si>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</si>
  <si>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</si>
  <si>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</si>
  <si>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</si>
  <si>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</si>
  <si>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</si>
  <si>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</si>
  <si>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</si>
  <si>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</si>
  <si>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</si>
  <si>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</si>
  <si>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</si>
  <si>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</si>
  <si>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</si>
  <si>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</si>
  <si>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</si>
  <si>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</si>
  <si>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</si>
  <si>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</si>
  <si>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</si>
  <si>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</si>
  <si>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</si>
  <si>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</si>
  <si>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</si>
  <si>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</si>
  <si>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</si>
  <si>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</si>
  <si>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</si>
  <si>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</si>
  <si>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</si>
  <si>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</si>
  <si>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</si>
  <si>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</si>
  <si>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</si>
  <si>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</si>
  <si>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</si>
  <si>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</si>
  <si>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</si>
  <si>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</si>
  <si>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</si>
  <si>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</si>
  <si>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</si>
  <si>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</si>
  <si>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</si>
  <si>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</si>
  <si>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</si>
  <si>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</si>
  <si>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</si>
  <si>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</si>
  <si>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</si>
  <si>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</si>
  <si>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</si>
  <si>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</si>
  <si>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</si>
  <si>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</si>
  <si>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</si>
  <si>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</si>
  <si>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</si>
  <si>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</si>
  <si>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</si>
  <si>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</si>
  <si>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</si>
  <si>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</si>
  <si>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</si>
  <si>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</si>
  <si>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</si>
  <si>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</si>
  <si>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</si>
  <si>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</si>
  <si>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</si>
  <si>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</si>
  <si>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</si>
  <si>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</si>
  <si>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</si>
  <si>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</si>
  <si>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</si>
  <si>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</si>
  <si>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</si>
  <si>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</si>
  <si>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</si>
  <si>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</si>
  <si>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</si>
  <si>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</si>
  <si>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</si>
  <si>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</si>
  <si>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</si>
  <si>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</si>
  <si>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</si>
  <si>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</si>
  <si>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</si>
  <si>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</si>
  <si>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</si>
  <si>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</si>
  <si>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</si>
  <si>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</si>
  <si>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</si>
  <si>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</si>
  <si>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</si>
  <si>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</si>
  <si>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</si>
  <si>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</si>
  <si>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</si>
  <si>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</si>
  <si>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</si>
  <si>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</si>
  <si>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</si>
  <si>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</si>
  <si>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</si>
  <si>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</si>
  <si>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</si>
  <si>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</si>
  <si>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</si>
  <si>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</si>
  <si>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</si>
  <si>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</si>
  <si>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</si>
  <si>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</si>
  <si>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</si>
  <si>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</si>
  <si>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</si>
  <si>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</si>
  <si>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</si>
  <si>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</si>
  <si>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</si>
  <si>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</si>
  <si>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</si>
  <si>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</si>
  <si>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</si>
  <si>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</si>
  <si>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</si>
  <si>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</si>
  <si>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</si>
  <si>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</si>
  <si>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</si>
  <si>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</si>
  <si>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</si>
  <si>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</si>
  <si>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</si>
  <si>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</si>
  <si>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</si>
  <si>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</si>
  <si>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</si>
  <si>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</si>
  <si>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</si>
  <si>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</si>
  <si>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</si>
  <si>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</si>
  <si>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</si>
  <si>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</si>
  <si>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</si>
  <si>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</si>
  <si>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</si>
  <si>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</si>
  <si>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</si>
  <si>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</si>
  <si>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</si>
  <si>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</si>
  <si>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</si>
  <si>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</si>
  <si>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</si>
  <si>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</si>
  <si>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</si>
  <si>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</si>
  <si>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</si>
  <si>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</si>
  <si>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</si>
  <si>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</si>
  <si>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</si>
  <si>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</si>
  <si>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</si>
  <si>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</si>
  <si>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</si>
  <si>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</si>
  <si>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</si>
  <si>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</si>
  <si>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</si>
  <si>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</si>
  <si>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</si>
  <si>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</si>
  <si>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</si>
  <si>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</si>
  <si>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</si>
  <si>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</si>
  <si>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</si>
  <si>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</si>
  <si>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</si>
  <si>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</si>
  <si>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</si>
  <si>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</si>
  <si>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</si>
  <si>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</si>
  <si>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</si>
  <si>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</si>
  <si>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</si>
  <si>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</si>
  <si>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</si>
  <si>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</si>
  <si>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</si>
  <si>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</si>
  <si>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</si>
  <si>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</si>
  <si>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</si>
  <si>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</si>
  <si>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</si>
  <si>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</si>
  <si>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</si>
  <si>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</si>
  <si>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</si>
  <si>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</si>
  <si>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</si>
  <si>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</si>
  <si>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</si>
  <si>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</si>
  <si>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</si>
  <si>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</si>
  <si>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</si>
  <si>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</si>
  <si>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</si>
  <si>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</si>
  <si>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</si>
  <si>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</si>
  <si>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</si>
  <si>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</si>
  <si>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</si>
  <si>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</si>
  <si>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</si>
  <si>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</si>
  <si>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</si>
  <si>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</si>
  <si>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</si>
  <si>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</si>
  <si>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</si>
  <si>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</si>
  <si>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</si>
  <si>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</si>
  <si>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</si>
  <si>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</si>
  <si>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</si>
  <si>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</si>
  <si>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</si>
  <si>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</si>
  <si>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</si>
  <si>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</si>
  <si>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</si>
  <si>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</si>
  <si>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</si>
  <si>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</si>
  <si>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</si>
  <si>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</si>
  <si>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</si>
  <si>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</si>
  <si>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</si>
  <si>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</si>
  <si>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</si>
  <si>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</si>
  <si>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</si>
  <si>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</si>
  <si>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</si>
  <si>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</si>
  <si>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</si>
  <si>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</si>
  <si>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</si>
  <si>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</si>
  <si>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</si>
  <si>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</si>
  <si>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</si>
  <si>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</si>
  <si>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</si>
  <si>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</si>
  <si>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</si>
  <si>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</si>
  <si>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</si>
  <si>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</si>
  <si>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</si>
  <si>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</si>
  <si>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</si>
  <si>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</si>
  <si>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</si>
  <si>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</si>
  <si>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</si>
  <si>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</si>
  <si>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</si>
  <si>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</si>
  <si>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</si>
  <si>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</si>
  <si>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</si>
  <si>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</si>
  <si>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</si>
  <si>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</si>
  <si>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</si>
  <si>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</si>
  <si>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</si>
  <si>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</si>
  <si>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</si>
  <si>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</si>
  <si>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</si>
  <si>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</si>
  <si>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</si>
  <si>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</si>
  <si>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</si>
  <si>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</si>
  <si>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</si>
  <si>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</si>
  <si>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</si>
  <si>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</si>
  <si>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</si>
  <si>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</si>
  <si>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</si>
  <si>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</si>
  <si>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</si>
  <si>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</si>
  <si>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</si>
  <si>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</si>
  <si>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</si>
  <si>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</si>
  <si>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</si>
  <si>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</si>
  <si>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</si>
  <si>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</si>
  <si>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</si>
  <si>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</si>
  <si>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</si>
  <si>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</si>
  <si>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</si>
  <si>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</si>
  <si>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</si>
  <si>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</si>
  <si>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</si>
  <si>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</si>
  <si>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</si>
  <si>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</si>
  <si>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</si>
  <si>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</si>
  <si>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</si>
  <si>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</si>
  <si>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</si>
  <si>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</si>
  <si>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</si>
  <si>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</si>
  <si>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</si>
  <si>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</si>
  <si>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</si>
  <si>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</si>
  <si>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</si>
  <si>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</si>
  <si>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</si>
  <si>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</si>
  <si>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</si>
  <si>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</si>
  <si>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</si>
  <si>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</si>
  <si>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</si>
  <si>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</si>
  <si>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</si>
  <si>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</si>
  <si>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</si>
  <si>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</si>
  <si>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</si>
  <si>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</si>
  <si>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</si>
  <si>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</si>
  <si>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</si>
  <si>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</si>
  <si>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</si>
  <si>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</si>
  <si>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</si>
  <si>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</si>
  <si>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</si>
  <si>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</si>
  <si>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</si>
  <si>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</si>
  <si>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</si>
  <si>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</si>
  <si>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</si>
  <si>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</si>
  <si>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</si>
  <si>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</si>
  <si>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</si>
  <si>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</si>
  <si>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</si>
  <si>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</si>
  <si>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</si>
  <si>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</si>
  <si>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</si>
  <si>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</si>
  <si>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</si>
  <si>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</si>
  <si>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</si>
  <si>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</si>
  <si>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</si>
  <si>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</si>
  <si>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</si>
  <si>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</si>
  <si>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</si>
  <si>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</si>
  <si>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</si>
  <si>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</si>
  <si>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</si>
  <si>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</si>
  <si>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</si>
  <si>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</si>
  <si>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</si>
  <si>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</si>
  <si>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</si>
  <si>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</si>
  <si>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</si>
  <si>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</si>
  <si>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</si>
  <si>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</si>
  <si>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</si>
  <si>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</si>
  <si>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</si>
  <si>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</si>
  <si>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</si>
  <si>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</si>
  <si>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</si>
  <si>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</si>
  <si>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</si>
  <si>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</si>
  <si>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</si>
  <si>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</si>
  <si>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</si>
  <si>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</si>
  <si>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</si>
  <si>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</si>
  <si>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</si>
  <si>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</si>
  <si>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</si>
  <si>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</si>
  <si>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</si>
  <si>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</si>
  <si>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</si>
  <si>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</si>
  <si>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</si>
  <si>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</si>
  <si>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</si>
  <si>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</si>
  <si>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</si>
  <si>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</si>
  <si>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</si>
  <si>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</si>
  <si>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</si>
  <si>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</si>
  <si>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</si>
  <si>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</si>
  <si>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</si>
  <si>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</si>
  <si>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</si>
  <si>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</si>
  <si>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</si>
  <si>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</si>
  <si>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</si>
  <si>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</si>
  <si>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</si>
  <si>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</si>
  <si>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</si>
  <si>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</si>
  <si>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</si>
  <si>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</si>
  <si>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</si>
  <si>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</si>
  <si>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</si>
  <si>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</si>
  <si>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</si>
  <si>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</si>
  <si>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</si>
  <si>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</si>
  <si>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</si>
  <si>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</si>
  <si>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</si>
  <si>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</si>
  <si>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</si>
  <si>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</si>
  <si>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</si>
  <si>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</si>
  <si>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</si>
  <si>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</si>
  <si>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</si>
  <si>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</si>
  <si>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</si>
  <si>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</si>
  <si>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</si>
  <si>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</si>
  <si>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</si>
  <si>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</si>
  <si>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</si>
  <si>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</si>
  <si>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</si>
  <si>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</si>
  <si>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</si>
  <si>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</si>
  <si>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</si>
  <si>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</si>
  <si>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</si>
  <si>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</si>
  <si>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</si>
  <si>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</si>
  <si>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</si>
  <si>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</si>
  <si>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</si>
  <si>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</si>
  <si>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</si>
  <si>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</si>
  <si>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</si>
  <si>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</si>
  <si>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</si>
  <si>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</si>
  <si>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</si>
  <si>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</si>
  <si>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</si>
  <si>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</si>
  <si>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</si>
  <si>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</si>
  <si>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</si>
  <si>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</si>
  <si>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</si>
  <si>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</si>
  <si>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</si>
  <si>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</si>
  <si>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</si>
  <si>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</si>
  <si>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</si>
  <si>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</si>
  <si>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</si>
  <si>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</si>
  <si>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</si>
  <si>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</si>
  <si>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</si>
  <si>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</si>
  <si>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</si>
  <si>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</si>
  <si>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</si>
  <si>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</si>
  <si>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</si>
  <si>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</si>
  <si>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</si>
  <si>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</si>
  <si>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</si>
  <si>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</si>
  <si>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</si>
  <si>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</si>
  <si>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</si>
  <si>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</si>
  <si>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</si>
  <si>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</si>
  <si>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</si>
  <si>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</si>
  <si>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</si>
  <si>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</si>
  <si>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</si>
  <si>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</si>
  <si>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</si>
  <si>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</si>
  <si>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</si>
  <si>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</si>
  <si>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</si>
  <si>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</si>
  <si>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</si>
  <si>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</si>
  <si>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</si>
  <si>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</si>
  <si>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</si>
  <si>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</si>
  <si>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</si>
  <si>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</si>
  <si>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</si>
  <si>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</si>
  <si>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</si>
  <si>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</si>
  <si>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</si>
  <si>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</si>
  <si>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</si>
  <si>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</si>
  <si>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</si>
  <si>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</si>
  <si>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</si>
  <si>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</si>
  <si>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</si>
  <si>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</si>
  <si>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</si>
  <si>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</si>
  <si>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</si>
  <si>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</si>
  <si>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</si>
  <si>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</si>
  <si>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</si>
  <si>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</si>
  <si>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</si>
  <si>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</si>
  <si>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</si>
  <si>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</si>
  <si>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</si>
  <si>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</si>
  <si>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</si>
  <si>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</si>
  <si>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</si>
  <si>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</si>
  <si>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</si>
  <si>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</si>
  <si>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</si>
  <si>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</si>
  <si>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</si>
  <si>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</si>
  <si>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</si>
  <si>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</si>
  <si>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</si>
  <si>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</si>
  <si>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</si>
  <si>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</si>
  <si>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</si>
  <si>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</si>
  <si>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</si>
  <si>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</si>
  <si>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</si>
  <si>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</si>
  <si>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</si>
  <si>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</si>
  <si>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</si>
  <si>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</si>
  <si>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</si>
  <si>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</si>
  <si>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</si>
  <si>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</si>
  <si>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</si>
  <si>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</si>
  <si>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</si>
  <si>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</si>
  <si>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</si>
  <si>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</si>
  <si>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</si>
  <si>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</si>
  <si>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</si>
  <si>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</si>
  <si>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</si>
  <si>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</si>
  <si>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</si>
  <si>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</si>
  <si>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</si>
  <si>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</si>
  <si>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</si>
  <si>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</si>
  <si>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</si>
  <si>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</si>
  <si>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</si>
  <si>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</si>
  <si>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</si>
  <si>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</si>
  <si>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</si>
  <si>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</si>
  <si>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</si>
  <si>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</si>
  <si>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</si>
  <si>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</si>
  <si>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</si>
  <si>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</si>
  <si>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</si>
  <si>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</si>
  <si>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</si>
  <si>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</si>
  <si>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</si>
  <si>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</si>
  <si>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</si>
  <si>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</si>
  <si>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</si>
  <si>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</si>
  <si>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</si>
  <si>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</si>
  <si>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</si>
  <si>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</si>
  <si>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</si>
  <si>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</si>
  <si>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</si>
  <si>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</si>
  <si>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</si>
  <si>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</si>
  <si>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</si>
  <si>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</si>
  <si>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</si>
  <si>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</si>
  <si>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</si>
  <si>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</si>
  <si>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</si>
  <si>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</si>
  <si>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</si>
  <si>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</si>
  <si>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</si>
  <si>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</si>
  <si>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</si>
  <si>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</si>
  <si>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</si>
  <si>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</si>
  <si>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</si>
  <si>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</si>
  <si>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</si>
  <si>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</si>
  <si>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</si>
  <si>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</si>
  <si>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</si>
  <si>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</si>
  <si>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</si>
  <si>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</si>
  <si>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</si>
  <si>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</si>
  <si>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</si>
  <si>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</si>
  <si>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</si>
  <si>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</si>
  <si>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</si>
  <si>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</si>
  <si>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</si>
  <si>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</si>
  <si>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</si>
  <si>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</si>
  <si>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</si>
  <si>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</si>
  <si>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</si>
  <si>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</si>
  <si>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</si>
  <si>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</si>
  <si>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</si>
  <si>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</si>
  <si>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</si>
  <si>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</si>
  <si>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</si>
  <si>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</si>
  <si>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</si>
  <si>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</si>
  <si>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</si>
  <si>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</si>
  <si>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</si>
  <si>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</si>
  <si>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</si>
  <si>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</si>
  <si>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</si>
  <si>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</si>
  <si>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</si>
  <si>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</si>
  <si>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</si>
  <si>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</si>
  <si>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</si>
  <si>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</si>
  <si>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</si>
  <si>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</si>
  <si>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</si>
  <si>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</si>
  <si>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</si>
  <si>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</si>
  <si>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</si>
  <si>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</si>
  <si>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</si>
  <si>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</si>
  <si>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</si>
  <si>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</si>
  <si>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</si>
  <si>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</si>
  <si>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</si>
  <si>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</si>
  <si>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</si>
  <si>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</si>
  <si>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</si>
  <si>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</si>
  <si>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</si>
  <si>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</si>
  <si>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</si>
  <si>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</si>
  <si>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</si>
  <si>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</si>
  <si>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</si>
  <si>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</si>
  <si>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</si>
  <si>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</si>
  <si>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</si>
  <si>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</si>
  <si>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</si>
  <si>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</si>
  <si>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</si>
  <si>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</si>
  <si>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</si>
  <si>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</si>
  <si>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</si>
  <si>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</si>
  <si>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</si>
  <si>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</si>
  <si>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</si>
  <si>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</si>
  <si>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</si>
  <si>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</si>
  <si>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</si>
  <si>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</si>
  <si>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</si>
  <si>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</si>
  <si>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</si>
  <si>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</si>
  <si>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</si>
  <si>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</si>
  <si>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</si>
  <si>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</si>
  <si>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</si>
  <si>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</si>
  <si>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</si>
  <si>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</si>
  <si>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</si>
  <si>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</si>
  <si>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</si>
  <si>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</si>
  <si>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</si>
  <si>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</si>
  <si>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</si>
  <si>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</si>
  <si>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</si>
  <si>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</si>
  <si>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</si>
  <si>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</si>
  <si>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</si>
  <si>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</si>
  <si>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</si>
  <si>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</si>
  <si>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</si>
  <si>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</si>
  <si>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</si>
  <si>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</si>
  <si>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</si>
  <si>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</si>
  <si>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</si>
  <si>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</si>
  <si>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</si>
  <si>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</si>
  <si>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</si>
  <si>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</si>
  <si>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</si>
  <si>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</si>
  <si>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</si>
  <si>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</si>
  <si>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</si>
  <si>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</si>
  <si>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</si>
  <si>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</si>
  <si>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</si>
  <si>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</si>
  <si>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</si>
  <si>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</si>
  <si>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</si>
  <si>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</si>
  <si>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</si>
  <si>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</si>
  <si>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</si>
  <si>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</si>
  <si>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</si>
  <si>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</si>
  <si>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</si>
  <si>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</si>
  <si>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</si>
  <si>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</si>
  <si>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</si>
  <si>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</si>
  <si>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</si>
  <si>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</si>
  <si>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</si>
  <si>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</si>
  <si>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</si>
  <si>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</si>
  <si>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</si>
  <si>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</si>
  <si>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</si>
  <si>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</si>
  <si>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</si>
  <si>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</si>
  <si>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</si>
  <si>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</si>
  <si>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</si>
  <si>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</si>
  <si>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</si>
  <si>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</si>
  <si>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</si>
  <si>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</si>
  <si>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</si>
  <si>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</si>
  <si>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</si>
  <si>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</si>
  <si>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</si>
  <si>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</si>
  <si>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</si>
  <si>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</si>
  <si>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</si>
  <si>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</si>
  <si>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</si>
  <si>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</si>
  <si>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</si>
  <si>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</si>
  <si>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</si>
  <si>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</si>
  <si>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</si>
  <si>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</si>
  <si>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</si>
  <si>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</si>
  <si>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</si>
  <si>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</si>
  <si>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</si>
  <si>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</si>
  <si>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</si>
  <si>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</si>
  <si>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</si>
  <si>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</si>
  <si>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</si>
  <si>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</si>
  <si>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</si>
  <si>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</si>
  <si>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</si>
  <si>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</si>
  <si>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</si>
  <si>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</si>
  <si>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</si>
  <si>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</si>
  <si>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</si>
  <si>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</si>
  <si>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</si>
  <si>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</si>
  <si>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</si>
  <si>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</si>
  <si>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</si>
  <si>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</si>
  <si>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</si>
  <si>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</si>
  <si>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</si>
  <si>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</si>
  <si>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</si>
  <si>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</si>
  <si>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</si>
  <si>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</si>
  <si>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</si>
  <si>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</si>
  <si>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</si>
  <si>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</si>
  <si>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</si>
  <si>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</si>
  <si>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</si>
  <si>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</si>
  <si>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</si>
  <si>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</si>
  <si>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</si>
  <si>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</si>
  <si>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</si>
  <si>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</si>
  <si>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</si>
  <si>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</si>
  <si>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</si>
  <si>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</si>
  <si>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</si>
  <si>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</si>
  <si>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</si>
  <si>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</si>
  <si>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</si>
  <si>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</si>
  <si>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</si>
  <si>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</si>
  <si>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</si>
  <si>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</si>
  <si>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</si>
  <si>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</si>
  <si>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</si>
  <si>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</si>
  <si>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</si>
  <si>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</si>
  <si>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</si>
  <si>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</si>
  <si>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</si>
  <si>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</si>
  <si>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</si>
  <si>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</si>
  <si>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</si>
  <si>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</si>
  <si>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</si>
  <si>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</si>
  <si>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</si>
  <si>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</si>
  <si>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</si>
  <si>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</si>
  <si>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</si>
  <si>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</si>
  <si>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</si>
  <si>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</si>
  <si>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</si>
  <si>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</si>
  <si>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</si>
  <si>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</si>
  <si>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</si>
  <si>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</si>
  <si>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</si>
  <si>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</si>
  <si>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</si>
  <si>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</si>
  <si>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</si>
  <si>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</si>
  <si>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</si>
  <si>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</si>
  <si>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</si>
  <si>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</si>
  <si>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</si>
  <si>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</si>
  <si>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</si>
  <si>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</si>
  <si>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</si>
  <si>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</si>
  <si>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</si>
  <si>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</si>
  <si>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</si>
  <si>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</si>
  <si>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</si>
  <si>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</si>
  <si>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</si>
  <si>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</si>
  <si>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</si>
  <si>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</si>
  <si>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</si>
  <si>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</si>
  <si>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</si>
  <si>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</si>
  <si>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</si>
  <si>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</si>
  <si>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</si>
  <si>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</si>
  <si>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</si>
  <si>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</si>
  <si>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</si>
  <si>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</si>
  <si>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</si>
  <si>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</si>
  <si>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</si>
  <si>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</si>
  <si>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</si>
  <si>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</si>
  <si>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</si>
  <si>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</si>
  <si>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</si>
  <si>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</si>
  <si>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</si>
  <si>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</si>
  <si>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</si>
  <si>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</si>
  <si>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</si>
  <si>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</si>
  <si>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</si>
  <si>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</si>
  <si>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</si>
  <si>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</si>
  <si>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</si>
  <si>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</si>
  <si>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</si>
  <si>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</si>
  <si>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</si>
  <si>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</si>
  <si>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</si>
  <si>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</si>
  <si>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</si>
  <si>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</si>
  <si>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</si>
  <si>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</si>
  <si>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</si>
  <si>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</si>
  <si>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</si>
  <si>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</si>
  <si>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</si>
  <si>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</si>
  <si>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</si>
  <si>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</si>
  <si>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</si>
  <si>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</si>
  <si>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</si>
  <si>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</si>
  <si>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</si>
  <si>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</si>
  <si>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</si>
  <si>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</si>
  <si>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</si>
  <si>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</si>
  <si>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</si>
  <si>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</si>
  <si>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</si>
  <si>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</si>
  <si>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</si>
  <si>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</si>
  <si>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</si>
  <si>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</si>
  <si>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</si>
  <si>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</si>
  <si>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</si>
  <si>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</si>
  <si>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</si>
  <si>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</si>
  <si>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</si>
  <si>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</si>
  <si>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</si>
  <si>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</si>
  <si>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</si>
  <si>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</si>
  <si>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</si>
  <si>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</si>
  <si>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</si>
  <si>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</si>
  <si>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</si>
  <si>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</si>
  <si>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</si>
  <si>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</si>
  <si>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</si>
  <si>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</si>
  <si>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</si>
  <si>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</si>
  <si>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</si>
  <si>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</si>
  <si>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</si>
  <si>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</si>
  <si>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</si>
  <si>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</si>
  <si>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</si>
  <si>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</si>
  <si>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</si>
  <si>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</si>
  <si>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</si>
  <si>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</si>
  <si>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</si>
  <si>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</si>
  <si>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</si>
  <si>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</si>
  <si>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</si>
  <si>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</si>
  <si>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</si>
  <si>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</si>
  <si>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</si>
  <si>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</si>
  <si>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</si>
  <si>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</si>
  <si>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</si>
  <si>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</si>
  <si>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</si>
  <si>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</si>
  <si>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</si>
  <si>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</si>
  <si>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</si>
  <si>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</si>
  <si>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</si>
  <si>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</si>
  <si>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</si>
  <si>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</si>
  <si>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</si>
  <si>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</si>
  <si>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</si>
  <si>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</si>
  <si>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</si>
  <si>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</si>
  <si>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</si>
  <si>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</si>
  <si>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</si>
  <si>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</si>
  <si>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</si>
  <si>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</si>
  <si>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</si>
  <si>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</si>
  <si>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</si>
  <si>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</si>
  <si>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</si>
  <si>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</si>
  <si>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</si>
  <si>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</si>
  <si>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</si>
  <si>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</si>
  <si>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</si>
  <si>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</si>
  <si>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</si>
  <si>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</si>
  <si>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</si>
  <si>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</si>
  <si>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</si>
  <si>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</si>
  <si>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</si>
  <si>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</si>
  <si>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</si>
  <si>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</si>
  <si>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</si>
  <si>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</si>
  <si>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</si>
  <si>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</si>
  <si>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</si>
  <si>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</si>
  <si>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</si>
  <si>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</si>
  <si>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</si>
  <si>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</si>
  <si>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</si>
  <si>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</si>
  <si>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</si>
  <si>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</si>
  <si>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</si>
  <si>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</si>
  <si>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</si>
  <si>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</si>
  <si>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</si>
  <si>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</si>
  <si>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</si>
  <si>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</si>
  <si>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</si>
  <si>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</si>
  <si>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</si>
  <si>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</si>
  <si>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</si>
  <si>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</si>
  <si>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</si>
  <si>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</si>
  <si>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</si>
  <si>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</si>
  <si>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</si>
  <si>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</si>
  <si>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</si>
  <si>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</si>
  <si>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</si>
  <si>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</si>
  <si>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</si>
  <si>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</si>
  <si>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</si>
  <si>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</si>
  <si>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</si>
  <si>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</si>
  <si>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</si>
  <si>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</si>
  <si>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</si>
  <si>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</si>
  <si>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</si>
  <si>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</si>
  <si>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</si>
  <si>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</si>
  <si>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</si>
  <si>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</si>
  <si>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</si>
  <si>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</si>
  <si>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</si>
  <si>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</si>
  <si>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</si>
  <si>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</si>
  <si>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</si>
  <si>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</si>
  <si>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</si>
  <si>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</si>
  <si>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</si>
  <si>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</si>
  <si>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</si>
  <si>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</si>
  <si>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</si>
  <si>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</si>
  <si>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</si>
  <si>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</si>
  <si>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</si>
  <si>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</si>
  <si>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</si>
  <si>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</si>
  <si>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</si>
  <si>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</si>
  <si>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</si>
  <si>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</si>
  <si>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</si>
  <si>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</si>
  <si>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</si>
  <si>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</si>
  <si>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</si>
  <si>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</si>
  <si>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</si>
  <si>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</si>
  <si>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</si>
  <si>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</si>
  <si>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</si>
  <si>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</si>
  <si>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</si>
  <si>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</si>
  <si>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</si>
  <si>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</si>
  <si>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</si>
  <si>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</si>
  <si>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</si>
  <si>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</si>
  <si>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</si>
  <si>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</si>
  <si>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</si>
  <si>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</si>
  <si>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</si>
  <si>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</si>
  <si>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</si>
  <si>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</si>
  <si>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</si>
  <si>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</si>
  <si>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</si>
  <si>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</si>
  <si>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</si>
  <si>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</si>
  <si>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</si>
  <si>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</si>
  <si>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</si>
  <si>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</si>
  <si>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</si>
  <si>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</si>
  <si>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</si>
  <si>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</si>
  <si>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</si>
  <si>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</si>
  <si>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</si>
  <si>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</si>
  <si>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</si>
  <si>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</si>
  <si>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</si>
  <si>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</si>
  <si>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</si>
  <si>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</si>
  <si>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</si>
  <si>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</si>
  <si>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</si>
  <si>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</si>
  <si>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</si>
  <si>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</si>
  <si>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</si>
  <si>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</si>
  <si>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</si>
  <si>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</si>
  <si>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</si>
  <si>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</si>
  <si>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</si>
  <si>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</si>
  <si>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</si>
  <si>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</si>
  <si>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</si>
  <si>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</si>
  <si>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</si>
  <si>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</si>
  <si>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</si>
  <si>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</si>
  <si>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</si>
  <si>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</si>
  <si>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</si>
  <si>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</si>
  <si>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</si>
  <si>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</si>
  <si>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</si>
  <si>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</si>
  <si>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</si>
  <si>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</si>
  <si>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</si>
  <si>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</si>
  <si>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</si>
  <si>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</si>
  <si>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</si>
  <si>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</si>
  <si>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</si>
  <si>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</si>
  <si>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</si>
  <si>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</si>
  <si>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</si>
  <si>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</si>
  <si>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</si>
  <si>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</si>
  <si>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</si>
  <si>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</si>
  <si>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</si>
  <si>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</si>
  <si>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</si>
  <si>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</si>
  <si>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</si>
  <si>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</si>
  <si>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</si>
  <si>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</si>
  <si>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</si>
  <si>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</si>
  <si>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</si>
  <si>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</si>
  <si>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</si>
  <si>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</t>
  </si>
  <si>
    <t>Mean or Median better summarizes the data?</t>
  </si>
  <si>
    <t>We notice that the data is skewed to the right which suggests that the mean over estimates the most common values.</t>
  </si>
  <si>
    <t xml:space="preserve">We can conclude that the median accounts for the most common values in the data,  especially when looking at a histogram. </t>
  </si>
  <si>
    <t>SD</t>
  </si>
  <si>
    <t>This is true for both sets of data.</t>
  </si>
  <si>
    <t>Does this make sense? Why or why not?</t>
  </si>
  <si>
    <t>Based on the standard deviation of successful campaigns we conclude that there is more variability in</t>
  </si>
  <si>
    <t>More variability with successful or unsuccessful campaigns?</t>
  </si>
  <si>
    <t xml:space="preserve">the number of backers needed for a campaign to be successful.  </t>
  </si>
  <si>
    <t>to outliers.</t>
  </si>
  <si>
    <t xml:space="preserve">This makes sense as the range is greater for successful campaigns. As a result, this may increase the variability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</si>
</sst>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43756833774872E-2"/>
          <c:y val="4.7255605149651665E-2"/>
          <c:w val="0.83109852465061163"/>
          <c:h val="0.898996260249082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2-6845-85B7-4CA1D215BC17}"/>
            </c:ext>
          </c:extLst>
        </c:ser>
        <c:ser>
          <c:idx val="1"/>
          <c:order val="1"/>
          <c:tx>
            <c:strRef>
              <c:f>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2-6845-85B7-4CA1D215BC17}"/>
            </c:ext>
          </c:extLst>
        </c:ser>
        <c:ser>
          <c:idx val="2"/>
          <c:order val="2"/>
          <c:tx>
            <c:strRef>
              <c:f>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2-6845-85B7-4CA1D215BC17}"/>
            </c:ext>
          </c:extLst>
        </c:ser>
        <c:ser>
          <c:idx val="3"/>
          <c:order val="3"/>
          <c:tx>
            <c:strRef>
              <c:f>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2-6845-85B7-4CA1D215B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9559216"/>
        <c:axId val="1666739296"/>
      </c:barChart>
      <c:catAx>
        <c:axId val="14495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9296"/>
        <c:crosses val="autoZero"/>
        <c:auto val="1"/>
        <c:lblAlgn val="ctr"/>
        <c:lblOffset val="100"/>
        <c:noMultiLvlLbl val="0"/>
      </c:catAx>
      <c:valAx>
        <c:axId val="16667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[CrowdfundingBook_JBlake.xlsx]Sub-Category!PivotTable4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E-4D42-A552-5CF8144D95D8}"/>
            </c:ext>
          </c:extLst>
        </c:ser>
        <c:ser>
          <c:idx val="1"/>
          <c:order val="1"/>
          <c:tx>
            <c:strRef>
              <c:f>'Sub-Category'!$D$4:$D$5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CE-4D42-A552-5CF8144D95D8}"/>
            </c:ext>
          </c:extLst>
        </c:ser>
        <c:ser>
          <c:idx val="2"/>
          <c:order val="2"/>
          <c:tx>
            <c:strRef>
              <c:f>'Sub-Category'!$E$4:$E$5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CE-4D42-A552-5CF8144D95D8}"/>
            </c:ext>
          </c:extLst>
        </c:ser>
        <c:ser>
          <c:idx val="3"/>
          <c:order val="3"/>
          <c:tx>
            <c:strRef>
              <c:f>'Sub-Category'!$F$4:$F$5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CE-4D42-A552-5CF8144D9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62296000"/>
        <c:axId val="1462298272"/>
      </c:barChart>
      <c:catAx>
        <c:axId val="1462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8272"/>
        <c:crosses val="autoZero"/>
        <c:auto val="1"/>
        <c:lblAlgn val="ctr"/>
        <c:lblOffset val="100"/>
        <c:noMultiLvlLbl val="0"/>
      </c:catAx>
      <c:valAx>
        <c:axId val="14622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[CrowdfundingBook_JBlake.xlsx]Outcome by Month!PivotTable5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B-794A-8566-B397BDFEC0EB}"/>
            </c:ext>
          </c:extLst>
        </c:ser>
        <c:ser>
          <c:idx val="1"/>
          <c:order val="1"/>
          <c:tx>
            <c:strRef>
              <c:f>'Outcome by Month'!$D$4:$D$5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B-794A-8566-B397BDFEC0EB}"/>
            </c:ext>
          </c:extLst>
        </c:ser>
        <c:ser>
          <c:idx val="2"/>
          <c:order val="2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6B-794A-8566-B397BDFE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247360"/>
        <c:axId val="1438249088"/>
      </c:lineChart>
      <c:catAx>
        <c:axId val="14382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9088"/>
        <c:crosses val="autoZero"/>
        <c:auto val="1"/>
        <c:lblAlgn val="ctr"/>
        <c:lblOffset val="100"/>
        <c:noMultiLvlLbl val="0"/>
      </c:catAx>
      <c:valAx>
        <c:axId val="14382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3-E943-8FB3-3A5069850C42}"/>
            </c:ext>
          </c:extLst>
        </c:ser>
        <c:ser>
          <c:idx val="5"/>
          <c:order val="1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3-E943-8FB3-3A5069850C42}"/>
            </c:ext>
          </c:extLst>
        </c:ser>
        <c:ser>
          <c:idx val="6"/>
          <c:order val="2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3-E943-8FB3-3A506985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419343"/>
        <c:axId val="1454858480"/>
      </c:lineChart>
      <c:catAx>
        <c:axId val="75141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58480"/>
        <c:crosses val="autoZero"/>
        <c:auto val="1"/>
        <c:lblAlgn val="ctr"/>
        <c:lblOffset val="100"/>
        <c:noMultiLvlLbl val="0"/>
      </c:catAx>
      <c:valAx>
        <c:axId val="145485848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1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Successful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 Count</a:t>
          </a:r>
        </a:p>
      </cx:txPr>
    </cx:title>
    <cx:plotArea>
      <cx:plotAreaRegion>
        <cx:series layoutId="clusteredColumn" uniqueId="{12F0D921-F4B0-C44A-A851-BAB21E960D55}">
          <cx:tx>
            <cx:txData>
              <cx:f>_xlchart.v1.4</cx:f>
              <cx:v>backers_count</cx:v>
            </cx:txData>
          </cx:tx>
          <cx:spPr>
            <a:solidFill>
              <a:srgbClr val="92D050"/>
            </a:solidFill>
          </cx:spPr>
          <cx:dataPt idx="0"/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Failed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Count</a:t>
          </a:r>
        </a:p>
      </cx:txPr>
    </cx:title>
    <cx:plotArea>
      <cx:plotAreaRegion>
        <cx:series layoutId="clusteredColumn" uniqueId="{A9FB58AC-12C5-7B44-B3F3-1E147E72C8C9}">
          <cx:tx>
            <cx:txData>
              <cx:f>_xlchart.v1.1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276632</xdr:colOff>
      <xdr:row>0</xdr:row>
      <xdr:rowOff>38099</xdr:rowOff>
    </xdr:from>
    <xdr:to>
      <xdr:col>16</xdr:col>
      <xdr:colOff>314355</xdr:colOff>
      <xdr:row>21</xdr:row>
      <xdr:rowOff>113168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34823-732D-DA16-E173-776850168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38100</xdr:rowOff>
    </xdr:from>
    <xdr:to>
      <xdr:col>18</xdr:col>
      <xdr:colOff>152400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7E9D8-3D48-3391-A60E-C14FDF2B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</xdr:row>
      <xdr:rowOff>63500</xdr:rowOff>
    </xdr:from>
    <xdr:to>
      <xdr:col>14</xdr:col>
      <xdr:colOff>723900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AB915-F2B8-7B1A-CE6C-12746E59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13</xdr:row>
      <xdr:rowOff>177801</xdr:rowOff>
    </xdr:from>
    <xdr:to>
      <xdr:col>8</xdr:col>
      <xdr:colOff>114300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BD40E9-3DED-32EF-BA90-424AADAD0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6</xdr:row>
      <xdr:rowOff>74083</xdr:rowOff>
    </xdr:from>
    <xdr:to>
      <xdr:col>10</xdr:col>
      <xdr:colOff>3418417</xdr:colOff>
      <xdr:row>23</xdr:row>
      <xdr:rowOff>137582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7076E6-DE7E-8A22-56BB-2C96A3C47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1048" y="1293283"/>
              <a:ext cx="7628469" cy="3517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370417</xdr:colOff>
      <xdr:row>5</xdr:row>
      <xdr:rowOff>21167</xdr:rowOff>
    </xdr:from>
    <xdr:to>
      <xdr:col>22</xdr:col>
      <xdr:colOff>571503</xdr:colOff>
      <xdr:row>22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221DFA9-64A8-564B-BD15-8FA193E796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6517" y="1037167"/>
              <a:ext cx="7630586" cy="351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6.716977430558" createdVersion="8" refreshedVersion="8" minRefreshableVersion="3" recordCount="1000" xr:uid="{DD205229-7D89-5D40-ACEC-5A0AFB02C3E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7.737607407405" createdVersion="8" refreshedVersion="8" minRefreshableVersion="3" recordCount="1000" xr:uid="{C08BC996-71F0-124C-86FE-08E4C8E6F53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x v="1"/>
    <s v="Managed bottom-line architecture"/>
    <n v="1400"/>
    <n v="14560"/>
    <n v="1040"/>
    <x v="1"/>
    <x v="1"/>
    <n v="92.15"/>
    <s v="US"/>
    <s v="USD"/>
    <n v="1408424400"/>
    <n v="1408597200"/>
    <b v="0"/>
    <b v="1"/>
    <s v="music/rock"/>
    <x v="1"/>
    <s v="rock"/>
    <x v="1"/>
    <d v="2014-08-21T05:00:00"/>
  </r>
  <r>
    <n v="2"/>
    <x v="2"/>
    <s v="Function-based leadingedge pricing structure"/>
    <n v="108400"/>
    <n v="142523"/>
    <n v="131.4787822878229"/>
    <x v="1"/>
    <x v="2"/>
    <n v="100.02"/>
    <s v="AU"/>
    <s v="AUD"/>
    <n v="1384668000"/>
    <n v="1384840800"/>
    <b v="0"/>
    <b v="0"/>
    <s v="technology/web"/>
    <x v="2"/>
    <s v="web"/>
    <x v="2"/>
    <d v="2013-11-19T06:00:00"/>
  </r>
  <r>
    <n v="3"/>
    <x v="3"/>
    <s v="Vision-oriented fresh-thinking conglomeration"/>
    <n v="4200"/>
    <n v="2477"/>
    <n v="58.976190476190467"/>
    <x v="0"/>
    <x v="3"/>
    <n v="103.21"/>
    <s v="US"/>
    <s v="USD"/>
    <n v="1565499600"/>
    <n v="1568955600"/>
    <b v="0"/>
    <b v="0"/>
    <s v="music/rock"/>
    <x v="1"/>
    <s v="rock"/>
    <x v="3"/>
    <d v="2019-09-20T05:00:00"/>
  </r>
  <r>
    <n v="4"/>
    <x v="4"/>
    <s v="Proactive foreground core"/>
    <n v="7600"/>
    <n v="5265"/>
    <n v="69.276315789473685"/>
    <x v="0"/>
    <x v="4"/>
    <n v="99.34"/>
    <s v="US"/>
    <s v="USD"/>
    <n v="1547964000"/>
    <n v="1548309600"/>
    <b v="0"/>
    <b v="0"/>
    <s v="theater/plays"/>
    <x v="3"/>
    <s v="plays"/>
    <x v="4"/>
    <d v="2019-01-24T06:00:00"/>
  </r>
  <r>
    <n v="5"/>
    <x v="5"/>
    <s v="Open-source optimizing database"/>
    <n v="7600"/>
    <n v="13195"/>
    <n v="173.61842105263159"/>
    <x v="1"/>
    <x v="5"/>
    <n v="75.83"/>
    <s v="DK"/>
    <s v="DKK"/>
    <n v="1346130000"/>
    <n v="1347080400"/>
    <b v="0"/>
    <b v="0"/>
    <s v="theater/plays"/>
    <x v="3"/>
    <s v="plays"/>
    <x v="5"/>
    <d v="2012-09-08T05:00:00"/>
  </r>
  <r>
    <n v="6"/>
    <x v="6"/>
    <s v="Operative upward-trending algorithm"/>
    <n v="5200"/>
    <n v="1090"/>
    <n v="20.961538461538463"/>
    <x v="0"/>
    <x v="6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x v="7"/>
    <s v="Centralized cohesive challenge"/>
    <n v="4500"/>
    <n v="14741"/>
    <n v="327.57777777777778"/>
    <x v="1"/>
    <x v="7"/>
    <n v="64.94"/>
    <s v="DK"/>
    <s v="DKK"/>
    <n v="1439442000"/>
    <n v="1439614800"/>
    <b v="0"/>
    <b v="0"/>
    <s v="theater/plays"/>
    <x v="3"/>
    <s v="plays"/>
    <x v="7"/>
    <d v="2015-08-15T05:00:00"/>
  </r>
  <r>
    <n v="8"/>
    <x v="8"/>
    <s v="Exclusive attitude-oriented intranet"/>
    <n v="110100"/>
    <n v="21946"/>
    <n v="19.932788374205266"/>
    <x v="2"/>
    <x v="8"/>
    <n v="31"/>
    <s v="DK"/>
    <s v="DKK"/>
    <n v="1281330000"/>
    <n v="1281502800"/>
    <b v="0"/>
    <b v="0"/>
    <s v="theater/plays"/>
    <x v="3"/>
    <s v="plays"/>
    <x v="8"/>
    <d v="2010-08-11T05:00:00"/>
  </r>
  <r>
    <n v="9"/>
    <x v="9"/>
    <s v="Open-source fresh-thinking model"/>
    <n v="6200"/>
    <n v="3208"/>
    <n v="51.741935483870968"/>
    <x v="0"/>
    <x v="9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x v="10"/>
    <s v="Monitored empowering installation"/>
    <n v="5200"/>
    <n v="13838"/>
    <n v="266.11538461538464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x v="11"/>
    <s v="Grass-roots zero administration system engine"/>
    <n v="6300"/>
    <n v="3030"/>
    <n v="48.095238095238095"/>
    <x v="0"/>
    <x v="11"/>
    <n v="112.22"/>
    <s v="US"/>
    <s v="USD"/>
    <n v="1285045200"/>
    <n v="1285563600"/>
    <b v="0"/>
    <b v="1"/>
    <s v="theater/plays"/>
    <x v="3"/>
    <s v="plays"/>
    <x v="11"/>
    <d v="2010-09-27T05:00:00"/>
  </r>
  <r>
    <n v="12"/>
    <x v="12"/>
    <s v="Assimilated hybrid intranet"/>
    <n v="6300"/>
    <n v="5629"/>
    <n v="89.349206349206341"/>
    <x v="0"/>
    <x v="12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x v="13"/>
    <s v="Multi-tiered directional open architecture"/>
    <n v="4200"/>
    <n v="10295"/>
    <n v="245.11904761904765"/>
    <x v="1"/>
    <x v="13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x v="14"/>
    <s v="Cloned directional synergy"/>
    <n v="28200"/>
    <n v="18829"/>
    <n v="66.769503546099301"/>
    <x v="0"/>
    <x v="14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x v="15"/>
    <s v="Extended eco-centric pricing structure"/>
    <n v="81200"/>
    <n v="38414"/>
    <n v="47.307881773399011"/>
    <x v="0"/>
    <x v="15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x v="16"/>
    <s v="Cross-platform systemic adapter"/>
    <n v="1700"/>
    <n v="11041"/>
    <n v="649.47058823529414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x v="17"/>
    <s v="Seamless 4thgeneration methodology"/>
    <n v="84600"/>
    <n v="134845"/>
    <n v="159.39125295508273"/>
    <x v="1"/>
    <x v="17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x v="18"/>
    <s v="Exclusive needs-based adapter"/>
    <n v="9100"/>
    <n v="6089"/>
    <n v="66.912087912087912"/>
    <x v="3"/>
    <x v="18"/>
    <n v="45.1"/>
    <s v="US"/>
    <s v="USD"/>
    <n v="1536382800"/>
    <n v="1537074000"/>
    <b v="0"/>
    <b v="0"/>
    <s v="theater/plays"/>
    <x v="3"/>
    <s v="plays"/>
    <x v="18"/>
    <d v="2018-09-16T05:00:00"/>
  </r>
  <r>
    <n v="19"/>
    <x v="19"/>
    <s v="Down-sized cohesive archive"/>
    <n v="62500"/>
    <n v="30331"/>
    <n v="48.529600000000002"/>
    <x v="0"/>
    <x v="19"/>
    <n v="45"/>
    <s v="US"/>
    <s v="USD"/>
    <n v="1551679200"/>
    <n v="1553490000"/>
    <b v="0"/>
    <b v="1"/>
    <s v="theater/plays"/>
    <x v="3"/>
    <s v="plays"/>
    <x v="19"/>
    <d v="2019-03-25T05:00:00"/>
  </r>
  <r>
    <n v="20"/>
    <x v="20"/>
    <s v="Proactive composite alliance"/>
    <n v="131800"/>
    <n v="147936"/>
    <n v="112.24279210925646"/>
    <x v="1"/>
    <x v="20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x v="21"/>
    <s v="Re-engineered intangible definition"/>
    <n v="94000"/>
    <n v="38533"/>
    <n v="40.992553191489364"/>
    <x v="0"/>
    <x v="21"/>
    <n v="69.06"/>
    <s v="US"/>
    <s v="USD"/>
    <n v="1313384400"/>
    <n v="1316322000"/>
    <b v="0"/>
    <b v="0"/>
    <s v="theater/plays"/>
    <x v="3"/>
    <s v="plays"/>
    <x v="21"/>
    <d v="2011-09-18T05:00:00"/>
  </r>
  <r>
    <n v="22"/>
    <x v="22"/>
    <s v="Enhanced dynamic definition"/>
    <n v="59100"/>
    <n v="75690"/>
    <n v="128.07106598984771"/>
    <x v="1"/>
    <x v="22"/>
    <n v="85.04"/>
    <s v="US"/>
    <s v="USD"/>
    <n v="1522731600"/>
    <n v="1524027600"/>
    <b v="0"/>
    <b v="0"/>
    <s v="theater/plays"/>
    <x v="3"/>
    <s v="plays"/>
    <x v="22"/>
    <d v="2018-04-18T05:00:00"/>
  </r>
  <r>
    <n v="23"/>
    <x v="23"/>
    <s v="Devolved next generation adapter"/>
    <n v="4500"/>
    <n v="14942"/>
    <n v="332.04444444444448"/>
    <x v="1"/>
    <x v="23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x v="24"/>
    <s v="Cross-platform intermediate frame"/>
    <n v="92400"/>
    <n v="104257"/>
    <n v="112.83225108225108"/>
    <x v="1"/>
    <x v="24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x v="25"/>
    <s v="Monitored impactful analyzer"/>
    <n v="5500"/>
    <n v="11904"/>
    <n v="216.43636363636364"/>
    <x v="1"/>
    <x v="25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x v="26"/>
    <s v="Optional responsive customer loyalty"/>
    <n v="107500"/>
    <n v="51814"/>
    <n v="48.199069767441863"/>
    <x v="3"/>
    <x v="26"/>
    <n v="35.01"/>
    <s v="US"/>
    <s v="USD"/>
    <n v="1533013200"/>
    <n v="1535346000"/>
    <b v="0"/>
    <b v="0"/>
    <s v="theater/plays"/>
    <x v="3"/>
    <s v="plays"/>
    <x v="26"/>
    <d v="2018-08-27T05:00:00"/>
  </r>
  <r>
    <n v="27"/>
    <x v="27"/>
    <s v="Diverse transitional migration"/>
    <n v="2000"/>
    <n v="1599"/>
    <n v="79.95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x v="28"/>
    <s v="Synchronized global task-force"/>
    <n v="130800"/>
    <n v="137635"/>
    <n v="105.22553516819573"/>
    <x v="1"/>
    <x v="28"/>
    <n v="62"/>
    <s v="US"/>
    <s v="USD"/>
    <n v="1265695200"/>
    <n v="1267682400"/>
    <b v="0"/>
    <b v="1"/>
    <s v="theater/plays"/>
    <x v="3"/>
    <s v="plays"/>
    <x v="28"/>
    <d v="2010-03-04T06:00:00"/>
  </r>
  <r>
    <n v="29"/>
    <x v="29"/>
    <s v="Focused 6thgeneration forecast"/>
    <n v="45900"/>
    <n v="150965"/>
    <n v="328.89978213507629"/>
    <x v="1"/>
    <x v="29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x v="30"/>
    <s v="Down-sized analyzing challenge"/>
    <n v="9000"/>
    <n v="14455"/>
    <n v="160.61111111111111"/>
    <x v="1"/>
    <x v="30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x v="31"/>
    <s v="Progressive needs-based focus group"/>
    <n v="3500"/>
    <n v="10850"/>
    <n v="310"/>
    <x v="1"/>
    <x v="31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x v="32"/>
    <s v="Ergonomic 6thgeneration success"/>
    <n v="101000"/>
    <n v="87676"/>
    <n v="86.807920792079202"/>
    <x v="0"/>
    <x v="32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x v="33"/>
    <s v="Exclusive interactive approach"/>
    <n v="50200"/>
    <n v="189666"/>
    <n v="377.82071713147411"/>
    <x v="1"/>
    <x v="33"/>
    <n v="35"/>
    <s v="US"/>
    <s v="USD"/>
    <n v="1412485200"/>
    <n v="1415685600"/>
    <b v="0"/>
    <b v="0"/>
    <s v="theater/plays"/>
    <x v="3"/>
    <s v="plays"/>
    <x v="33"/>
    <d v="2014-11-11T06:00:00"/>
  </r>
  <r>
    <n v="34"/>
    <x v="34"/>
    <s v="Reverse-engineered asynchronous archive"/>
    <n v="9300"/>
    <n v="14025"/>
    <n v="150.80645161290323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x v="35"/>
    <s v="Synergized intangible challenge"/>
    <n v="125500"/>
    <n v="188628"/>
    <n v="150.30119521912351"/>
    <x v="1"/>
    <x v="3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x v="36"/>
    <s v="Monitored multi-state encryption"/>
    <n v="700"/>
    <n v="1101"/>
    <n v="157.28571428571431"/>
    <x v="1"/>
    <x v="36"/>
    <n v="68.81"/>
    <s v="US"/>
    <s v="USD"/>
    <n v="1298700000"/>
    <n v="1300856400"/>
    <b v="0"/>
    <b v="0"/>
    <s v="theater/plays"/>
    <x v="3"/>
    <s v="plays"/>
    <x v="36"/>
    <d v="2011-03-23T05:00:00"/>
  </r>
  <r>
    <n v="37"/>
    <x v="37"/>
    <s v="Profound attitude-oriented functionalities"/>
    <n v="8100"/>
    <n v="11339"/>
    <n v="139.98765432098764"/>
    <x v="1"/>
    <x v="3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x v="38"/>
    <s v="Digitized client-driven database"/>
    <n v="3100"/>
    <n v="10085"/>
    <n v="325.32258064516128"/>
    <x v="1"/>
    <x v="38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x v="39"/>
    <s v="Organized bi-directional function"/>
    <n v="9900"/>
    <n v="5027"/>
    <n v="50.777777777777779"/>
    <x v="0"/>
    <x v="39"/>
    <n v="57.13"/>
    <s v="DK"/>
    <s v="DKK"/>
    <n v="1361772000"/>
    <n v="1362978000"/>
    <b v="0"/>
    <b v="0"/>
    <s v="theater/plays"/>
    <x v="3"/>
    <s v="plays"/>
    <x v="39"/>
    <d v="2013-03-11T05:00:00"/>
  </r>
  <r>
    <n v="40"/>
    <x v="40"/>
    <s v="Reduced stable middleware"/>
    <n v="8800"/>
    <n v="14878"/>
    <n v="169.06818181818181"/>
    <x v="1"/>
    <x v="40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x v="41"/>
    <s v="Universal 5thgeneration neural-net"/>
    <n v="5600"/>
    <n v="11924"/>
    <n v="212.92857142857144"/>
    <x v="1"/>
    <x v="41"/>
    <n v="107.42"/>
    <s v="IT"/>
    <s v="EUR"/>
    <n v="1346734800"/>
    <n v="1348981200"/>
    <b v="0"/>
    <b v="1"/>
    <s v="music/rock"/>
    <x v="1"/>
    <s v="rock"/>
    <x v="41"/>
    <d v="2012-09-30T05:00:00"/>
  </r>
  <r>
    <n v="42"/>
    <x v="42"/>
    <s v="Virtual uniform frame"/>
    <n v="1800"/>
    <n v="7991"/>
    <n v="443.94444444444446"/>
    <x v="1"/>
    <x v="4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x v="43"/>
    <s v="Profound explicit paradigm"/>
    <n v="90200"/>
    <n v="167717"/>
    <n v="185.9390243902439"/>
    <x v="1"/>
    <x v="43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x v="44"/>
    <s v="Visionary real-time groupware"/>
    <n v="1600"/>
    <n v="10541"/>
    <n v="658.8125"/>
    <x v="1"/>
    <x v="13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x v="45"/>
    <s v="Networked tertiary Graphical User Interface"/>
    <n v="9500"/>
    <n v="4530"/>
    <n v="47.684210526315788"/>
    <x v="0"/>
    <x v="44"/>
    <n v="94.38"/>
    <s v="US"/>
    <s v="USD"/>
    <n v="1478062800"/>
    <n v="1479362400"/>
    <b v="0"/>
    <b v="1"/>
    <s v="theater/plays"/>
    <x v="3"/>
    <s v="plays"/>
    <x v="45"/>
    <d v="2016-11-17T06:00:00"/>
  </r>
  <r>
    <n v="46"/>
    <x v="46"/>
    <s v="Virtual grid-enabled task-force"/>
    <n v="3700"/>
    <n v="4247"/>
    <n v="114.78378378378378"/>
    <x v="1"/>
    <x v="45"/>
    <n v="46.16"/>
    <s v="US"/>
    <s v="USD"/>
    <n v="1278565200"/>
    <n v="1280552400"/>
    <b v="0"/>
    <b v="0"/>
    <s v="music/rock"/>
    <x v="1"/>
    <s v="rock"/>
    <x v="46"/>
    <d v="2010-07-31T05:00:00"/>
  </r>
  <r>
    <n v="47"/>
    <x v="47"/>
    <s v="Function-based multi-state software"/>
    <n v="1500"/>
    <n v="7129"/>
    <n v="475.26666666666665"/>
    <x v="1"/>
    <x v="46"/>
    <n v="47.85"/>
    <s v="US"/>
    <s v="USD"/>
    <n v="1396069200"/>
    <n v="1398661200"/>
    <b v="0"/>
    <b v="0"/>
    <s v="theater/plays"/>
    <x v="3"/>
    <s v="plays"/>
    <x v="47"/>
    <d v="2014-04-28T05:00:00"/>
  </r>
  <r>
    <n v="48"/>
    <x v="48"/>
    <s v="Optimized leadingedge concept"/>
    <n v="33300"/>
    <n v="128862"/>
    <n v="386.97297297297297"/>
    <x v="1"/>
    <x v="47"/>
    <n v="53.01"/>
    <s v="US"/>
    <s v="USD"/>
    <n v="1435208400"/>
    <n v="1436245200"/>
    <b v="0"/>
    <b v="0"/>
    <s v="theater/plays"/>
    <x v="3"/>
    <s v="plays"/>
    <x v="48"/>
    <d v="2015-07-07T05:00:00"/>
  </r>
  <r>
    <n v="49"/>
    <x v="49"/>
    <s v="Sharable holistic interface"/>
    <n v="7200"/>
    <n v="13653"/>
    <n v="189.625"/>
    <x v="1"/>
    <x v="48"/>
    <n v="45.06"/>
    <s v="US"/>
    <s v="USD"/>
    <n v="1571547600"/>
    <n v="1575439200"/>
    <b v="0"/>
    <b v="0"/>
    <s v="music/rock"/>
    <x v="1"/>
    <s v="rock"/>
    <x v="49"/>
    <d v="2019-12-04T06:00:00"/>
  </r>
  <r>
    <n v="50"/>
    <x v="50"/>
    <s v="Down-sized system-worthy secured line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x v="51"/>
    <s v="Inverse secondary infrastructure"/>
    <n v="158100"/>
    <n v="145243"/>
    <n v="91.867805186590772"/>
    <x v="0"/>
    <x v="50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x v="52"/>
    <s v="Organic foreground leverage"/>
    <n v="7200"/>
    <n v="2459"/>
    <n v="34.152777777777779"/>
    <x v="0"/>
    <x v="51"/>
    <n v="32.79"/>
    <s v="US"/>
    <s v="USD"/>
    <n v="1284526800"/>
    <n v="1284872400"/>
    <b v="0"/>
    <b v="0"/>
    <s v="theater/plays"/>
    <x v="3"/>
    <s v="plays"/>
    <x v="52"/>
    <d v="2010-09-19T05:00:00"/>
  </r>
  <r>
    <n v="53"/>
    <x v="53"/>
    <s v="Reverse-engineered static concept"/>
    <n v="8800"/>
    <n v="12356"/>
    <n v="140.40909090909091"/>
    <x v="1"/>
    <x v="52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x v="54"/>
    <s v="Multi-channeled neutral customer loyalty"/>
    <n v="6000"/>
    <n v="5392"/>
    <n v="89.86666666666666"/>
    <x v="0"/>
    <x v="53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x v="55"/>
    <s v="Reverse-engineered bifurcated strategy"/>
    <n v="6600"/>
    <n v="11746"/>
    <n v="177.96969696969697"/>
    <x v="1"/>
    <x v="54"/>
    <n v="89.66"/>
    <s v="US"/>
    <s v="USD"/>
    <n v="1532926800"/>
    <n v="1533358800"/>
    <b v="0"/>
    <b v="0"/>
    <s v="music/jazz"/>
    <x v="1"/>
    <s v="jazz"/>
    <x v="55"/>
    <d v="2018-08-04T05:00:00"/>
  </r>
  <r>
    <n v="56"/>
    <x v="56"/>
    <s v="Horizontal context-sensitive knowledge user"/>
    <n v="8000"/>
    <n v="11493"/>
    <n v="143.66249999999999"/>
    <x v="1"/>
    <x v="55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x v="57"/>
    <s v="Cross-group multi-state task-force"/>
    <n v="2900"/>
    <n v="6243"/>
    <n v="215.27586206896552"/>
    <x v="1"/>
    <x v="56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x v="58"/>
    <s v="Expanded 3rdgeneration strategy"/>
    <n v="2700"/>
    <n v="6132"/>
    <n v="227.11111111111114"/>
    <x v="1"/>
    <x v="57"/>
    <n v="29.06"/>
    <s v="US"/>
    <s v="USD"/>
    <n v="1442811600"/>
    <n v="1443934800"/>
    <b v="0"/>
    <b v="0"/>
    <s v="theater/plays"/>
    <x v="3"/>
    <s v="plays"/>
    <x v="58"/>
    <d v="2015-10-04T05:00:00"/>
  </r>
  <r>
    <n v="59"/>
    <x v="59"/>
    <s v="Assimilated real-time support"/>
    <n v="1400"/>
    <n v="3851"/>
    <n v="275.07142857142861"/>
    <x v="1"/>
    <x v="58"/>
    <n v="30.09"/>
    <s v="US"/>
    <s v="USD"/>
    <n v="1497243600"/>
    <n v="1498539600"/>
    <b v="0"/>
    <b v="1"/>
    <s v="theater/plays"/>
    <x v="3"/>
    <s v="plays"/>
    <x v="59"/>
    <d v="2017-06-27T05:00:00"/>
  </r>
  <r>
    <n v="60"/>
    <x v="60"/>
    <s v="User-centric regional database"/>
    <n v="94200"/>
    <n v="135997"/>
    <n v="144.37048832271762"/>
    <x v="1"/>
    <x v="59"/>
    <n v="85"/>
    <s v="CA"/>
    <s v="CAD"/>
    <n v="1342501200"/>
    <n v="1342760400"/>
    <b v="0"/>
    <b v="0"/>
    <s v="theater/plays"/>
    <x v="3"/>
    <s v="plays"/>
    <x v="60"/>
    <d v="2012-07-20T05:00:00"/>
  </r>
  <r>
    <n v="61"/>
    <x v="61"/>
    <s v="Open-source zero administration complexity"/>
    <n v="199200"/>
    <n v="184750"/>
    <n v="92.74598393574297"/>
    <x v="0"/>
    <x v="60"/>
    <n v="82"/>
    <s v="CA"/>
    <s v="CAD"/>
    <n v="1298268000"/>
    <n v="1301720400"/>
    <b v="0"/>
    <b v="0"/>
    <s v="theater/plays"/>
    <x v="3"/>
    <s v="plays"/>
    <x v="61"/>
    <d v="2011-04-02T05:00:00"/>
  </r>
  <r>
    <n v="62"/>
    <x v="62"/>
    <s v="Organized incremental standardization"/>
    <n v="2000"/>
    <n v="14452"/>
    <n v="722.6"/>
    <x v="1"/>
    <x v="61"/>
    <n v="58.04"/>
    <s v="US"/>
    <s v="USD"/>
    <n v="1433480400"/>
    <n v="1433566800"/>
    <b v="0"/>
    <b v="0"/>
    <s v="technology/web"/>
    <x v="2"/>
    <s v="web"/>
    <x v="62"/>
    <d v="2015-06-06T05:00:00"/>
  </r>
  <r>
    <n v="63"/>
    <x v="63"/>
    <s v="Assimilated didactic open system"/>
    <n v="4700"/>
    <n v="557"/>
    <n v="11.851063829787234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x v="64"/>
    <s v="Vision-oriented logistical intranet"/>
    <n v="2800"/>
    <n v="2734"/>
    <n v="97.642857142857139"/>
    <x v="0"/>
    <x v="63"/>
    <n v="71.95"/>
    <s v="US"/>
    <s v="USD"/>
    <n v="1530507600"/>
    <n v="1531803600"/>
    <b v="0"/>
    <b v="1"/>
    <s v="technology/web"/>
    <x v="2"/>
    <s v="web"/>
    <x v="64"/>
    <d v="2018-07-17T05:00:00"/>
  </r>
  <r>
    <n v="65"/>
    <x v="65"/>
    <s v="Mandatory incremental projection"/>
    <n v="6100"/>
    <n v="14405"/>
    <n v="236.14754098360655"/>
    <x v="1"/>
    <x v="64"/>
    <n v="61.04"/>
    <s v="US"/>
    <s v="USD"/>
    <n v="1296108000"/>
    <n v="1296712800"/>
    <b v="0"/>
    <b v="0"/>
    <s v="theater/plays"/>
    <x v="3"/>
    <s v="plays"/>
    <x v="65"/>
    <d v="2011-02-03T06:00:00"/>
  </r>
  <r>
    <n v="66"/>
    <x v="66"/>
    <s v="Grass-roots needs-based encryption"/>
    <n v="2900"/>
    <n v="1307"/>
    <n v="45.068965517241381"/>
    <x v="0"/>
    <x v="65"/>
    <n v="108.92"/>
    <s v="US"/>
    <s v="USD"/>
    <n v="1428469200"/>
    <n v="1428901200"/>
    <b v="0"/>
    <b v="1"/>
    <s v="theater/plays"/>
    <x v="3"/>
    <s v="plays"/>
    <x v="66"/>
    <d v="2015-04-13T05:00:00"/>
  </r>
  <r>
    <n v="67"/>
    <x v="67"/>
    <s v="Team-oriented 6thgeneration middleware"/>
    <n v="72600"/>
    <n v="117892"/>
    <n v="162.38567493112947"/>
    <x v="1"/>
    <x v="66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x v="68"/>
    <s v="Inverse multi-tasking installation"/>
    <n v="5700"/>
    <n v="14508"/>
    <n v="254.52631578947367"/>
    <x v="1"/>
    <x v="67"/>
    <n v="58.98"/>
    <s v="IT"/>
    <s v="EUR"/>
    <n v="1501131600"/>
    <n v="1505192400"/>
    <b v="0"/>
    <b v="1"/>
    <s v="theater/plays"/>
    <x v="3"/>
    <s v="plays"/>
    <x v="68"/>
    <d v="2017-09-12T05:00:00"/>
  </r>
  <r>
    <n v="69"/>
    <x v="69"/>
    <s v="Switchable disintermediate moderator"/>
    <n v="7900"/>
    <n v="1901"/>
    <n v="24.063291139240505"/>
    <x v="3"/>
    <x v="68"/>
    <n v="111.82"/>
    <s v="US"/>
    <s v="USD"/>
    <n v="1292738400"/>
    <n v="1295676000"/>
    <b v="0"/>
    <b v="0"/>
    <s v="theater/plays"/>
    <x v="3"/>
    <s v="plays"/>
    <x v="69"/>
    <d v="2011-01-22T06:00:00"/>
  </r>
  <r>
    <n v="70"/>
    <x v="70"/>
    <s v="Re-engineered 24/7 task-force"/>
    <n v="128000"/>
    <n v="158389"/>
    <n v="123.74140625000001"/>
    <x v="1"/>
    <x v="69"/>
    <n v="64"/>
    <s v="IT"/>
    <s v="EUR"/>
    <n v="1288674000"/>
    <n v="1292911200"/>
    <b v="0"/>
    <b v="1"/>
    <s v="theater/plays"/>
    <x v="3"/>
    <s v="plays"/>
    <x v="70"/>
    <d v="2010-12-21T06:00:00"/>
  </r>
  <r>
    <n v="71"/>
    <x v="71"/>
    <s v="Organic object-oriented budgetary management"/>
    <n v="6000"/>
    <n v="6484"/>
    <n v="108.06666666666666"/>
    <x v="1"/>
    <x v="70"/>
    <n v="85.32"/>
    <s v="US"/>
    <s v="USD"/>
    <n v="1575093600"/>
    <n v="1575439200"/>
    <b v="0"/>
    <b v="0"/>
    <s v="theater/plays"/>
    <x v="3"/>
    <s v="plays"/>
    <x v="71"/>
    <d v="2019-12-04T06:00:00"/>
  </r>
  <r>
    <n v="72"/>
    <x v="72"/>
    <s v="Seamless coherent parallelism"/>
    <n v="600"/>
    <n v="4022"/>
    <n v="670.33333333333326"/>
    <x v="1"/>
    <x v="71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x v="73"/>
    <s v="Cross-platform even-keeled initiative"/>
    <n v="1400"/>
    <n v="9253"/>
    <n v="660.92857142857144"/>
    <x v="1"/>
    <x v="39"/>
    <n v="105.15"/>
    <s v="US"/>
    <s v="USD"/>
    <n v="1480226400"/>
    <n v="1480485600"/>
    <b v="0"/>
    <b v="0"/>
    <s v="music/jazz"/>
    <x v="1"/>
    <s v="jazz"/>
    <x v="73"/>
    <d v="2016-11-30T06:00:00"/>
  </r>
  <r>
    <n v="74"/>
    <x v="74"/>
    <s v="Progressive tertiary framework"/>
    <n v="3900"/>
    <n v="4776"/>
    <n v="122.46153846153847"/>
    <x v="1"/>
    <x v="72"/>
    <n v="56.19"/>
    <s v="GB"/>
    <s v="GBP"/>
    <n v="1459054800"/>
    <n v="1459141200"/>
    <b v="0"/>
    <b v="0"/>
    <s v="music/metal"/>
    <x v="1"/>
    <s v="metal"/>
    <x v="74"/>
    <d v="2016-03-28T05:00:00"/>
  </r>
  <r>
    <n v="75"/>
    <x v="75"/>
    <s v="Multi-layered dynamic protocol"/>
    <n v="9700"/>
    <n v="14606"/>
    <n v="150.57731958762886"/>
    <x v="1"/>
    <x v="73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x v="76"/>
    <s v="Horizontal next generation function"/>
    <n v="122900"/>
    <n v="95993"/>
    <n v="78.106590724165997"/>
    <x v="0"/>
    <x v="74"/>
    <n v="57"/>
    <s v="US"/>
    <s v="USD"/>
    <n v="1421992800"/>
    <n v="1426222800"/>
    <b v="1"/>
    <b v="1"/>
    <s v="theater/plays"/>
    <x v="3"/>
    <s v="plays"/>
    <x v="76"/>
    <d v="2015-03-13T05:00:00"/>
  </r>
  <r>
    <n v="77"/>
    <x v="77"/>
    <s v="Pre-emptive impactful model"/>
    <n v="9500"/>
    <n v="4460"/>
    <n v="46.94736842105263"/>
    <x v="0"/>
    <x v="75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x v="78"/>
    <s v="User-centric bifurcated knowledge user"/>
    <n v="4500"/>
    <n v="13536"/>
    <n v="300.8"/>
    <x v="1"/>
    <x v="76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x v="79"/>
    <s v="Triple-buffered reciprocal project"/>
    <n v="57800"/>
    <n v="40228"/>
    <n v="69.598615916955026"/>
    <x v="0"/>
    <x v="77"/>
    <n v="48"/>
    <s v="US"/>
    <s v="USD"/>
    <n v="1529125200"/>
    <n v="1529557200"/>
    <b v="0"/>
    <b v="0"/>
    <s v="theater/plays"/>
    <x v="3"/>
    <s v="plays"/>
    <x v="79"/>
    <d v="2018-06-21T05:00:00"/>
  </r>
  <r>
    <n v="80"/>
    <x v="80"/>
    <s v="Cross-platform needs-based approach"/>
    <n v="1100"/>
    <n v="7012"/>
    <n v="637.4545454545455"/>
    <x v="1"/>
    <x v="78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x v="81"/>
    <s v="User-friendly static contingency"/>
    <n v="16800"/>
    <n v="37857"/>
    <n v="225.33928571428569"/>
    <x v="1"/>
    <x v="79"/>
    <n v="92.11"/>
    <s v="US"/>
    <s v="USD"/>
    <n v="1511416800"/>
    <n v="1513576800"/>
    <b v="0"/>
    <b v="0"/>
    <s v="music/rock"/>
    <x v="1"/>
    <s v="rock"/>
    <x v="81"/>
    <d v="2017-12-18T06:00:00"/>
  </r>
  <r>
    <n v="82"/>
    <x v="82"/>
    <s v="Reactive content-based framework"/>
    <n v="1000"/>
    <n v="14973"/>
    <n v="1497.3000000000002"/>
    <x v="1"/>
    <x v="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x v="83"/>
    <s v="Realigned user-facing concept"/>
    <n v="106400"/>
    <n v="39996"/>
    <n v="37.590225563909776"/>
    <x v="0"/>
    <x v="81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x v="84"/>
    <s v="Public-key zero tolerance orchestration"/>
    <n v="31400"/>
    <n v="41564"/>
    <n v="132.36942675159236"/>
    <x v="1"/>
    <x v="82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x v="85"/>
    <s v="Multi-tiered eco-centric architecture"/>
    <n v="4900"/>
    <n v="6430"/>
    <n v="131.22448979591837"/>
    <x v="1"/>
    <x v="83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x v="86"/>
    <s v="Organic motivating firmware"/>
    <n v="7400"/>
    <n v="12405"/>
    <n v="167.63513513513513"/>
    <x v="1"/>
    <x v="84"/>
    <n v="61.11"/>
    <s v="US"/>
    <s v="USD"/>
    <n v="1430715600"/>
    <n v="1431838800"/>
    <b v="1"/>
    <b v="0"/>
    <s v="theater/plays"/>
    <x v="3"/>
    <s v="plays"/>
    <x v="86"/>
    <d v="2015-05-17T05:00:00"/>
  </r>
  <r>
    <n v="87"/>
    <x v="87"/>
    <s v="Synergized 4thgeneration conglomeration"/>
    <n v="198500"/>
    <n v="123040"/>
    <n v="61.984886649874063"/>
    <x v="0"/>
    <x v="85"/>
    <n v="83.02"/>
    <s v="AU"/>
    <s v="AUD"/>
    <n v="1299564000"/>
    <n v="1300510800"/>
    <b v="0"/>
    <b v="1"/>
    <s v="music/rock"/>
    <x v="1"/>
    <s v="rock"/>
    <x v="87"/>
    <d v="2011-03-19T05:00:00"/>
  </r>
  <r>
    <n v="88"/>
    <x v="88"/>
    <s v="Grass-roots fault-tolerant policy"/>
    <n v="4800"/>
    <n v="12516"/>
    <n v="260.75"/>
    <x v="1"/>
    <x v="86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x v="89"/>
    <s v="Monitored scalable knowledgebase"/>
    <n v="3400"/>
    <n v="8588"/>
    <n v="252.58823529411765"/>
    <x v="1"/>
    <x v="87"/>
    <n v="89.46"/>
    <s v="US"/>
    <s v="USD"/>
    <n v="1271307600"/>
    <n v="1271480400"/>
    <b v="0"/>
    <b v="0"/>
    <s v="theater/plays"/>
    <x v="3"/>
    <s v="plays"/>
    <x v="89"/>
    <d v="2010-04-17T05:00:00"/>
  </r>
  <r>
    <n v="90"/>
    <x v="90"/>
    <s v="Synergistic explicit parallelism"/>
    <n v="7800"/>
    <n v="6132"/>
    <n v="78.615384615384613"/>
    <x v="0"/>
    <x v="88"/>
    <n v="57.85"/>
    <s v="US"/>
    <s v="USD"/>
    <n v="1456380000"/>
    <n v="1456380000"/>
    <b v="0"/>
    <b v="1"/>
    <s v="theater/plays"/>
    <x v="3"/>
    <s v="plays"/>
    <x v="90"/>
    <d v="2016-02-25T06:00:00"/>
  </r>
  <r>
    <n v="91"/>
    <x v="91"/>
    <s v="Enhanced systemic analyzer"/>
    <n v="154300"/>
    <n v="74688"/>
    <n v="48.404406999351913"/>
    <x v="0"/>
    <x v="8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x v="92"/>
    <s v="Object-based analyzing knowledge user"/>
    <n v="20000"/>
    <n v="51775"/>
    <n v="258.875"/>
    <x v="1"/>
    <x v="90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x v="93"/>
    <s v="Pre-emptive radical architecture"/>
    <n v="108800"/>
    <n v="65877"/>
    <n v="60.548713235294116"/>
    <x v="3"/>
    <x v="91"/>
    <n v="108"/>
    <s v="US"/>
    <s v="USD"/>
    <n v="1350709200"/>
    <n v="1351054800"/>
    <b v="0"/>
    <b v="1"/>
    <s v="theater/plays"/>
    <x v="3"/>
    <s v="plays"/>
    <x v="93"/>
    <d v="2012-10-24T05:00:00"/>
  </r>
  <r>
    <n v="94"/>
    <x v="94"/>
    <s v="Grass-roots web-enabled contingency"/>
    <n v="2900"/>
    <n v="8807"/>
    <n v="303.68965517241378"/>
    <x v="1"/>
    <x v="80"/>
    <n v="48.93"/>
    <s v="GB"/>
    <s v="GBP"/>
    <n v="1554613200"/>
    <n v="1555563600"/>
    <b v="0"/>
    <b v="0"/>
    <s v="technology/web"/>
    <x v="2"/>
    <s v="web"/>
    <x v="94"/>
    <d v="2019-04-18T05:00:00"/>
  </r>
  <r>
    <n v="95"/>
    <x v="95"/>
    <s v="Stand-alone system-worthy standardization"/>
    <n v="900"/>
    <n v="1017"/>
    <n v="112.99999999999999"/>
    <x v="1"/>
    <x v="11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x v="96"/>
    <s v="Down-sized systematic policy"/>
    <n v="69700"/>
    <n v="151513"/>
    <n v="217.37876614060258"/>
    <x v="1"/>
    <x v="92"/>
    <n v="65"/>
    <s v="US"/>
    <s v="USD"/>
    <n v="1299736800"/>
    <n v="1300856400"/>
    <b v="0"/>
    <b v="0"/>
    <s v="theater/plays"/>
    <x v="3"/>
    <s v="plays"/>
    <x v="96"/>
    <d v="2011-03-23T05:00:00"/>
  </r>
  <r>
    <n v="97"/>
    <x v="97"/>
    <s v="Cloned bi-directional architecture"/>
    <n v="1300"/>
    <n v="12047"/>
    <n v="926.69230769230762"/>
    <x v="1"/>
    <x v="86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x v="98"/>
    <s v="Seamless transitional portal"/>
    <n v="97800"/>
    <n v="32951"/>
    <n v="33.692229038854805"/>
    <x v="0"/>
    <x v="93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x v="99"/>
    <s v="Fully-configurable motivating approach"/>
    <n v="7600"/>
    <n v="14951"/>
    <n v="196.7236842105263"/>
    <x v="1"/>
    <x v="55"/>
    <n v="91.16"/>
    <s v="US"/>
    <s v="USD"/>
    <n v="1416895200"/>
    <n v="1419400800"/>
    <b v="0"/>
    <b v="0"/>
    <s v="theater/plays"/>
    <x v="3"/>
    <s v="plays"/>
    <x v="98"/>
    <d v="2014-12-24T06:00:00"/>
  </r>
  <r>
    <n v="100"/>
    <x v="100"/>
    <s v="Upgradable fault-tolerant approach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x v="101"/>
    <s v="Reduced heuristic moratorium"/>
    <n v="900"/>
    <n v="9193"/>
    <n v="1021.4444444444445"/>
    <x v="1"/>
    <x v="55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x v="102"/>
    <s v="Front-line web-enabled model"/>
    <n v="3700"/>
    <n v="10422"/>
    <n v="281.67567567567568"/>
    <x v="1"/>
    <x v="94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x v="103"/>
    <s v="Polarized incremental emulation"/>
    <n v="10000"/>
    <n v="2461"/>
    <n v="24.610000000000003"/>
    <x v="0"/>
    <x v="95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x v="104"/>
    <s v="Self-enabling grid-enabled initiative"/>
    <n v="119200"/>
    <n v="170623"/>
    <n v="143.14010067114094"/>
    <x v="1"/>
    <x v="96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x v="105"/>
    <s v="Total fresh-thinking system engine"/>
    <n v="6800"/>
    <n v="9829"/>
    <n v="144.54411764705884"/>
    <x v="1"/>
    <x v="97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x v="106"/>
    <s v="Ameliorated clear-thinking circuit"/>
    <n v="3900"/>
    <n v="14006"/>
    <n v="359.12820512820514"/>
    <x v="1"/>
    <x v="98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x v="107"/>
    <s v="Multi-layered encompassing installation"/>
    <n v="3500"/>
    <n v="6527"/>
    <n v="186.48571428571427"/>
    <x v="1"/>
    <x v="99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x v="108"/>
    <s v="Universal encompassing implementation"/>
    <n v="1500"/>
    <n v="8929"/>
    <n v="595.26666666666665"/>
    <x v="1"/>
    <x v="100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x v="109"/>
    <s v="Object-based client-server application"/>
    <n v="5200"/>
    <n v="3079"/>
    <n v="59.21153846153846"/>
    <x v="0"/>
    <x v="101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x v="110"/>
    <s v="Cross-platform solution-oriented process improvement"/>
    <n v="142400"/>
    <n v="21307"/>
    <n v="14.962780898876405"/>
    <x v="0"/>
    <x v="102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x v="111"/>
    <s v="Re-engineered user-facing approach"/>
    <n v="61400"/>
    <n v="73653"/>
    <n v="119.95602605863192"/>
    <x v="1"/>
    <x v="103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x v="112"/>
    <s v="Re-engineered client-driven hub"/>
    <n v="4700"/>
    <n v="12635"/>
    <n v="268.82978723404256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x v="113"/>
    <s v="User-friendly tertiary array"/>
    <n v="3300"/>
    <n v="12437"/>
    <n v="376.87878787878788"/>
    <x v="1"/>
    <x v="54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x v="114"/>
    <s v="Robust heuristic encoding"/>
    <n v="1900"/>
    <n v="13816"/>
    <n v="727.15789473684208"/>
    <x v="1"/>
    <x v="105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x v="115"/>
    <s v="Team-oriented clear-thinking capacity"/>
    <n v="166700"/>
    <n v="145382"/>
    <n v="87.211757648470297"/>
    <x v="0"/>
    <x v="106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x v="116"/>
    <s v="De-engineered motivating standardization"/>
    <n v="7200"/>
    <n v="6336"/>
    <n v="88"/>
    <x v="0"/>
    <x v="107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x v="117"/>
    <s v="Business-focused 24hour groupware"/>
    <n v="4900"/>
    <n v="8523"/>
    <n v="173.9387755102041"/>
    <x v="1"/>
    <x v="108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x v="118"/>
    <s v="Organic next generation protocol"/>
    <n v="5400"/>
    <n v="6351"/>
    <n v="117.61111111111111"/>
    <x v="1"/>
    <x v="109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x v="119"/>
    <s v="Reverse-engineered full-range Internet solution"/>
    <n v="5000"/>
    <n v="10748"/>
    <n v="214.96"/>
    <x v="1"/>
    <x v="110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x v="120"/>
    <s v="Synchronized regional synergy"/>
    <n v="75100"/>
    <n v="112272"/>
    <n v="149.49667110519306"/>
    <x v="1"/>
    <x v="111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x v="121"/>
    <s v="Multi-lateral homogeneous success"/>
    <n v="45300"/>
    <n v="99361"/>
    <n v="219.33995584988963"/>
    <x v="1"/>
    <x v="112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x v="122"/>
    <s v="Seamless zero-defect solution"/>
    <n v="136800"/>
    <n v="88055"/>
    <n v="64.367690058479525"/>
    <x v="0"/>
    <x v="113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x v="123"/>
    <s v="Enhanced scalable concept"/>
    <n v="177700"/>
    <n v="33092"/>
    <n v="18.622397298818232"/>
    <x v="0"/>
    <x v="114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x v="124"/>
    <s v="Polarized uniform software"/>
    <n v="2600"/>
    <n v="9562"/>
    <n v="367.76923076923077"/>
    <x v="1"/>
    <x v="115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x v="125"/>
    <s v="Stand-alone web-enabled moderator"/>
    <n v="5300"/>
    <n v="8475"/>
    <n v="159.90566037735849"/>
    <x v="1"/>
    <x v="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x v="126"/>
    <s v="Proactive methodical benchmark"/>
    <n v="180200"/>
    <n v="69617"/>
    <n v="38.633185349611544"/>
    <x v="0"/>
    <x v="116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x v="127"/>
    <s v="Team-oriented 6thgeneration matrix"/>
    <n v="103200"/>
    <n v="53067"/>
    <n v="51.42151162790698"/>
    <x v="0"/>
    <x v="117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x v="128"/>
    <s v="Phased human-resource core"/>
    <n v="70600"/>
    <n v="42596"/>
    <n v="60.334277620396605"/>
    <x v="3"/>
    <x v="118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x v="129"/>
    <s v="Mandatory tertiary implementation"/>
    <n v="148500"/>
    <n v="4756"/>
    <n v="3.202693602693603"/>
    <x v="3"/>
    <x v="12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x v="130"/>
    <s v="Secured directional encryption"/>
    <n v="9600"/>
    <n v="14925"/>
    <n v="155.46875"/>
    <x v="1"/>
    <x v="119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x v="131"/>
    <s v="Distributed 5thgeneration implementation"/>
    <n v="164700"/>
    <n v="166116"/>
    <n v="100.85974499089254"/>
    <x v="1"/>
    <x v="120"/>
    <n v="68"/>
    <s v="GB"/>
    <s v="GBP"/>
    <n v="1385704800"/>
    <n v="1386828000"/>
    <b v="0"/>
    <b v="0"/>
    <s v="technology/web"/>
    <x v="2"/>
    <s v="web"/>
    <x v="129"/>
    <d v="2013-12-12T06:00:00"/>
  </r>
  <r>
    <n v="132"/>
    <x v="132"/>
    <s v="Virtual static core"/>
    <n v="3300"/>
    <n v="3834"/>
    <n v="116.18181818181819"/>
    <x v="1"/>
    <x v="121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x v="133"/>
    <s v="Secured content-based product"/>
    <n v="4500"/>
    <n v="13985"/>
    <n v="310.77777777777777"/>
    <x v="1"/>
    <x v="122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x v="134"/>
    <s v="Secured executive concept"/>
    <n v="99500"/>
    <n v="89288"/>
    <n v="89.73668341708543"/>
    <x v="0"/>
    <x v="123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x v="135"/>
    <s v="Balanced zero-defect software"/>
    <n v="7700"/>
    <n v="5488"/>
    <n v="71.27272727272728"/>
    <x v="0"/>
    <x v="124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x v="136"/>
    <s v="Distributed context-sensitive flexibility"/>
    <n v="82800"/>
    <n v="2721"/>
    <n v="3.2862318840579712"/>
    <x v="3"/>
    <x v="125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x v="137"/>
    <s v="Down-sized disintermediate support"/>
    <n v="1800"/>
    <n v="4712"/>
    <n v="261.77777777777777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x v="138"/>
    <s v="Stand-alone mission-critical moratorium"/>
    <n v="9600"/>
    <n v="9216"/>
    <n v="96"/>
    <x v="0"/>
    <x v="127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x v="139"/>
    <s v="Down-sized empowering protocol"/>
    <n v="92100"/>
    <n v="19246"/>
    <n v="20.896851248642779"/>
    <x v="0"/>
    <x v="128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x v="140"/>
    <s v="Fully-configurable coherent Internet solution"/>
    <n v="5500"/>
    <n v="12274"/>
    <n v="223.16363636363636"/>
    <x v="1"/>
    <x v="129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x v="141"/>
    <s v="Distributed motivating algorithm"/>
    <n v="64300"/>
    <n v="65323"/>
    <n v="101.59097978227061"/>
    <x v="1"/>
    <x v="130"/>
    <n v="60.99"/>
    <s v="US"/>
    <s v="USD"/>
    <n v="1434085200"/>
    <n v="1434603600"/>
    <b v="0"/>
    <b v="0"/>
    <s v="technology/web"/>
    <x v="2"/>
    <s v="web"/>
    <x v="139"/>
    <d v="2015-06-18T05:00:00"/>
  </r>
  <r>
    <n v="142"/>
    <x v="142"/>
    <s v="Expanded solution-oriented benchmark"/>
    <n v="5000"/>
    <n v="11502"/>
    <n v="230.03999999999996"/>
    <x v="1"/>
    <x v="124"/>
    <n v="98.31"/>
    <s v="US"/>
    <s v="USD"/>
    <n v="1333688400"/>
    <n v="1337230800"/>
    <b v="0"/>
    <b v="0"/>
    <s v="technology/web"/>
    <x v="2"/>
    <s v="web"/>
    <x v="107"/>
    <d v="2012-05-17T05:00:00"/>
  </r>
  <r>
    <n v="143"/>
    <x v="143"/>
    <s v="Implemented discrete secured line"/>
    <n v="5400"/>
    <n v="7322"/>
    <n v="135.59259259259261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x v="144"/>
    <s v="Multi-lateral actuating installation"/>
    <n v="9000"/>
    <n v="11619"/>
    <n v="129.1"/>
    <x v="1"/>
    <x v="18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x v="145"/>
    <s v="Secured reciprocal array"/>
    <n v="25000"/>
    <n v="59128"/>
    <n v="236.512"/>
    <x v="1"/>
    <x v="132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x v="146"/>
    <s v="Optional bandwidth-monitored middleware"/>
    <n v="8800"/>
    <n v="1518"/>
    <n v="17.25"/>
    <x v="3"/>
    <x v="133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x v="147"/>
    <s v="Upgradable upward-trending workforce"/>
    <n v="8300"/>
    <n v="9337"/>
    <n v="112.49397590361446"/>
    <x v="1"/>
    <x v="134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x v="148"/>
    <s v="Upgradable hybrid capability"/>
    <n v="9300"/>
    <n v="11255"/>
    <n v="121.02150537634408"/>
    <x v="1"/>
    <x v="3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x v="149"/>
    <s v="Managed fresh-thinking flexibility"/>
    <n v="6200"/>
    <n v="13632"/>
    <n v="219.87096774193549"/>
    <x v="1"/>
    <x v="13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x v="150"/>
    <s v="Networked stable workforce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x v="151"/>
    <s v="Customizable intermediate extranet"/>
    <n v="137200"/>
    <n v="88037"/>
    <n v="64.166909620991248"/>
    <x v="0"/>
    <x v="50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x v="152"/>
    <s v="User-centric fault-tolerant task-force"/>
    <n v="41500"/>
    <n v="175573"/>
    <n v="423.06746987951806"/>
    <x v="1"/>
    <x v="13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x v="153"/>
    <s v="Multi-tiered radical definition"/>
    <n v="189400"/>
    <n v="176112"/>
    <n v="92.984160506863773"/>
    <x v="0"/>
    <x v="137"/>
    <n v="31"/>
    <s v="US"/>
    <s v="USD"/>
    <n v="1350622800"/>
    <n v="1351141200"/>
    <b v="0"/>
    <b v="0"/>
    <s v="theater/plays"/>
    <x v="3"/>
    <s v="plays"/>
    <x v="150"/>
    <d v="2012-10-25T05:00:00"/>
  </r>
  <r>
    <n v="154"/>
    <x v="154"/>
    <s v="Devolved foreground benchmark"/>
    <n v="171300"/>
    <n v="100650"/>
    <n v="58.756567425569173"/>
    <x v="0"/>
    <x v="138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x v="155"/>
    <s v="Distributed eco-centric methodology"/>
    <n v="139500"/>
    <n v="90706"/>
    <n v="65.022222222222226"/>
    <x v="0"/>
    <x v="139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x v="156"/>
    <s v="Streamlined encompassing encryption"/>
    <n v="36400"/>
    <n v="26914"/>
    <n v="73.939560439560438"/>
    <x v="3"/>
    <x v="140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x v="157"/>
    <s v="User-friendly reciprocal initiative"/>
    <n v="4200"/>
    <n v="2212"/>
    <n v="52.666666666666664"/>
    <x v="0"/>
    <x v="141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x v="158"/>
    <s v="Ergonomic fresh-thinking installation"/>
    <n v="2100"/>
    <n v="4640"/>
    <n v="220.95238095238096"/>
    <x v="1"/>
    <x v="142"/>
    <n v="113.17"/>
    <s v="US"/>
    <s v="USD"/>
    <n v="1449554400"/>
    <n v="1449640800"/>
    <b v="0"/>
    <b v="0"/>
    <s v="music/rock"/>
    <x v="1"/>
    <s v="rock"/>
    <x v="155"/>
    <d v="2015-12-09T06:00:00"/>
  </r>
  <r>
    <n v="159"/>
    <x v="159"/>
    <s v="Robust explicit hardware"/>
    <n v="191200"/>
    <n v="191222"/>
    <n v="100.01150627615063"/>
    <x v="1"/>
    <x v="143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x v="160"/>
    <s v="Stand-alone actuating support"/>
    <n v="8000"/>
    <n v="12985"/>
    <n v="162.3125"/>
    <x v="1"/>
    <x v="55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x v="161"/>
    <s v="Cross-platform methodical process improvement"/>
    <n v="5500"/>
    <n v="4300"/>
    <n v="78.181818181818187"/>
    <x v="0"/>
    <x v="51"/>
    <n v="57.33"/>
    <s v="US"/>
    <s v="USD"/>
    <n v="1442984400"/>
    <n v="1443502800"/>
    <b v="0"/>
    <b v="1"/>
    <s v="technology/web"/>
    <x v="2"/>
    <s v="web"/>
    <x v="158"/>
    <d v="2015-09-29T05:00:00"/>
  </r>
  <r>
    <n v="162"/>
    <x v="162"/>
    <s v="Extended bottom-line open architecture"/>
    <n v="6100"/>
    <n v="9134"/>
    <n v="149.73770491803279"/>
    <x v="1"/>
    <x v="144"/>
    <n v="58.18"/>
    <s v="CH"/>
    <s v="CHF"/>
    <n v="1544248800"/>
    <n v="1546840800"/>
    <b v="0"/>
    <b v="0"/>
    <s v="music/rock"/>
    <x v="1"/>
    <s v="rock"/>
    <x v="159"/>
    <d v="2019-01-07T06:00:00"/>
  </r>
  <r>
    <n v="163"/>
    <x v="163"/>
    <s v="Extended reciprocal circuit"/>
    <n v="3500"/>
    <n v="8864"/>
    <n v="253.25714285714284"/>
    <x v="1"/>
    <x v="67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x v="164"/>
    <s v="Polarized human-resource protocol"/>
    <n v="150500"/>
    <n v="150755"/>
    <n v="100.16943521594683"/>
    <x v="1"/>
    <x v="20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x v="165"/>
    <s v="Synergized radical product"/>
    <n v="90400"/>
    <n v="110279"/>
    <n v="121.99004424778761"/>
    <x v="1"/>
    <x v="145"/>
    <n v="44.01"/>
    <s v="US"/>
    <s v="USD"/>
    <n v="1501563600"/>
    <n v="1504328400"/>
    <b v="0"/>
    <b v="0"/>
    <s v="technology/web"/>
    <x v="2"/>
    <s v="web"/>
    <x v="162"/>
    <d v="2017-09-02T05:00:00"/>
  </r>
  <r>
    <n v="166"/>
    <x v="166"/>
    <s v="Robust heuristic artificial intelligence"/>
    <n v="9800"/>
    <n v="13439"/>
    <n v="137.13265306122449"/>
    <x v="1"/>
    <x v="146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x v="167"/>
    <s v="Robust content-based emulation"/>
    <n v="2600"/>
    <n v="10804"/>
    <n v="415.53846153846149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x v="168"/>
    <s v="Ergonomic uniform open system"/>
    <n v="128100"/>
    <n v="40107"/>
    <n v="31.30913348946136"/>
    <x v="0"/>
    <x v="148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x v="169"/>
    <s v="Profit-focused modular product"/>
    <n v="23300"/>
    <n v="98811"/>
    <n v="424.08154506437768"/>
    <x v="1"/>
    <x v="149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x v="170"/>
    <s v="Mandatory mobile product"/>
    <n v="188100"/>
    <n v="5528"/>
    <n v="2.93886230728336"/>
    <x v="0"/>
    <x v="109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x v="171"/>
    <s v="Public-key 3rdgeneration budgetary management"/>
    <n v="4900"/>
    <n v="521"/>
    <n v="10.63265306122449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x v="172"/>
    <s v="Centralized national firmware"/>
    <n v="800"/>
    <n v="663"/>
    <n v="82.875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x v="173"/>
    <s v="Cross-group 4thgeneration middleware"/>
    <n v="96700"/>
    <n v="157635"/>
    <n v="163.01447776628748"/>
    <x v="1"/>
    <x v="15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x v="174"/>
    <s v="Pre-emptive scalable access"/>
    <n v="600"/>
    <n v="5368"/>
    <n v="894.66666666666674"/>
    <x v="1"/>
    <x v="44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x v="175"/>
    <s v="Sharable intangible migration"/>
    <n v="181200"/>
    <n v="47459"/>
    <n v="26.191501103752756"/>
    <x v="0"/>
    <x v="152"/>
    <n v="42"/>
    <s v="US"/>
    <s v="USD"/>
    <n v="1472619600"/>
    <n v="1474261200"/>
    <b v="0"/>
    <b v="0"/>
    <s v="theater/plays"/>
    <x v="3"/>
    <s v="plays"/>
    <x v="172"/>
    <d v="2016-09-19T05:00:00"/>
  </r>
  <r>
    <n v="176"/>
    <x v="176"/>
    <s v="Proactive scalable Graphical User Interface"/>
    <n v="115000"/>
    <n v="86060"/>
    <n v="74.834782608695647"/>
    <x v="0"/>
    <x v="153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x v="177"/>
    <s v="Digitized solution-oriented product"/>
    <n v="38800"/>
    <n v="161593"/>
    <n v="416.47680412371136"/>
    <x v="1"/>
    <x v="154"/>
    <n v="59"/>
    <s v="US"/>
    <s v="USD"/>
    <n v="1289800800"/>
    <n v="1291960800"/>
    <b v="0"/>
    <b v="0"/>
    <s v="theater/plays"/>
    <x v="3"/>
    <s v="plays"/>
    <x v="174"/>
    <d v="2010-12-10T06:00:00"/>
  </r>
  <r>
    <n v="178"/>
    <x v="178"/>
    <s v="Triple-buffered cohesive structure"/>
    <n v="7200"/>
    <n v="6927"/>
    <n v="96.208333333333329"/>
    <x v="0"/>
    <x v="155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x v="179"/>
    <s v="Realigned human-resource orchestration"/>
    <n v="44500"/>
    <n v="159185"/>
    <n v="357.71910112359546"/>
    <x v="1"/>
    <x v="156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x v="180"/>
    <s v="Optional clear-thinking software"/>
    <n v="56000"/>
    <n v="172736"/>
    <n v="308.45714285714286"/>
    <x v="1"/>
    <x v="15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x v="181"/>
    <s v="Centralized global approach"/>
    <n v="8600"/>
    <n v="5315"/>
    <n v="61.802325581395344"/>
    <x v="0"/>
    <x v="158"/>
    <n v="39.08"/>
    <s v="US"/>
    <s v="USD"/>
    <n v="1507093200"/>
    <n v="1508648400"/>
    <b v="0"/>
    <b v="0"/>
    <s v="technology/web"/>
    <x v="2"/>
    <s v="web"/>
    <x v="178"/>
    <d v="2017-10-22T05:00:00"/>
  </r>
  <r>
    <n v="182"/>
    <x v="182"/>
    <s v="Reverse-engineered bandwidth-monitored contingency"/>
    <n v="27100"/>
    <n v="195750"/>
    <n v="722.32472324723244"/>
    <x v="1"/>
    <x v="159"/>
    <n v="59"/>
    <s v="DK"/>
    <s v="DKK"/>
    <n v="1560574800"/>
    <n v="1561957200"/>
    <b v="0"/>
    <b v="0"/>
    <s v="theater/plays"/>
    <x v="3"/>
    <s v="plays"/>
    <x v="179"/>
    <d v="2019-07-01T05:00:00"/>
  </r>
  <r>
    <n v="183"/>
    <x v="183"/>
    <s v="Pre-emptive bandwidth-monitored instruction set"/>
    <n v="5100"/>
    <n v="3525"/>
    <n v="69.117647058823522"/>
    <x v="0"/>
    <x v="99"/>
    <n v="40.99"/>
    <s v="CA"/>
    <s v="CAD"/>
    <n v="1284008400"/>
    <n v="1285131600"/>
    <b v="0"/>
    <b v="0"/>
    <s v="music/rock"/>
    <x v="1"/>
    <s v="rock"/>
    <x v="180"/>
    <d v="2010-09-22T05:00:00"/>
  </r>
  <r>
    <n v="184"/>
    <x v="184"/>
    <s v="Adaptive asynchronous emulation"/>
    <n v="3600"/>
    <n v="10550"/>
    <n v="293.05555555555554"/>
    <x v="1"/>
    <x v="16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x v="185"/>
    <s v="Innovative actuating conglomeration"/>
    <n v="1000"/>
    <n v="718"/>
    <n v="71.8"/>
    <x v="0"/>
    <x v="161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x v="186"/>
    <s v="Grass-roots foreground policy"/>
    <n v="88800"/>
    <n v="28358"/>
    <n v="31.934684684684683"/>
    <x v="0"/>
    <x v="162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x v="187"/>
    <s v="Horizontal transitional paradigm"/>
    <n v="60200"/>
    <n v="138384"/>
    <n v="229.87375415282392"/>
    <x v="1"/>
    <x v="163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x v="188"/>
    <s v="Networked didactic info-mediaries"/>
    <n v="8200"/>
    <n v="2625"/>
    <n v="32.012195121951223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x v="189"/>
    <s v="Switchable contextually-based access"/>
    <n v="191300"/>
    <n v="45004"/>
    <n v="23.525352848928385"/>
    <x v="3"/>
    <x v="165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x v="190"/>
    <s v="Up-sized dynamic throughput"/>
    <n v="3700"/>
    <n v="2538"/>
    <n v="68.594594594594597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x v="191"/>
    <s v="Mandatory reciprocal superstructure"/>
    <n v="8400"/>
    <n v="3188"/>
    <n v="37.952380952380956"/>
    <x v="0"/>
    <x v="99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x v="192"/>
    <s v="Upgradable 4thgeneration productivity"/>
    <n v="42600"/>
    <n v="8517"/>
    <n v="19.992957746478872"/>
    <x v="0"/>
    <x v="166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x v="193"/>
    <s v="Progressive discrete hub"/>
    <n v="6600"/>
    <n v="3012"/>
    <n v="45.636363636363633"/>
    <x v="0"/>
    <x v="167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x v="194"/>
    <s v="Assimilated multi-tasking archive"/>
    <n v="7100"/>
    <n v="8716"/>
    <n v="122.7605633802817"/>
    <x v="1"/>
    <x v="105"/>
    <n v="69.17"/>
    <s v="US"/>
    <s v="USD"/>
    <n v="1442206800"/>
    <n v="1443589200"/>
    <b v="0"/>
    <b v="0"/>
    <s v="music/metal"/>
    <x v="1"/>
    <s v="metal"/>
    <x v="191"/>
    <d v="2015-09-30T05:00:00"/>
  </r>
  <r>
    <n v="195"/>
    <x v="195"/>
    <s v="Upgradable high-level solution"/>
    <n v="15800"/>
    <n v="57157"/>
    <n v="361.75316455696202"/>
    <x v="1"/>
    <x v="168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x v="196"/>
    <s v="Organic bandwidth-monitored frame"/>
    <n v="8200"/>
    <n v="5178"/>
    <n v="63.146341463414636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x v="197"/>
    <s v="Business-focused logistical framework"/>
    <n v="54700"/>
    <n v="163118"/>
    <n v="298.20475319926874"/>
    <x v="1"/>
    <x v="16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x v="198"/>
    <s v="Universal multi-state capability"/>
    <n v="63200"/>
    <n v="6041"/>
    <n v="9.5585443037974684"/>
    <x v="0"/>
    <x v="170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x v="199"/>
    <s v="Digitized reciprocal infrastructure"/>
    <n v="1800"/>
    <n v="968"/>
    <n v="53.777777777777779"/>
    <x v="0"/>
    <x v="171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x v="200"/>
    <s v="Reduced dedicated capability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x v="201"/>
    <s v="Cross-platform bi-directional workforce"/>
    <n v="2100"/>
    <n v="14305"/>
    <n v="681.19047619047615"/>
    <x v="1"/>
    <x v="144"/>
    <n v="91.11"/>
    <s v="US"/>
    <s v="USD"/>
    <n v="1406264400"/>
    <n v="1407819600"/>
    <b v="0"/>
    <b v="0"/>
    <s v="technology/web"/>
    <x v="2"/>
    <s v="web"/>
    <x v="196"/>
    <d v="2014-08-12T05:00:00"/>
  </r>
  <r>
    <n v="202"/>
    <x v="202"/>
    <s v="Upgradable scalable methodology"/>
    <n v="8300"/>
    <n v="6543"/>
    <n v="78.831325301204828"/>
    <x v="3"/>
    <x v="17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x v="203"/>
    <s v="Customer-focused client-server service-desk"/>
    <n v="143900"/>
    <n v="193413"/>
    <n v="134.40792216817235"/>
    <x v="1"/>
    <x v="173"/>
    <n v="43"/>
    <s v="AU"/>
    <s v="AUD"/>
    <n v="1484632800"/>
    <n v="1484805600"/>
    <b v="0"/>
    <b v="0"/>
    <s v="theater/plays"/>
    <x v="3"/>
    <s v="plays"/>
    <x v="198"/>
    <d v="2017-01-19T06:00:00"/>
  </r>
  <r>
    <n v="204"/>
    <x v="204"/>
    <s v="Mandatory multimedia leverage"/>
    <n v="75000"/>
    <n v="2529"/>
    <n v="3.3719999999999999"/>
    <x v="0"/>
    <x v="174"/>
    <n v="63.23"/>
    <s v="US"/>
    <s v="USD"/>
    <n v="1301806800"/>
    <n v="1302670800"/>
    <b v="0"/>
    <b v="0"/>
    <s v="music/jazz"/>
    <x v="1"/>
    <s v="jazz"/>
    <x v="199"/>
    <d v="2011-04-13T05:00:00"/>
  </r>
  <r>
    <n v="205"/>
    <x v="205"/>
    <s v="Focused analyzing circuit"/>
    <n v="1300"/>
    <n v="5614"/>
    <n v="431.84615384615387"/>
    <x v="1"/>
    <x v="175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x v="206"/>
    <s v="Fundamental grid-enabled strategy"/>
    <n v="9000"/>
    <n v="3496"/>
    <n v="38.844444444444441"/>
    <x v="3"/>
    <x v="176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x v="207"/>
    <s v="Digitized 5thgeneration knowledgebase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x v="208"/>
    <s v="Mandatory multi-tasking encryption"/>
    <n v="196900"/>
    <n v="199110"/>
    <n v="101.12239715591672"/>
    <x v="1"/>
    <x v="178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x v="209"/>
    <s v="Distributed system-worthy application"/>
    <n v="194500"/>
    <n v="41212"/>
    <n v="21.188688946015425"/>
    <x v="2"/>
    <x v="179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x v="210"/>
    <s v="Synergistic tertiary time-frame"/>
    <n v="9400"/>
    <n v="6338"/>
    <n v="67.425531914893625"/>
    <x v="0"/>
    <x v="31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x v="211"/>
    <s v="Customer-focused impactful benchmark"/>
    <n v="104400"/>
    <n v="99100"/>
    <n v="94.923371647509583"/>
    <x v="0"/>
    <x v="180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x v="212"/>
    <s v="Profound next generation infrastructure"/>
    <n v="8100"/>
    <n v="12300"/>
    <n v="151.85185185185185"/>
    <x v="1"/>
    <x v="170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x v="213"/>
    <s v="Face-to-face encompassing info-mediaries"/>
    <n v="87900"/>
    <n v="171549"/>
    <n v="195.16382252559728"/>
    <x v="1"/>
    <x v="181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x v="214"/>
    <s v="Open-source fresh-thinking policy"/>
    <n v="1400"/>
    <n v="14324"/>
    <n v="1023.1428571428571"/>
    <x v="1"/>
    <x v="34"/>
    <n v="86.81"/>
    <s v="US"/>
    <s v="USD"/>
    <n v="1282194000"/>
    <n v="1282712400"/>
    <b v="0"/>
    <b v="0"/>
    <s v="music/rock"/>
    <x v="1"/>
    <s v="rock"/>
    <x v="209"/>
    <d v="2010-08-25T05:00:00"/>
  </r>
  <r>
    <n v="215"/>
    <x v="215"/>
    <s v="Extended 24/7 implementation"/>
    <n v="156800"/>
    <n v="6024"/>
    <n v="3.841836734693878"/>
    <x v="0"/>
    <x v="182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x v="216"/>
    <s v="Organic dynamic algorithm"/>
    <n v="121700"/>
    <n v="188721"/>
    <n v="155.07066557107643"/>
    <x v="1"/>
    <x v="183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x v="217"/>
    <s v="Organic multi-tasking focus group"/>
    <n v="129400"/>
    <n v="57911"/>
    <n v="44.753477588871718"/>
    <x v="0"/>
    <x v="18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x v="218"/>
    <s v="Adaptive logistical initiative"/>
    <n v="5700"/>
    <n v="12309"/>
    <n v="215.94736842105263"/>
    <x v="1"/>
    <x v="185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x v="219"/>
    <s v="Stand-alone mobile customer loyalty"/>
    <n v="41700"/>
    <n v="138497"/>
    <n v="332.12709832134288"/>
    <x v="1"/>
    <x v="186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x v="220"/>
    <s v="Focused composite approach"/>
    <n v="7900"/>
    <n v="667"/>
    <n v="8.4430379746835449"/>
    <x v="0"/>
    <x v="68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x v="221"/>
    <s v="Face-to-face clear-thinking Local Area Network"/>
    <n v="121500"/>
    <n v="119830"/>
    <n v="98.625514403292186"/>
    <x v="0"/>
    <x v="187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x v="222"/>
    <s v="Cross-group cohesive circuit"/>
    <n v="4800"/>
    <n v="6623"/>
    <n v="137.97916666666669"/>
    <x v="1"/>
    <x v="18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x v="223"/>
    <s v="Synergistic explicit capability"/>
    <n v="87300"/>
    <n v="81897"/>
    <n v="93.81099656357388"/>
    <x v="0"/>
    <x v="189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x v="224"/>
    <s v="Diverse analyzing definition"/>
    <n v="46300"/>
    <n v="186885"/>
    <n v="403.63930885529157"/>
    <x v="1"/>
    <x v="190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x v="225"/>
    <s v="Enterprise-wide reciprocal success"/>
    <n v="67800"/>
    <n v="176398"/>
    <n v="260.1740412979351"/>
    <x v="1"/>
    <x v="191"/>
    <n v="30"/>
    <s v="US"/>
    <s v="USD"/>
    <n v="1399093200"/>
    <n v="1399093200"/>
    <b v="1"/>
    <b v="0"/>
    <s v="music/rock"/>
    <x v="1"/>
    <s v="rock"/>
    <x v="220"/>
    <d v="2014-05-03T05:00:00"/>
  </r>
  <r>
    <n v="226"/>
    <x v="102"/>
    <s v="Progressive neutral middleware"/>
    <n v="3000"/>
    <n v="10999"/>
    <n v="366.63333333333333"/>
    <x v="1"/>
    <x v="19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x v="226"/>
    <s v="Intuitive exuding process improvement"/>
    <n v="60900"/>
    <n v="102751"/>
    <n v="168.72085385878489"/>
    <x v="1"/>
    <x v="19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x v="227"/>
    <s v="Exclusive real-time protocol"/>
    <n v="137900"/>
    <n v="165352"/>
    <n v="119.90717911530093"/>
    <x v="1"/>
    <x v="194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x v="228"/>
    <s v="Extended encompassing application"/>
    <n v="85600"/>
    <n v="165798"/>
    <n v="193.68925233644859"/>
    <x v="1"/>
    <x v="195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x v="229"/>
    <s v="Progressive value-added ability"/>
    <n v="2400"/>
    <n v="10084"/>
    <n v="420.16666666666669"/>
    <x v="1"/>
    <x v="196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x v="230"/>
    <s v="Cross-platform uniform hardware"/>
    <n v="7200"/>
    <n v="5523"/>
    <n v="76.708333333333329"/>
    <x v="3"/>
    <x v="109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x v="231"/>
    <s v="Progressive secondary portal"/>
    <n v="3400"/>
    <n v="5823"/>
    <n v="171.26470588235293"/>
    <x v="1"/>
    <x v="45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x v="232"/>
    <s v="Multi-lateral national adapter"/>
    <n v="3800"/>
    <n v="6000"/>
    <n v="157.89473684210526"/>
    <x v="1"/>
    <x v="197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x v="233"/>
    <s v="Enterprise-wide motivating matrices"/>
    <n v="7500"/>
    <n v="8181"/>
    <n v="109.08"/>
    <x v="1"/>
    <x v="46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x v="234"/>
    <s v="Polarized upward-trending Local Area Network"/>
    <n v="8600"/>
    <n v="3589"/>
    <n v="41.732558139534881"/>
    <x v="0"/>
    <x v="45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x v="235"/>
    <s v="Object-based directional function"/>
    <n v="39500"/>
    <n v="4323"/>
    <n v="10.944303797468354"/>
    <x v="0"/>
    <x v="176"/>
    <n v="75.84"/>
    <s v="AU"/>
    <s v="AUD"/>
    <n v="1561438800"/>
    <n v="1562043600"/>
    <b v="0"/>
    <b v="1"/>
    <s v="music/rock"/>
    <x v="1"/>
    <s v="rock"/>
    <x v="230"/>
    <d v="2019-07-02T05:00:00"/>
  </r>
  <r>
    <n v="237"/>
    <x v="236"/>
    <s v="Re-contextualized tangible open architecture"/>
    <n v="9300"/>
    <n v="14822"/>
    <n v="159.3763440860215"/>
    <x v="1"/>
    <x v="198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x v="237"/>
    <s v="Distributed systemic adapter"/>
    <n v="2400"/>
    <n v="10138"/>
    <n v="422.41666666666669"/>
    <x v="1"/>
    <x v="199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x v="238"/>
    <s v="Networked web-enabled instruction set"/>
    <n v="3200"/>
    <n v="3127"/>
    <n v="97.71875"/>
    <x v="0"/>
    <x v="142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x v="239"/>
    <s v="Vision-oriented dynamic service-desk"/>
    <n v="29400"/>
    <n v="123124"/>
    <n v="418.78911564625849"/>
    <x v="1"/>
    <x v="200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x v="240"/>
    <s v="Vision-oriented actuating open system"/>
    <n v="168500"/>
    <n v="171729"/>
    <n v="101.91632047477745"/>
    <x v="1"/>
    <x v="7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x v="241"/>
    <s v="Sharable scalable core"/>
    <n v="8400"/>
    <n v="10729"/>
    <n v="127.72619047619047"/>
    <x v="1"/>
    <x v="201"/>
    <n v="42.92"/>
    <s v="US"/>
    <s v="USD"/>
    <n v="1494392400"/>
    <n v="1495256400"/>
    <b v="0"/>
    <b v="1"/>
    <s v="music/rock"/>
    <x v="1"/>
    <s v="rock"/>
    <x v="235"/>
    <d v="2017-05-20T05:00:00"/>
  </r>
  <r>
    <n v="243"/>
    <x v="242"/>
    <s v="Customer-focused attitude-oriented function"/>
    <n v="2300"/>
    <n v="10240"/>
    <n v="445.21739130434781"/>
    <x v="1"/>
    <x v="202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x v="243"/>
    <s v="Reverse-engineered system-worthy extranet"/>
    <n v="700"/>
    <n v="3988"/>
    <n v="569.71428571428578"/>
    <x v="1"/>
    <x v="4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x v="244"/>
    <s v="Re-engineered systematic monitoring"/>
    <n v="2900"/>
    <n v="14771"/>
    <n v="509.34482758620686"/>
    <x v="1"/>
    <x v="203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x v="245"/>
    <s v="Seamless value-added standardization"/>
    <n v="4500"/>
    <n v="14649"/>
    <n v="325.5333333333333"/>
    <x v="1"/>
    <x v="4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x v="246"/>
    <s v="Triple-buffered fresh-thinking frame"/>
    <n v="19800"/>
    <n v="184658"/>
    <n v="932.61616161616166"/>
    <x v="1"/>
    <x v="20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x v="247"/>
    <s v="Streamlined holistic knowledgebase"/>
    <n v="6200"/>
    <n v="13103"/>
    <n v="211.33870967741933"/>
    <x v="1"/>
    <x v="205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x v="248"/>
    <s v="Up-sized intermediate website"/>
    <n v="61500"/>
    <n v="168095"/>
    <n v="273.32520325203251"/>
    <x v="1"/>
    <x v="206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x v="249"/>
    <s v="Future-proofed directional synergy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x v="250"/>
    <s v="Enhanced user-facing function"/>
    <n v="7100"/>
    <n v="3840"/>
    <n v="54.084507042253513"/>
    <x v="0"/>
    <x v="196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x v="251"/>
    <s v="Operative bandwidth-monitored interface"/>
    <n v="1000"/>
    <n v="6263"/>
    <n v="626.29999999999995"/>
    <x v="1"/>
    <x v="207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x v="252"/>
    <s v="Upgradable multi-state instruction set"/>
    <n v="121500"/>
    <n v="108161"/>
    <n v="89.021399176954731"/>
    <x v="0"/>
    <x v="208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x v="253"/>
    <s v="De-engineered static Local Area Network"/>
    <n v="4600"/>
    <n v="8505"/>
    <n v="184.89130434782609"/>
    <x v="1"/>
    <x v="39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x v="254"/>
    <s v="Upgradable grid-enabled superstructure"/>
    <n v="80500"/>
    <n v="96735"/>
    <n v="120.16770186335404"/>
    <x v="1"/>
    <x v="209"/>
    <n v="57"/>
    <s v="US"/>
    <s v="USD"/>
    <n v="1297836000"/>
    <n v="1298268000"/>
    <b v="0"/>
    <b v="1"/>
    <s v="music/rock"/>
    <x v="1"/>
    <s v="rock"/>
    <x v="247"/>
    <d v="2011-02-21T06:00:00"/>
  </r>
  <r>
    <n v="256"/>
    <x v="255"/>
    <s v="Optimized actuating toolset"/>
    <n v="4100"/>
    <n v="959"/>
    <n v="23.390243902439025"/>
    <x v="0"/>
    <x v="27"/>
    <n v="63.93"/>
    <s v="GB"/>
    <s v="GBP"/>
    <n v="1453615200"/>
    <n v="1456812000"/>
    <b v="0"/>
    <b v="0"/>
    <s v="music/rock"/>
    <x v="1"/>
    <s v="rock"/>
    <x v="248"/>
    <d v="2016-03-01T06:00:00"/>
  </r>
  <r>
    <n v="257"/>
    <x v="256"/>
    <s v="Decentralized exuding strategy"/>
    <n v="5700"/>
    <n v="8322"/>
    <n v="146"/>
    <x v="1"/>
    <x v="45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x v="257"/>
    <s v="Assimilated coherent hardware"/>
    <n v="5000"/>
    <n v="13424"/>
    <n v="268.48"/>
    <x v="1"/>
    <x v="129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x v="258"/>
    <s v="Multi-channeled responsive implementation"/>
    <n v="1800"/>
    <n v="10755"/>
    <n v="597.5"/>
    <x v="1"/>
    <x v="18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x v="259"/>
    <s v="Centralized modular initiative"/>
    <n v="6300"/>
    <n v="9935"/>
    <n v="157.69841269841268"/>
    <x v="1"/>
    <x v="210"/>
    <n v="38.07"/>
    <s v="US"/>
    <s v="USD"/>
    <n v="1348808400"/>
    <n v="1349845200"/>
    <b v="0"/>
    <b v="0"/>
    <s v="music/rock"/>
    <x v="1"/>
    <s v="rock"/>
    <x v="136"/>
    <d v="2012-10-10T05:00:00"/>
  </r>
  <r>
    <n v="261"/>
    <x v="260"/>
    <s v="Reverse-engineered cohesive migration"/>
    <n v="84300"/>
    <n v="26303"/>
    <n v="31.201660735468568"/>
    <x v="0"/>
    <x v="211"/>
    <n v="57.94"/>
    <s v="US"/>
    <s v="USD"/>
    <n v="1282712400"/>
    <n v="1283058000"/>
    <b v="0"/>
    <b v="1"/>
    <s v="music/rock"/>
    <x v="1"/>
    <s v="rock"/>
    <x v="252"/>
    <d v="2010-08-29T05:00:00"/>
  </r>
  <r>
    <n v="262"/>
    <x v="261"/>
    <s v="Compatible multimedia hub"/>
    <n v="1700"/>
    <n v="5328"/>
    <n v="313.41176470588238"/>
    <x v="1"/>
    <x v="3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x v="262"/>
    <s v="Organic eco-centric success"/>
    <n v="2900"/>
    <n v="10756"/>
    <n v="370.89655172413791"/>
    <x v="1"/>
    <x v="134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x v="263"/>
    <s v="Virtual reciprocal policy"/>
    <n v="45600"/>
    <n v="165375"/>
    <n v="362.66447368421052"/>
    <x v="1"/>
    <x v="212"/>
    <n v="30"/>
    <s v="US"/>
    <s v="USD"/>
    <n v="1360648800"/>
    <n v="1362031200"/>
    <b v="0"/>
    <b v="0"/>
    <s v="theater/plays"/>
    <x v="3"/>
    <s v="plays"/>
    <x v="255"/>
    <d v="2013-02-28T06:00:00"/>
  </r>
  <r>
    <n v="265"/>
    <x v="264"/>
    <s v="Persevering interactive emulation"/>
    <n v="4900"/>
    <n v="6031"/>
    <n v="123.08163265306122"/>
    <x v="1"/>
    <x v="99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x v="265"/>
    <s v="Proactive responsive emulation"/>
    <n v="111900"/>
    <n v="85902"/>
    <n v="76.766756032171585"/>
    <x v="0"/>
    <x v="213"/>
    <n v="27"/>
    <s v="IT"/>
    <s v="EUR"/>
    <n v="1415340000"/>
    <n v="1418191200"/>
    <b v="0"/>
    <b v="1"/>
    <s v="music/jazz"/>
    <x v="1"/>
    <s v="jazz"/>
    <x v="257"/>
    <d v="2014-12-10T06:00:00"/>
  </r>
  <r>
    <n v="267"/>
    <x v="266"/>
    <s v="Extended eco-centric function"/>
    <n v="61600"/>
    <n v="143910"/>
    <n v="233.62012987012989"/>
    <x v="1"/>
    <x v="214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x v="267"/>
    <s v="Networked optimal productivity"/>
    <n v="1500"/>
    <n v="2708"/>
    <n v="180.53333333333333"/>
    <x v="1"/>
    <x v="44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x v="268"/>
    <s v="Persistent attitude-oriented approach"/>
    <n v="3500"/>
    <n v="8842"/>
    <n v="252.62857142857143"/>
    <x v="1"/>
    <x v="215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x v="269"/>
    <s v="Triple-buffered 4thgeneration toolset"/>
    <n v="173900"/>
    <n v="47260"/>
    <n v="27.176538240368025"/>
    <x v="3"/>
    <x v="216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x v="270"/>
    <s v="Progressive zero administration leverage"/>
    <n v="153700"/>
    <n v="1953"/>
    <n v="1.2706571242680547"/>
    <x v="2"/>
    <x v="217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x v="271"/>
    <s v="Networked radical neural-net"/>
    <n v="51100"/>
    <n v="155349"/>
    <n v="304.0097847358121"/>
    <x v="1"/>
    <x v="218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x v="272"/>
    <s v="Re-engineered heuristic forecast"/>
    <n v="7800"/>
    <n v="10704"/>
    <n v="137.23076923076923"/>
    <x v="1"/>
    <x v="219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x v="273"/>
    <s v="Fully-configurable background algorithm"/>
    <n v="2400"/>
    <n v="773"/>
    <n v="32.208333333333336"/>
    <x v="0"/>
    <x v="27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x v="274"/>
    <s v="Stand-alone discrete Graphical User Interface"/>
    <n v="3900"/>
    <n v="9419"/>
    <n v="241.51282051282053"/>
    <x v="1"/>
    <x v="220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x v="275"/>
    <s v="Front-line foreground project"/>
    <n v="5500"/>
    <n v="5324"/>
    <n v="96.8"/>
    <x v="0"/>
    <x v="221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x v="276"/>
    <s v="Persevering system-worthy info-mediaries"/>
    <n v="700"/>
    <n v="7465"/>
    <n v="1066.4285714285716"/>
    <x v="1"/>
    <x v="100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x v="277"/>
    <s v="Distributed multi-tasking strategy"/>
    <n v="2700"/>
    <n v="8799"/>
    <n v="325.88888888888891"/>
    <x v="1"/>
    <x v="222"/>
    <n v="96.69"/>
    <s v="US"/>
    <s v="USD"/>
    <n v="1353909600"/>
    <n v="1356069600"/>
    <b v="0"/>
    <b v="0"/>
    <s v="technology/web"/>
    <x v="2"/>
    <s v="web"/>
    <x v="269"/>
    <d v="2012-12-21T06:00:00"/>
  </r>
  <r>
    <n v="279"/>
    <x v="278"/>
    <s v="Vision-oriented methodical application"/>
    <n v="8000"/>
    <n v="13656"/>
    <n v="170.70000000000002"/>
    <x v="1"/>
    <x v="223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x v="279"/>
    <s v="Function-based high-level infrastructure"/>
    <n v="2500"/>
    <n v="14536"/>
    <n v="581.44000000000005"/>
    <x v="1"/>
    <x v="224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x v="280"/>
    <s v="Profound object-oriented paradigm"/>
    <n v="164500"/>
    <n v="150552"/>
    <n v="91.520972644376897"/>
    <x v="0"/>
    <x v="225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x v="281"/>
    <s v="Virtual contextually-based circuit"/>
    <n v="8400"/>
    <n v="9076"/>
    <n v="108.04761904761904"/>
    <x v="1"/>
    <x v="221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x v="282"/>
    <s v="Business-focused dynamic instruction set"/>
    <n v="8100"/>
    <n v="1517"/>
    <n v="18.728395061728396"/>
    <x v="0"/>
    <x v="226"/>
    <n v="52.31"/>
    <s v="DK"/>
    <s v="DKK"/>
    <n v="1464584400"/>
    <n v="1465016400"/>
    <b v="0"/>
    <b v="0"/>
    <s v="music/rock"/>
    <x v="1"/>
    <s v="rock"/>
    <x v="273"/>
    <d v="2016-06-04T05:00:00"/>
  </r>
  <r>
    <n v="284"/>
    <x v="283"/>
    <s v="Ameliorated fresh-thinking protocol"/>
    <n v="9800"/>
    <n v="8153"/>
    <n v="83.193877551020407"/>
    <x v="0"/>
    <x v="227"/>
    <n v="61.77"/>
    <s v="US"/>
    <s v="USD"/>
    <n v="1335848400"/>
    <n v="1336280400"/>
    <b v="0"/>
    <b v="0"/>
    <s v="technology/web"/>
    <x v="2"/>
    <s v="web"/>
    <x v="274"/>
    <d v="2012-05-06T05:00:00"/>
  </r>
  <r>
    <n v="285"/>
    <x v="284"/>
    <s v="Front-line optimizing emulation"/>
    <n v="900"/>
    <n v="6357"/>
    <n v="706.33333333333337"/>
    <x v="1"/>
    <x v="228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x v="285"/>
    <s v="Devolved uniform complexity"/>
    <n v="112100"/>
    <n v="19557"/>
    <n v="17.446030330062445"/>
    <x v="3"/>
    <x v="229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x v="286"/>
    <s v="Public-key intangible superstructure"/>
    <n v="6300"/>
    <n v="13213"/>
    <n v="209.73015873015873"/>
    <x v="1"/>
    <x v="230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x v="287"/>
    <s v="Secured global success"/>
    <n v="5600"/>
    <n v="5476"/>
    <n v="97.785714285714292"/>
    <x v="0"/>
    <x v="231"/>
    <n v="39.97"/>
    <s v="DK"/>
    <s v="DKK"/>
    <n v="1331701200"/>
    <n v="1331787600"/>
    <b v="0"/>
    <b v="1"/>
    <s v="music/metal"/>
    <x v="1"/>
    <s v="metal"/>
    <x v="278"/>
    <d v="2012-03-15T05:00:00"/>
  </r>
  <r>
    <n v="289"/>
    <x v="288"/>
    <s v="Grass-roots mission-critical capability"/>
    <n v="800"/>
    <n v="13474"/>
    <n v="1684.25"/>
    <x v="1"/>
    <x v="232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x v="289"/>
    <s v="Advanced global data-warehouse"/>
    <n v="168600"/>
    <n v="91722"/>
    <n v="54.402135231316727"/>
    <x v="0"/>
    <x v="233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x v="290"/>
    <s v="Self-enabling uniform complexity"/>
    <n v="1800"/>
    <n v="8219"/>
    <n v="456.61111111111109"/>
    <x v="1"/>
    <x v="3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x v="291"/>
    <s v="Versatile cohesive encoding"/>
    <n v="7300"/>
    <n v="717"/>
    <n v="9.8219178082191778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x v="292"/>
    <s v="Organized executive solution"/>
    <n v="6500"/>
    <n v="1065"/>
    <n v="16.384615384615383"/>
    <x v="3"/>
    <x v="235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x v="293"/>
    <s v="Automated local emulation"/>
    <n v="600"/>
    <n v="8038"/>
    <n v="1339.6666666666667"/>
    <x v="1"/>
    <x v="236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x v="294"/>
    <s v="Enterprise-wide intermediate middleware"/>
    <n v="192900"/>
    <n v="68769"/>
    <n v="35.650077760497666"/>
    <x v="0"/>
    <x v="237"/>
    <n v="36"/>
    <s v="CH"/>
    <s v="CHF"/>
    <n v="1381813200"/>
    <n v="1383976800"/>
    <b v="0"/>
    <b v="0"/>
    <s v="theater/plays"/>
    <x v="3"/>
    <s v="plays"/>
    <x v="285"/>
    <d v="2013-11-09T06:00:00"/>
  </r>
  <r>
    <n v="296"/>
    <x v="295"/>
    <s v="Grass-roots real-time Local Area Network"/>
    <n v="6100"/>
    <n v="3352"/>
    <n v="54.950819672131146"/>
    <x v="0"/>
    <x v="63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x v="296"/>
    <s v="Organized client-driven capacity"/>
    <n v="7200"/>
    <n v="6785"/>
    <n v="94.236111111111114"/>
    <x v="0"/>
    <x v="238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x v="297"/>
    <s v="Adaptive intangible database"/>
    <n v="3500"/>
    <n v="5037"/>
    <n v="143.91428571428571"/>
    <x v="1"/>
    <x v="239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x v="298"/>
    <s v="Grass-roots contextually-based algorithm"/>
    <n v="3800"/>
    <n v="1954"/>
    <n v="51.421052631578945"/>
    <x v="0"/>
    <x v="240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x v="299"/>
    <s v="Focused executive core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x v="300"/>
    <s v="Multi-channeled disintermediate policy"/>
    <n v="900"/>
    <n v="12102"/>
    <n v="1344.6666666666667"/>
    <x v="1"/>
    <x v="241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x v="301"/>
    <s v="Customizable bi-directional hardware"/>
    <n v="76100"/>
    <n v="24234"/>
    <n v="31.844940867279899"/>
    <x v="0"/>
    <x v="242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x v="302"/>
    <s v="Networked optimal architecture"/>
    <n v="3400"/>
    <n v="2809"/>
    <n v="82.617647058823536"/>
    <x v="0"/>
    <x v="235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x v="303"/>
    <s v="User-friendly discrete benchmark"/>
    <n v="2100"/>
    <n v="11469"/>
    <n v="546.14285714285722"/>
    <x v="1"/>
    <x v="23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x v="304"/>
    <s v="Grass-roots actuating policy"/>
    <n v="2800"/>
    <n v="8014"/>
    <n v="286.21428571428572"/>
    <x v="1"/>
    <x v="72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x v="305"/>
    <s v="Enterprise-wide 3rdgeneration knowledge user"/>
    <n v="6500"/>
    <n v="514"/>
    <n v="7.9076923076923071"/>
    <x v="0"/>
    <x v="243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x v="306"/>
    <s v="Face-to-face zero tolerance moderator"/>
    <n v="32900"/>
    <n v="43473"/>
    <n v="132.13677811550153"/>
    <x v="1"/>
    <x v="244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x v="307"/>
    <s v="Grass-roots optimizing projection"/>
    <n v="118200"/>
    <n v="87560"/>
    <n v="74.077834179357026"/>
    <x v="0"/>
    <x v="245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x v="308"/>
    <s v="User-centric 6thgeneration attitude"/>
    <n v="4100"/>
    <n v="3087"/>
    <n v="75.292682926829272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x v="309"/>
    <s v="Switchable zero tolerance website"/>
    <n v="7800"/>
    <n v="1586"/>
    <n v="20.333333333333332"/>
    <x v="0"/>
    <x v="3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x v="310"/>
    <s v="Focused real-time help-desk"/>
    <n v="6300"/>
    <n v="12812"/>
    <n v="203.36507936507937"/>
    <x v="1"/>
    <x v="246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x v="311"/>
    <s v="Robust impactful approach"/>
    <n v="59100"/>
    <n v="183345"/>
    <n v="310.2284263959391"/>
    <x v="1"/>
    <x v="247"/>
    <n v="49"/>
    <s v="US"/>
    <s v="USD"/>
    <n v="1382677200"/>
    <n v="1383282000"/>
    <b v="0"/>
    <b v="0"/>
    <s v="theater/plays"/>
    <x v="3"/>
    <s v="plays"/>
    <x v="244"/>
    <d v="2013-11-01T05:00:00"/>
  </r>
  <r>
    <n v="313"/>
    <x v="312"/>
    <s v="Secured maximized policy"/>
    <n v="2200"/>
    <n v="8697"/>
    <n v="395.31818181818181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x v="313"/>
    <s v="Realigned upward-trending strategy"/>
    <n v="1400"/>
    <n v="4126"/>
    <n v="294.71428571428572"/>
    <x v="1"/>
    <x v="221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x v="314"/>
    <s v="Open-source interactive knowledge user"/>
    <n v="9500"/>
    <n v="3220"/>
    <n v="33.89473684210526"/>
    <x v="0"/>
    <x v="249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x v="315"/>
    <s v="Configurable demand-driven matrix"/>
    <n v="9600"/>
    <n v="6401"/>
    <n v="66.677083333333329"/>
    <x v="0"/>
    <x v="250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x v="316"/>
    <s v="Cross-group coherent hierarchy"/>
    <n v="6600"/>
    <n v="1269"/>
    <n v="19.227272727272727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x v="317"/>
    <s v="Decentralized demand-driven open system"/>
    <n v="5700"/>
    <n v="903"/>
    <n v="15.842105263157894"/>
    <x v="0"/>
    <x v="68"/>
    <n v="53.12"/>
    <s v="US"/>
    <s v="USD"/>
    <n v="1392357600"/>
    <n v="1392530400"/>
    <b v="0"/>
    <b v="0"/>
    <s v="music/rock"/>
    <x v="1"/>
    <s v="rock"/>
    <x v="305"/>
    <d v="2014-02-16T06:00:00"/>
  </r>
  <r>
    <n v="319"/>
    <x v="318"/>
    <s v="Advanced empowering matrix"/>
    <n v="8400"/>
    <n v="3251"/>
    <n v="38.702380952380956"/>
    <x v="3"/>
    <x v="251"/>
    <n v="50.8"/>
    <s v="US"/>
    <s v="USD"/>
    <n v="1281589200"/>
    <n v="1283662800"/>
    <b v="0"/>
    <b v="0"/>
    <s v="technology/web"/>
    <x v="2"/>
    <s v="web"/>
    <x v="306"/>
    <d v="2010-09-05T05:00:00"/>
  </r>
  <r>
    <n v="320"/>
    <x v="319"/>
    <s v="Phased holistic implementation"/>
    <n v="84400"/>
    <n v="8092"/>
    <n v="9.5876777251184837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x v="320"/>
    <s v="Proactive attitude-oriented knowledge user"/>
    <n v="170400"/>
    <n v="160422"/>
    <n v="94.144366197183089"/>
    <x v="0"/>
    <x v="194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x v="321"/>
    <s v="Visionary asymmetric Graphical User Interface"/>
    <n v="117900"/>
    <n v="196377"/>
    <n v="166.56234096692114"/>
    <x v="1"/>
    <x v="252"/>
    <n v="38"/>
    <s v="US"/>
    <s v="USD"/>
    <n v="1290664800"/>
    <n v="1291788000"/>
    <b v="0"/>
    <b v="0"/>
    <s v="theater/plays"/>
    <x v="3"/>
    <s v="plays"/>
    <x v="309"/>
    <d v="2010-12-08T06:00:00"/>
  </r>
  <r>
    <n v="323"/>
    <x v="322"/>
    <s v="Integrated zero-defect help-desk"/>
    <n v="8900"/>
    <n v="2148"/>
    <n v="24.134831460674157"/>
    <x v="0"/>
    <x v="150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x v="323"/>
    <s v="Inverse analyzing matrices"/>
    <n v="7100"/>
    <n v="11648"/>
    <n v="164.05633802816902"/>
    <x v="1"/>
    <x v="253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x v="324"/>
    <s v="Programmable systemic implementation"/>
    <n v="6500"/>
    <n v="5897"/>
    <n v="90.723076923076931"/>
    <x v="0"/>
    <x v="107"/>
    <n v="80.78"/>
    <s v="US"/>
    <s v="USD"/>
    <n v="1529125200"/>
    <n v="1531112400"/>
    <b v="0"/>
    <b v="1"/>
    <s v="theater/plays"/>
    <x v="3"/>
    <s v="plays"/>
    <x v="79"/>
    <d v="2018-07-09T05:00:00"/>
  </r>
  <r>
    <n v="326"/>
    <x v="325"/>
    <s v="Multi-channeled next generation architecture"/>
    <n v="7200"/>
    <n v="3326"/>
    <n v="46.194444444444443"/>
    <x v="0"/>
    <x v="5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x v="326"/>
    <s v="Digitized 3rdgeneration encoding"/>
    <n v="2600"/>
    <n v="1002"/>
    <n v="38.53846153846154"/>
    <x v="0"/>
    <x v="254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x v="327"/>
    <s v="Innovative well-modulated functionalities"/>
    <n v="98700"/>
    <n v="131826"/>
    <n v="133.56231003039514"/>
    <x v="1"/>
    <x v="255"/>
    <n v="54"/>
    <s v="US"/>
    <s v="USD"/>
    <n v="1543557600"/>
    <n v="1544508000"/>
    <b v="0"/>
    <b v="0"/>
    <s v="music/rock"/>
    <x v="1"/>
    <s v="rock"/>
    <x v="314"/>
    <d v="2018-12-11T06:00:00"/>
  </r>
  <r>
    <n v="329"/>
    <x v="328"/>
    <s v="Fundamental incremental database"/>
    <n v="93800"/>
    <n v="21477"/>
    <n v="22.896588486140725"/>
    <x v="2"/>
    <x v="57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x v="329"/>
    <s v="Expanded encompassing open architecture"/>
    <n v="33700"/>
    <n v="62330"/>
    <n v="184.95548961424333"/>
    <x v="1"/>
    <x v="256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x v="330"/>
    <s v="Intuitive static portal"/>
    <n v="3300"/>
    <n v="14643"/>
    <n v="443.72727272727275"/>
    <x v="1"/>
    <x v="257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x v="331"/>
    <s v="Optional bandwidth-monitored definition"/>
    <n v="20700"/>
    <n v="41396"/>
    <n v="199.9806763285024"/>
    <x v="1"/>
    <x v="258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x v="332"/>
    <s v="Persistent well-modulated synergy"/>
    <n v="9600"/>
    <n v="11900"/>
    <n v="123.95833333333333"/>
    <x v="1"/>
    <x v="259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x v="333"/>
    <s v="Assimilated discrete algorithm"/>
    <n v="66200"/>
    <n v="123538"/>
    <n v="186.61329305135951"/>
    <x v="1"/>
    <x v="260"/>
    <n v="111"/>
    <s v="US"/>
    <s v="USD"/>
    <n v="1515564000"/>
    <n v="1516168800"/>
    <b v="0"/>
    <b v="0"/>
    <s v="music/rock"/>
    <x v="1"/>
    <s v="rock"/>
    <x v="32"/>
    <d v="2018-01-17T06:00:00"/>
  </r>
  <r>
    <n v="335"/>
    <x v="334"/>
    <s v="Operative uniform hub"/>
    <n v="173800"/>
    <n v="198628"/>
    <n v="114.28538550057536"/>
    <x v="1"/>
    <x v="261"/>
    <n v="87"/>
    <s v="US"/>
    <s v="USD"/>
    <n v="1573797600"/>
    <n v="1574920800"/>
    <b v="0"/>
    <b v="0"/>
    <s v="music/rock"/>
    <x v="1"/>
    <s v="rock"/>
    <x v="320"/>
    <d v="2019-11-28T06:00:00"/>
  </r>
  <r>
    <n v="336"/>
    <x v="335"/>
    <s v="Customizable intangible capability"/>
    <n v="70700"/>
    <n v="68602"/>
    <n v="97.032531824611041"/>
    <x v="0"/>
    <x v="262"/>
    <n v="63.99"/>
    <s v="US"/>
    <s v="USD"/>
    <n v="1292392800"/>
    <n v="1292479200"/>
    <b v="0"/>
    <b v="1"/>
    <s v="music/rock"/>
    <x v="1"/>
    <s v="rock"/>
    <x v="321"/>
    <d v="2010-12-16T06:00:00"/>
  </r>
  <r>
    <n v="337"/>
    <x v="336"/>
    <s v="Innovative didactic analyzer"/>
    <n v="94500"/>
    <n v="116064"/>
    <n v="122.81904761904762"/>
    <x v="1"/>
    <x v="263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x v="337"/>
    <s v="Decentralized intangible encoding"/>
    <n v="69800"/>
    <n v="125042"/>
    <n v="179.14326647564468"/>
    <x v="1"/>
    <x v="264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x v="338"/>
    <s v="Front-line transitional algorithm"/>
    <n v="136300"/>
    <n v="108974"/>
    <n v="79.951577402787962"/>
    <x v="3"/>
    <x v="265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x v="339"/>
    <s v="Switchable didactic matrices"/>
    <n v="37100"/>
    <n v="34964"/>
    <n v="94.242587601078171"/>
    <x v="0"/>
    <x v="224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x v="340"/>
    <s v="Ameliorated disintermediate utilization"/>
    <n v="114300"/>
    <n v="96777"/>
    <n v="84.669291338582681"/>
    <x v="0"/>
    <x v="266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x v="341"/>
    <s v="Visionary foreground middleware"/>
    <n v="47900"/>
    <n v="31864"/>
    <n v="66.521920668058456"/>
    <x v="0"/>
    <x v="267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x v="342"/>
    <s v="Optional zero-defect task-force"/>
    <n v="9000"/>
    <n v="4853"/>
    <n v="53.922222222222224"/>
    <x v="0"/>
    <x v="98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x v="343"/>
    <s v="Devolved exuding emulation"/>
    <n v="197600"/>
    <n v="82959"/>
    <n v="41.983299595141702"/>
    <x v="0"/>
    <x v="268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x v="344"/>
    <s v="Open-source neutral task-force"/>
    <n v="157600"/>
    <n v="23159"/>
    <n v="14.69479695431472"/>
    <x v="0"/>
    <x v="269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x v="345"/>
    <s v="Virtual attitude-oriented migration"/>
    <n v="8000"/>
    <n v="2758"/>
    <n v="34.475000000000001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x v="346"/>
    <s v="Open-source full-range portal"/>
    <n v="900"/>
    <n v="12607"/>
    <n v="1400.7777777777778"/>
    <x v="1"/>
    <x v="27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x v="347"/>
    <s v="Versatile cohesive open system"/>
    <n v="199000"/>
    <n v="142823"/>
    <n v="71.770351758793964"/>
    <x v="0"/>
    <x v="272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x v="348"/>
    <s v="Multi-layered bottom-line frame"/>
    <n v="180800"/>
    <n v="95958"/>
    <n v="53.074115044247783"/>
    <x v="0"/>
    <x v="27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x v="349"/>
    <s v="Pre-emptive neutral capacity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x v="350"/>
    <s v="Universal maximized methodology"/>
    <n v="74100"/>
    <n v="94631"/>
    <n v="127.70715249662618"/>
    <x v="1"/>
    <x v="274"/>
    <n v="47.01"/>
    <s v="US"/>
    <s v="USD"/>
    <n v="1440392400"/>
    <n v="1441602000"/>
    <b v="0"/>
    <b v="0"/>
    <s v="music/rock"/>
    <x v="1"/>
    <s v="rock"/>
    <x v="335"/>
    <d v="2015-09-07T05:00:00"/>
  </r>
  <r>
    <n v="352"/>
    <x v="351"/>
    <s v="Expanded hybrid hardware"/>
    <n v="2800"/>
    <n v="977"/>
    <n v="34.892857142857139"/>
    <x v="0"/>
    <x v="254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x v="352"/>
    <s v="Profit-focused multi-tasking access"/>
    <n v="33600"/>
    <n v="137961"/>
    <n v="410.59821428571428"/>
    <x v="1"/>
    <x v="275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x v="353"/>
    <s v="Profit-focused transitional capability"/>
    <n v="6100"/>
    <n v="7548"/>
    <n v="123.73770491803278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x v="354"/>
    <s v="Front-line scalable definition"/>
    <n v="3800"/>
    <n v="2241"/>
    <n v="58.973684210526315"/>
    <x v="2"/>
    <x v="99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x v="355"/>
    <s v="Open-source systematic protocol"/>
    <n v="9300"/>
    <n v="3431"/>
    <n v="36.892473118279568"/>
    <x v="0"/>
    <x v="174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x v="356"/>
    <s v="Implemented tangible algorithm"/>
    <n v="2300"/>
    <n v="4253"/>
    <n v="184.91304347826087"/>
    <x v="1"/>
    <x v="142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x v="357"/>
    <s v="Profit-focused 3rdgeneration circuit"/>
    <n v="9700"/>
    <n v="1146"/>
    <n v="11.814432989690722"/>
    <x v="0"/>
    <x v="276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x v="358"/>
    <s v="Compatible needs-based architecture"/>
    <n v="4000"/>
    <n v="11948"/>
    <n v="298.7"/>
    <x v="1"/>
    <x v="27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x v="359"/>
    <s v="Right-sized zero tolerance migration"/>
    <n v="59700"/>
    <n v="135132"/>
    <n v="226.35175879396985"/>
    <x v="1"/>
    <x v="278"/>
    <n v="47"/>
    <s v="GB"/>
    <s v="GBP"/>
    <n v="1293861600"/>
    <n v="1295071200"/>
    <b v="0"/>
    <b v="1"/>
    <s v="theater/plays"/>
    <x v="3"/>
    <s v="plays"/>
    <x v="344"/>
    <d v="2011-01-15T06:00:00"/>
  </r>
  <r>
    <n v="361"/>
    <x v="360"/>
    <s v="Quality-focused reciprocal structure"/>
    <n v="5500"/>
    <n v="9546"/>
    <n v="173.56363636363636"/>
    <x v="1"/>
    <x v="39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x v="361"/>
    <s v="Automated actuating conglomeration"/>
    <n v="3700"/>
    <n v="13755"/>
    <n v="371.75675675675677"/>
    <x v="1"/>
    <x v="271"/>
    <n v="72.02"/>
    <s v="US"/>
    <s v="USD"/>
    <n v="1296108000"/>
    <n v="1299391200"/>
    <b v="0"/>
    <b v="0"/>
    <s v="music/rock"/>
    <x v="1"/>
    <s v="rock"/>
    <x v="65"/>
    <d v="2011-03-06T06:00:00"/>
  </r>
  <r>
    <n v="363"/>
    <x v="362"/>
    <s v="Re-contextualized local initiative"/>
    <n v="5200"/>
    <n v="8330"/>
    <n v="160.19230769230771"/>
    <x v="1"/>
    <x v="279"/>
    <n v="59.93"/>
    <s v="US"/>
    <s v="USD"/>
    <n v="1324965600"/>
    <n v="1325052000"/>
    <b v="0"/>
    <b v="0"/>
    <s v="music/rock"/>
    <x v="1"/>
    <s v="rock"/>
    <x v="346"/>
    <d v="2011-12-28T06:00:00"/>
  </r>
  <r>
    <n v="364"/>
    <x v="363"/>
    <s v="Switchable intangible definition"/>
    <n v="900"/>
    <n v="14547"/>
    <n v="1616.3333333333335"/>
    <x v="1"/>
    <x v="129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x v="364"/>
    <s v="Networked bottom-line initiative"/>
    <n v="1600"/>
    <n v="11735"/>
    <n v="733.4375"/>
    <x v="1"/>
    <x v="19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x v="365"/>
    <s v="Robust directional system engine"/>
    <n v="1800"/>
    <n v="10658"/>
    <n v="592.11111111111109"/>
    <x v="1"/>
    <x v="196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x v="366"/>
    <s v="Triple-buffered explicit methodology"/>
    <n v="9900"/>
    <n v="1870"/>
    <n v="18.888888888888889"/>
    <x v="0"/>
    <x v="51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x v="367"/>
    <s v="Reactive directional capacity"/>
    <n v="5200"/>
    <n v="14394"/>
    <n v="276.80769230769232"/>
    <x v="1"/>
    <x v="280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x v="368"/>
    <s v="Polarized needs-based approach"/>
    <n v="5400"/>
    <n v="14743"/>
    <n v="273.01851851851848"/>
    <x v="1"/>
    <x v="110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x v="369"/>
    <s v="Intuitive well-modulated middleware"/>
    <n v="112300"/>
    <n v="178965"/>
    <n v="159.36331255565449"/>
    <x v="1"/>
    <x v="281"/>
    <n v="30"/>
    <s v="US"/>
    <s v="USD"/>
    <n v="1555304400"/>
    <n v="1555822800"/>
    <b v="0"/>
    <b v="0"/>
    <s v="theater/plays"/>
    <x v="3"/>
    <s v="plays"/>
    <x v="353"/>
    <d v="2019-04-21T05:00:00"/>
  </r>
  <r>
    <n v="371"/>
    <x v="370"/>
    <s v="Multi-channeled logistical matrices"/>
    <n v="189200"/>
    <n v="128410"/>
    <n v="67.869978858350947"/>
    <x v="0"/>
    <x v="282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x v="371"/>
    <s v="Pre-emptive bifurcated artificial intelligence"/>
    <n v="900"/>
    <n v="14324"/>
    <n v="1591.5555555555554"/>
    <x v="1"/>
    <x v="283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x v="372"/>
    <s v="Down-sized coherent toolset"/>
    <n v="22500"/>
    <n v="164291"/>
    <n v="730.18222222222221"/>
    <x v="1"/>
    <x v="284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x v="373"/>
    <s v="Open-source multi-tasking data-warehouse"/>
    <n v="167400"/>
    <n v="22073"/>
    <n v="13.185782556750297"/>
    <x v="0"/>
    <x v="165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x v="374"/>
    <s v="Future-proofed upward-trending contingency"/>
    <n v="2700"/>
    <n v="1479"/>
    <n v="54.777777777777779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x v="375"/>
    <s v="Mandatory uniform matrix"/>
    <n v="3400"/>
    <n v="12275"/>
    <n v="361.02941176470591"/>
    <x v="1"/>
    <x v="54"/>
    <n v="93.7"/>
    <s v="US"/>
    <s v="USD"/>
    <n v="1404622800"/>
    <n v="1405141200"/>
    <b v="0"/>
    <b v="0"/>
    <s v="music/rock"/>
    <x v="1"/>
    <s v="rock"/>
    <x v="359"/>
    <d v="2014-07-12T05:00:00"/>
  </r>
  <r>
    <n v="377"/>
    <x v="376"/>
    <s v="Phased methodical initiative"/>
    <n v="49700"/>
    <n v="5098"/>
    <n v="10.257545271629779"/>
    <x v="0"/>
    <x v="78"/>
    <n v="40.14"/>
    <s v="US"/>
    <s v="USD"/>
    <n v="1571720400"/>
    <n v="1572933600"/>
    <b v="0"/>
    <b v="0"/>
    <s v="theater/plays"/>
    <x v="3"/>
    <s v="plays"/>
    <x v="12"/>
    <d v="2019-11-05T06:00:00"/>
  </r>
  <r>
    <n v="378"/>
    <x v="377"/>
    <s v="Managed stable function"/>
    <n v="178200"/>
    <n v="24882"/>
    <n v="13.962962962962964"/>
    <x v="0"/>
    <x v="28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x v="378"/>
    <s v="Realigned clear-thinking migration"/>
    <n v="7200"/>
    <n v="2912"/>
    <n v="40.444444444444443"/>
    <x v="0"/>
    <x v="9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x v="379"/>
    <s v="Optional clear-thinking process improvement"/>
    <n v="2500"/>
    <n v="4008"/>
    <n v="160.32"/>
    <x v="1"/>
    <x v="286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x v="380"/>
    <s v="Cross-group global moratorium"/>
    <n v="5300"/>
    <n v="9749"/>
    <n v="183.9433962264151"/>
    <x v="1"/>
    <x v="287"/>
    <n v="62.9"/>
    <s v="US"/>
    <s v="USD"/>
    <n v="1433739600"/>
    <n v="1437714000"/>
    <b v="0"/>
    <b v="0"/>
    <s v="theater/plays"/>
    <x v="3"/>
    <s v="plays"/>
    <x v="363"/>
    <d v="2015-07-24T05:00:00"/>
  </r>
  <r>
    <n v="382"/>
    <x v="381"/>
    <s v="Visionary systemic process improvement"/>
    <n v="9100"/>
    <n v="5803"/>
    <n v="63.769230769230766"/>
    <x v="0"/>
    <x v="109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x v="382"/>
    <s v="Progressive intangible flexibility"/>
    <n v="6300"/>
    <n v="14199"/>
    <n v="225.38095238095238"/>
    <x v="1"/>
    <x v="288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x v="383"/>
    <s v="Reactive real-time software"/>
    <n v="114400"/>
    <n v="196779"/>
    <n v="172.00961538461539"/>
    <x v="1"/>
    <x v="28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x v="384"/>
    <s v="Programmable incremental knowledge user"/>
    <n v="38900"/>
    <n v="56859"/>
    <n v="146.16709511568124"/>
    <x v="1"/>
    <x v="290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x v="385"/>
    <s v="Progressive 5thgeneration customer loyalty"/>
    <n v="135500"/>
    <n v="103554"/>
    <n v="76.42361623616236"/>
    <x v="0"/>
    <x v="291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x v="386"/>
    <s v="Triple-buffered logistical frame"/>
    <n v="109000"/>
    <n v="42795"/>
    <n v="39.261467889908261"/>
    <x v="0"/>
    <x v="292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x v="387"/>
    <s v="Exclusive dynamic adapter"/>
    <n v="114800"/>
    <n v="12938"/>
    <n v="11.270034843205574"/>
    <x v="3"/>
    <x v="293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x v="388"/>
    <s v="Automated systemic hierarchy"/>
    <n v="83000"/>
    <n v="101352"/>
    <n v="122.11084337349398"/>
    <x v="1"/>
    <x v="294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x v="389"/>
    <s v="Digitized eco-centric core"/>
    <n v="2400"/>
    <n v="4477"/>
    <n v="186.54166666666669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x v="390"/>
    <s v="Mandatory uniform strategy"/>
    <n v="60400"/>
    <n v="4393"/>
    <n v="7.2731788079470201"/>
    <x v="0"/>
    <x v="295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x v="391"/>
    <s v="Profit-focused zero administration forecast"/>
    <n v="102900"/>
    <n v="67546"/>
    <n v="65.642371234207957"/>
    <x v="0"/>
    <x v="296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x v="392"/>
    <s v="De-engineered static orchestration"/>
    <n v="62800"/>
    <n v="143788"/>
    <n v="228.96178343949046"/>
    <x v="1"/>
    <x v="297"/>
    <n v="47"/>
    <s v="CA"/>
    <s v="CAD"/>
    <n v="1500267600"/>
    <n v="1500354000"/>
    <b v="0"/>
    <b v="0"/>
    <s v="music/jazz"/>
    <x v="1"/>
    <s v="jazz"/>
    <x v="373"/>
    <d v="2017-07-18T05:00:00"/>
  </r>
  <r>
    <n v="394"/>
    <x v="393"/>
    <s v="Customizable dynamic info-mediaries"/>
    <n v="800"/>
    <n v="3755"/>
    <n v="469.37499999999994"/>
    <x v="1"/>
    <x v="298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x v="122"/>
    <s v="Enhanced incremental budgetary management"/>
    <n v="7100"/>
    <n v="9238"/>
    <n v="130.11267605633802"/>
    <x v="1"/>
    <x v="1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x v="394"/>
    <s v="Digitized local info-mediaries"/>
    <n v="46100"/>
    <n v="77012"/>
    <n v="167.05422993492408"/>
    <x v="1"/>
    <x v="299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x v="395"/>
    <s v="Virtual systematic monitoring"/>
    <n v="8100"/>
    <n v="14083"/>
    <n v="173.8641975308642"/>
    <x v="1"/>
    <x v="211"/>
    <n v="31.02"/>
    <s v="US"/>
    <s v="USD"/>
    <n v="1369285200"/>
    <n v="1369803600"/>
    <b v="0"/>
    <b v="0"/>
    <s v="music/rock"/>
    <x v="1"/>
    <s v="rock"/>
    <x v="377"/>
    <d v="2013-05-29T05:00:00"/>
  </r>
  <r>
    <n v="398"/>
    <x v="396"/>
    <s v="Reactive bottom-line open architecture"/>
    <n v="1700"/>
    <n v="12202"/>
    <n v="717.76470588235293"/>
    <x v="1"/>
    <x v="300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x v="397"/>
    <s v="Pre-emptive interactive model"/>
    <n v="97300"/>
    <n v="62127"/>
    <n v="63.850976361767728"/>
    <x v="0"/>
    <x v="30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x v="398"/>
    <s v="Ergonomic eco-centric open architecture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x v="399"/>
    <s v="Inverse radical hierarchy"/>
    <n v="900"/>
    <n v="13772"/>
    <n v="1530.2222222222222"/>
    <x v="1"/>
    <x v="302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x v="400"/>
    <s v="Team-oriented static interface"/>
    <n v="7300"/>
    <n v="2946"/>
    <n v="40.356164383561641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x v="401"/>
    <s v="Virtual foreground throughput"/>
    <n v="195800"/>
    <n v="168820"/>
    <n v="86.220633299284984"/>
    <x v="0"/>
    <x v="303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x v="402"/>
    <s v="Visionary exuding Internet solution"/>
    <n v="48900"/>
    <n v="154321"/>
    <n v="315.58486707566465"/>
    <x v="1"/>
    <x v="304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x v="403"/>
    <s v="Synchronized secondary analyzer"/>
    <n v="29600"/>
    <n v="26527"/>
    <n v="89.618243243243242"/>
    <x v="0"/>
    <x v="30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x v="404"/>
    <s v="Balanced attitude-oriented parallelism"/>
    <n v="39300"/>
    <n v="71583"/>
    <n v="182.14503816793894"/>
    <x v="1"/>
    <x v="306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x v="405"/>
    <s v="Organized bandwidth-monitored core"/>
    <n v="3400"/>
    <n v="12100"/>
    <n v="355.88235294117646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x v="406"/>
    <s v="Cloned leadingedge utilization"/>
    <n v="9200"/>
    <n v="12129"/>
    <n v="131.83695652173913"/>
    <x v="1"/>
    <x v="110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x v="97"/>
    <s v="Secured asymmetric projection"/>
    <n v="135600"/>
    <n v="62804"/>
    <n v="46.315634218289084"/>
    <x v="0"/>
    <x v="308"/>
    <n v="87.96"/>
    <s v="US"/>
    <s v="USD"/>
    <n v="1492491600"/>
    <n v="1492837200"/>
    <b v="0"/>
    <b v="0"/>
    <s v="music/rock"/>
    <x v="1"/>
    <s v="rock"/>
    <x v="388"/>
    <d v="2017-04-22T05:00:00"/>
  </r>
  <r>
    <n v="410"/>
    <x v="407"/>
    <s v="Advanced cohesive Graphic Interface"/>
    <n v="153700"/>
    <n v="55536"/>
    <n v="36.132726089785294"/>
    <x v="2"/>
    <x v="309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x v="408"/>
    <s v="Down-sized maximized function"/>
    <n v="7800"/>
    <n v="8161"/>
    <n v="104.62820512820512"/>
    <x v="1"/>
    <x v="17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x v="409"/>
    <s v="Realigned zero tolerance software"/>
    <n v="2100"/>
    <n v="14046"/>
    <n v="668.85714285714289"/>
    <x v="1"/>
    <x v="38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x v="410"/>
    <s v="Persevering analyzing extranet"/>
    <n v="189500"/>
    <n v="117628"/>
    <n v="62.072823218997364"/>
    <x v="2"/>
    <x v="310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x v="411"/>
    <s v="Innovative human-resource migration"/>
    <n v="188200"/>
    <n v="159405"/>
    <n v="84.699787460148784"/>
    <x v="0"/>
    <x v="311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x v="412"/>
    <s v="Intuitive needs-based monitoring"/>
    <n v="113500"/>
    <n v="12552"/>
    <n v="11.059030837004405"/>
    <x v="0"/>
    <x v="312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x v="413"/>
    <s v="Customer-focused disintermediate toolset"/>
    <n v="134600"/>
    <n v="59007"/>
    <n v="43.838781575037146"/>
    <x v="0"/>
    <x v="313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x v="414"/>
    <s v="Upgradable 24/7 emulation"/>
    <n v="1700"/>
    <n v="943"/>
    <n v="55.470588235294116"/>
    <x v="0"/>
    <x v="27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x v="32"/>
    <s v="Quality-focused client-server core"/>
    <n v="163700"/>
    <n v="93963"/>
    <n v="57.399511301160658"/>
    <x v="0"/>
    <x v="314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x v="415"/>
    <s v="Upgradable maximized protocol"/>
    <n v="113800"/>
    <n v="140469"/>
    <n v="123.43497363796135"/>
    <x v="1"/>
    <x v="315"/>
    <n v="27"/>
    <s v="US"/>
    <s v="USD"/>
    <n v="1324533600"/>
    <n v="1325052000"/>
    <b v="0"/>
    <b v="0"/>
    <s v="technology/web"/>
    <x v="2"/>
    <s v="web"/>
    <x v="397"/>
    <d v="2011-12-28T06:00:00"/>
  </r>
  <r>
    <n v="420"/>
    <x v="416"/>
    <s v="Cross-platform interactive synergy"/>
    <n v="5000"/>
    <n v="6423"/>
    <n v="128.46"/>
    <x v="1"/>
    <x v="115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x v="417"/>
    <s v="User-centric fault-tolerant archive"/>
    <n v="9400"/>
    <n v="6015"/>
    <n v="63.989361702127653"/>
    <x v="0"/>
    <x v="316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x v="418"/>
    <s v="Reverse-engineered regional knowledge user"/>
    <n v="8700"/>
    <n v="11075"/>
    <n v="127.29885057471265"/>
    <x v="1"/>
    <x v="317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x v="419"/>
    <s v="Self-enabling real-time definition"/>
    <n v="147800"/>
    <n v="15723"/>
    <n v="10.638024357239512"/>
    <x v="0"/>
    <x v="318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x v="420"/>
    <s v="User-centric impactful projection"/>
    <n v="5100"/>
    <n v="2064"/>
    <n v="40.470588235294116"/>
    <x v="0"/>
    <x v="100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x v="421"/>
    <s v="Vision-oriented actuating hardware"/>
    <n v="2700"/>
    <n v="7767"/>
    <n v="287.66666666666663"/>
    <x v="1"/>
    <x v="45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x v="422"/>
    <s v="Virtual leadingedge framework"/>
    <n v="1800"/>
    <n v="10313"/>
    <n v="572.94444444444446"/>
    <x v="1"/>
    <x v="3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x v="423"/>
    <s v="Managed discrete framework"/>
    <n v="174500"/>
    <n v="197018"/>
    <n v="112.90429799426933"/>
    <x v="1"/>
    <x v="320"/>
    <n v="78"/>
    <s v="US"/>
    <s v="USD"/>
    <n v="1410584400"/>
    <n v="1413349200"/>
    <b v="0"/>
    <b v="1"/>
    <s v="theater/plays"/>
    <x v="3"/>
    <s v="plays"/>
    <x v="404"/>
    <d v="2014-10-15T05:00:00"/>
  </r>
  <r>
    <n v="428"/>
    <x v="424"/>
    <s v="Progressive zero-defect capability"/>
    <n v="101400"/>
    <n v="47037"/>
    <n v="46.387573964497044"/>
    <x v="0"/>
    <x v="321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x v="425"/>
    <s v="Right-sized demand-driven adapter"/>
    <n v="191000"/>
    <n v="173191"/>
    <n v="90.675916230366497"/>
    <x v="3"/>
    <x v="322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x v="426"/>
    <s v="Re-engineered attitude-oriented frame"/>
    <n v="8100"/>
    <n v="5487"/>
    <n v="67.740740740740748"/>
    <x v="0"/>
    <x v="286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x v="427"/>
    <s v="Compatible multimedia utilization"/>
    <n v="5100"/>
    <n v="9817"/>
    <n v="192.49019607843135"/>
    <x v="1"/>
    <x v="115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x v="428"/>
    <s v="Re-contextualized dedicated hardware"/>
    <n v="7700"/>
    <n v="6369"/>
    <n v="82.714285714285722"/>
    <x v="0"/>
    <x v="222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x v="429"/>
    <s v="Decentralized composite paradigm"/>
    <n v="121400"/>
    <n v="65755"/>
    <n v="54.163920922570021"/>
    <x v="0"/>
    <x v="323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x v="430"/>
    <s v="Cloned transitional hierarchy"/>
    <n v="5400"/>
    <n v="903"/>
    <n v="16.722222222222221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x v="431"/>
    <s v="Advanced discrete leverage"/>
    <n v="152400"/>
    <n v="178120"/>
    <n v="116.87664041994749"/>
    <x v="1"/>
    <x v="324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x v="432"/>
    <s v="Open-source incremental throughput"/>
    <n v="1300"/>
    <n v="13678"/>
    <n v="1052.1538461538462"/>
    <x v="1"/>
    <x v="61"/>
    <n v="54.93"/>
    <s v="US"/>
    <s v="USD"/>
    <n v="1555736400"/>
    <n v="1555822800"/>
    <b v="0"/>
    <b v="0"/>
    <s v="music/jazz"/>
    <x v="1"/>
    <s v="jazz"/>
    <x v="413"/>
    <d v="2019-04-21T05:00:00"/>
  </r>
  <r>
    <n v="437"/>
    <x v="433"/>
    <s v="Centralized regional interface"/>
    <n v="8100"/>
    <n v="9969"/>
    <n v="123.07407407407408"/>
    <x v="1"/>
    <x v="325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x v="434"/>
    <s v="Streamlined web-enabled knowledgebase"/>
    <n v="8300"/>
    <n v="14827"/>
    <n v="178.63855421686748"/>
    <x v="1"/>
    <x v="326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x v="435"/>
    <s v="Digitized transitional monitoring"/>
    <n v="28400"/>
    <n v="100900"/>
    <n v="355.28169014084506"/>
    <x v="1"/>
    <x v="327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x v="436"/>
    <s v="Networked optimal adapter"/>
    <n v="102500"/>
    <n v="165954"/>
    <n v="161.90634146341463"/>
    <x v="1"/>
    <x v="328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x v="437"/>
    <s v="Automated optimal function"/>
    <n v="7000"/>
    <n v="1744"/>
    <n v="24.914285714285715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x v="438"/>
    <s v="Devolved system-worthy framework"/>
    <n v="5400"/>
    <n v="10731"/>
    <n v="198.72222222222223"/>
    <x v="1"/>
    <x v="182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x v="439"/>
    <s v="Stand-alone user-facing service-desk"/>
    <n v="9300"/>
    <n v="3232"/>
    <n v="34.752688172043008"/>
    <x v="3"/>
    <x v="329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x v="347"/>
    <s v="Versatile global attitude"/>
    <n v="6200"/>
    <n v="10938"/>
    <n v="176.41935483870967"/>
    <x v="1"/>
    <x v="102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x v="440"/>
    <s v="Intuitive demand-driven Local Area Network"/>
    <n v="2100"/>
    <n v="10739"/>
    <n v="511.38095238095235"/>
    <x v="1"/>
    <x v="73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x v="441"/>
    <s v="Assimilated uniform methodology"/>
    <n v="6800"/>
    <n v="5579"/>
    <n v="82.044117647058826"/>
    <x v="0"/>
    <x v="129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x v="442"/>
    <s v="Self-enabling next generation algorithm"/>
    <n v="155200"/>
    <n v="37754"/>
    <n v="24.32603092783505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x v="443"/>
    <s v="Object-based demand-driven strategy"/>
    <n v="89900"/>
    <n v="45384"/>
    <n v="50.482758620689658"/>
    <x v="0"/>
    <x v="331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x v="444"/>
    <s v="Public-key coherent ability"/>
    <n v="900"/>
    <n v="8703"/>
    <n v="967"/>
    <x v="1"/>
    <x v="99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x v="445"/>
    <s v="Up-sized composite success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x v="446"/>
    <s v="Innovative exuding matrix"/>
    <n v="148400"/>
    <n v="182302"/>
    <n v="122.84501347708894"/>
    <x v="1"/>
    <x v="332"/>
    <n v="29"/>
    <s v="US"/>
    <s v="USD"/>
    <n v="1500440400"/>
    <n v="1503118800"/>
    <b v="0"/>
    <b v="0"/>
    <s v="music/rock"/>
    <x v="1"/>
    <s v="rock"/>
    <x v="428"/>
    <d v="2017-08-19T05:00:00"/>
  </r>
  <r>
    <n v="452"/>
    <x v="447"/>
    <s v="Realigned impactful artificial intelligence"/>
    <n v="4800"/>
    <n v="3045"/>
    <n v="63.4375"/>
    <x v="0"/>
    <x v="249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x v="448"/>
    <s v="Multi-layered multi-tasking secured line"/>
    <n v="182400"/>
    <n v="102749"/>
    <n v="56.331688596491226"/>
    <x v="0"/>
    <x v="333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x v="449"/>
    <s v="Upgradable upward-trending portal"/>
    <n v="4000"/>
    <n v="1763"/>
    <n v="44.074999999999996"/>
    <x v="0"/>
    <x v="334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x v="450"/>
    <s v="Profit-focused global product"/>
    <n v="116500"/>
    <n v="137904"/>
    <n v="118.37253218884121"/>
    <x v="1"/>
    <x v="335"/>
    <n v="37"/>
    <s v="US"/>
    <s v="USD"/>
    <n v="1316754000"/>
    <n v="1318741200"/>
    <b v="0"/>
    <b v="0"/>
    <s v="theater/plays"/>
    <x v="3"/>
    <s v="plays"/>
    <x v="431"/>
    <d v="2011-10-16T05:00:00"/>
  </r>
  <r>
    <n v="456"/>
    <x v="451"/>
    <s v="Operative well-modulated data-warehouse"/>
    <n v="146400"/>
    <n v="152438"/>
    <n v="104.1243169398907"/>
    <x v="1"/>
    <x v="336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x v="452"/>
    <s v="Cloned asymmetric functionalities"/>
    <n v="5000"/>
    <n v="1332"/>
    <n v="26.640000000000004"/>
    <x v="0"/>
    <x v="337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x v="453"/>
    <s v="Pre-emptive neutral portal"/>
    <n v="33800"/>
    <n v="118706"/>
    <n v="351.20118343195264"/>
    <x v="1"/>
    <x v="338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x v="454"/>
    <s v="Switchable demand-driven help-desk"/>
    <n v="6300"/>
    <n v="5674"/>
    <n v="90.063492063492063"/>
    <x v="0"/>
    <x v="339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x v="455"/>
    <s v="Business-focused static ability"/>
    <n v="2400"/>
    <n v="4119"/>
    <n v="171.625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x v="456"/>
    <s v="Networked secondary structure"/>
    <n v="98800"/>
    <n v="139354"/>
    <n v="141.04655870445345"/>
    <x v="1"/>
    <x v="34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x v="457"/>
    <s v="Total multimedia website"/>
    <n v="188800"/>
    <n v="57734"/>
    <n v="30.57944915254237"/>
    <x v="0"/>
    <x v="341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x v="458"/>
    <s v="Cross-platform upward-trending parallelism"/>
    <n v="134300"/>
    <n v="145265"/>
    <n v="108.16455696202532"/>
    <x v="1"/>
    <x v="342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x v="459"/>
    <s v="Pre-emptive mission-critical hardware"/>
    <n v="71200"/>
    <n v="95020"/>
    <n v="133.45505617977528"/>
    <x v="1"/>
    <x v="343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x v="460"/>
    <s v="Up-sized responsive protocol"/>
    <n v="4700"/>
    <n v="8829"/>
    <n v="187.85106382978722"/>
    <x v="1"/>
    <x v="175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x v="461"/>
    <s v="Pre-emptive transitional frame"/>
    <n v="1200"/>
    <n v="3984"/>
    <n v="332"/>
    <x v="1"/>
    <x v="344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x v="462"/>
    <s v="Profit-focused content-based application"/>
    <n v="1400"/>
    <n v="8053"/>
    <n v="575.21428571428578"/>
    <x v="1"/>
    <x v="27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x v="463"/>
    <s v="Streamlined neutral analyzer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x v="464"/>
    <s v="Assimilated neutral utilization"/>
    <n v="5600"/>
    <n v="10328"/>
    <n v="184.42857142857144"/>
    <x v="1"/>
    <x v="122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x v="465"/>
    <s v="Extended dedicated archive"/>
    <n v="3600"/>
    <n v="10289"/>
    <n v="285.80555555555554"/>
    <x v="1"/>
    <x v="345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x v="197"/>
    <s v="Configurable static help-desk"/>
    <n v="3100"/>
    <n v="9889"/>
    <n v="319"/>
    <x v="1"/>
    <x v="346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x v="466"/>
    <s v="Self-enabling clear-thinking framework"/>
    <n v="153800"/>
    <n v="60342"/>
    <n v="39.234070221066318"/>
    <x v="0"/>
    <x v="347"/>
    <n v="104.94"/>
    <s v="US"/>
    <s v="USD"/>
    <n v="1552280400"/>
    <n v="1556946000"/>
    <b v="0"/>
    <b v="0"/>
    <s v="music/rock"/>
    <x v="1"/>
    <s v="rock"/>
    <x v="445"/>
    <d v="2019-05-04T05:00:00"/>
  </r>
  <r>
    <n v="473"/>
    <x v="467"/>
    <s v="Assimilated fault-tolerant capacity"/>
    <n v="5000"/>
    <n v="8907"/>
    <n v="178.14000000000001"/>
    <x v="1"/>
    <x v="88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x v="468"/>
    <s v="Enhanced neutral ability"/>
    <n v="4000"/>
    <n v="14606"/>
    <n v="365.15"/>
    <x v="1"/>
    <x v="23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x v="469"/>
    <s v="Function-based attitude-oriented groupware"/>
    <n v="7400"/>
    <n v="8432"/>
    <n v="113.94594594594594"/>
    <x v="1"/>
    <x v="57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x v="470"/>
    <s v="Optional solution-oriented instruction set"/>
    <n v="191500"/>
    <n v="57122"/>
    <n v="29.828720626631856"/>
    <x v="0"/>
    <x v="348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x v="471"/>
    <s v="Organic object-oriented core"/>
    <n v="8500"/>
    <n v="4613"/>
    <n v="54.270588235294113"/>
    <x v="0"/>
    <x v="86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x v="472"/>
    <s v="Balanced impactful circuit"/>
    <n v="68800"/>
    <n v="162603"/>
    <n v="236.34156976744185"/>
    <x v="1"/>
    <x v="349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x v="473"/>
    <s v="Future-proofed heuristic encryption"/>
    <n v="2400"/>
    <n v="12310"/>
    <n v="512.91666666666663"/>
    <x v="1"/>
    <x v="350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x v="474"/>
    <s v="Balanced bifurcated leverage"/>
    <n v="8600"/>
    <n v="8656"/>
    <n v="100.65116279069768"/>
    <x v="1"/>
    <x v="215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x v="475"/>
    <s v="Sharable discrete budgetary management"/>
    <n v="196600"/>
    <n v="159931"/>
    <n v="81.348423194303152"/>
    <x v="0"/>
    <x v="351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x v="476"/>
    <s v="Focused solution-oriented instruction set"/>
    <n v="4200"/>
    <n v="689"/>
    <n v="16.404761904761905"/>
    <x v="0"/>
    <x v="352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x v="477"/>
    <s v="Down-sized actuating infrastructure"/>
    <n v="91400"/>
    <n v="48236"/>
    <n v="52.774617067833695"/>
    <x v="0"/>
    <x v="353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x v="478"/>
    <s v="Synergistic cohesive adapter"/>
    <n v="29600"/>
    <n v="77021"/>
    <n v="260.20608108108109"/>
    <x v="1"/>
    <x v="354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x v="479"/>
    <s v="Quality-focused mission-critical structure"/>
    <n v="90600"/>
    <n v="27844"/>
    <n v="30.73289183222958"/>
    <x v="0"/>
    <x v="355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x v="480"/>
    <s v="Compatible exuding Graphical User Interface"/>
    <n v="5200"/>
    <n v="702"/>
    <n v="13.5"/>
    <x v="0"/>
    <x v="356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x v="481"/>
    <s v="Monitored 24/7 time-frame"/>
    <n v="110300"/>
    <n v="197024"/>
    <n v="178.62556663644605"/>
    <x v="1"/>
    <x v="357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x v="482"/>
    <s v="Virtual secondary open architecture"/>
    <n v="5300"/>
    <n v="11663"/>
    <n v="220.0566037735849"/>
    <x v="1"/>
    <x v="127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x v="483"/>
    <s v="Down-sized mobile time-frame"/>
    <n v="9200"/>
    <n v="9339"/>
    <n v="101.5108695652174"/>
    <x v="1"/>
    <x v="72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x v="484"/>
    <s v="Innovative disintermediate encryption"/>
    <n v="2400"/>
    <n v="4596"/>
    <n v="191.5"/>
    <x v="1"/>
    <x v="358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x v="485"/>
    <s v="Universal contextually-based knowledgebase"/>
    <n v="56800"/>
    <n v="173437"/>
    <n v="305.34683098591546"/>
    <x v="1"/>
    <x v="120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x v="486"/>
    <s v="Persevering interactive matrix"/>
    <n v="191000"/>
    <n v="45831"/>
    <n v="23.995287958115181"/>
    <x v="3"/>
    <x v="359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x v="487"/>
    <s v="Seamless background framework"/>
    <n v="900"/>
    <n v="6514"/>
    <n v="723.77777777777771"/>
    <x v="1"/>
    <x v="251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x v="488"/>
    <s v="Balanced upward-trending productivity"/>
    <n v="2500"/>
    <n v="13684"/>
    <n v="547.36"/>
    <x v="1"/>
    <x v="360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x v="489"/>
    <s v="Centralized clear-thinking solution"/>
    <n v="3200"/>
    <n v="13264"/>
    <n v="414.49999999999994"/>
    <x v="1"/>
    <x v="13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x v="490"/>
    <s v="Optimized bi-directional extranet"/>
    <n v="183800"/>
    <n v="1667"/>
    <n v="0.90696409140369971"/>
    <x v="0"/>
    <x v="71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x v="491"/>
    <s v="Intuitive actuating benchmark"/>
    <n v="9800"/>
    <n v="3349"/>
    <n v="34.173469387755098"/>
    <x v="0"/>
    <x v="53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x v="492"/>
    <s v="Devolved background project"/>
    <n v="193400"/>
    <n v="46317"/>
    <n v="23.948810754912099"/>
    <x v="0"/>
    <x v="361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x v="493"/>
    <s v="Reverse-engineered executive emulation"/>
    <n v="163800"/>
    <n v="78743"/>
    <n v="48.072649572649574"/>
    <x v="0"/>
    <x v="36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x v="494"/>
    <s v="Team-oriented clear-thinking matrix"/>
    <n v="100"/>
    <n v="0"/>
    <n v="0"/>
    <x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x v="495"/>
    <s v="Focused coherent methodology"/>
    <n v="153600"/>
    <n v="107743"/>
    <n v="70.145182291666657"/>
    <x v="0"/>
    <x v="363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x v="212"/>
    <s v="Reduced context-sensitive complexity"/>
    <n v="1300"/>
    <n v="6889"/>
    <n v="529.92307692307691"/>
    <x v="1"/>
    <x v="129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x v="496"/>
    <s v="Decentralized 4thgeneration time-frame"/>
    <n v="25500"/>
    <n v="45983"/>
    <n v="180.32549019607845"/>
    <x v="1"/>
    <x v="364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x v="497"/>
    <s v="De-engineered cohesive moderator"/>
    <n v="7500"/>
    <n v="6924"/>
    <n v="92.320000000000007"/>
    <x v="0"/>
    <x v="197"/>
    <n v="111.68"/>
    <s v="IT"/>
    <s v="EUR"/>
    <n v="1431925200"/>
    <n v="1432011600"/>
    <b v="0"/>
    <b v="0"/>
    <s v="music/rock"/>
    <x v="1"/>
    <s v="rock"/>
    <x v="443"/>
    <d v="2015-05-19T05:00:00"/>
  </r>
  <r>
    <n v="505"/>
    <x v="498"/>
    <s v="Ameliorated explicit parallelism"/>
    <n v="89900"/>
    <n v="12497"/>
    <n v="13.901001112347053"/>
    <x v="0"/>
    <x v="365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x v="499"/>
    <s v="Customizable background monitoring"/>
    <n v="18000"/>
    <n v="166874"/>
    <n v="927.07777777777767"/>
    <x v="1"/>
    <x v="366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x v="500"/>
    <s v="Compatible well-modulated budgetary management"/>
    <n v="2100"/>
    <n v="837"/>
    <n v="39.857142857142861"/>
    <x v="0"/>
    <x v="161"/>
    <n v="44.05"/>
    <s v="US"/>
    <s v="USD"/>
    <n v="1365483600"/>
    <n v="1369717200"/>
    <b v="0"/>
    <b v="1"/>
    <s v="technology/web"/>
    <x v="2"/>
    <s v="web"/>
    <x v="476"/>
    <d v="2013-05-28T05:00:00"/>
  </r>
  <r>
    <n v="508"/>
    <x v="501"/>
    <s v="Up-sized radical pricing structure"/>
    <n v="172700"/>
    <n v="193820"/>
    <n v="112.22929936305732"/>
    <x v="1"/>
    <x v="367"/>
    <n v="53"/>
    <s v="US"/>
    <s v="USD"/>
    <n v="1532840400"/>
    <n v="1534654800"/>
    <b v="0"/>
    <b v="0"/>
    <s v="theater/plays"/>
    <x v="3"/>
    <s v="plays"/>
    <x v="192"/>
    <d v="2018-08-19T05:00:00"/>
  </r>
  <r>
    <n v="509"/>
    <x v="173"/>
    <s v="Robust zero-defect project"/>
    <n v="168500"/>
    <n v="119510"/>
    <n v="70.925816023738875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x v="502"/>
    <s v="Re-engineered mobile task-force"/>
    <n v="7800"/>
    <n v="9289"/>
    <n v="119.08974358974358"/>
    <x v="1"/>
    <x v="54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x v="503"/>
    <s v="User-centric intangible neural-net"/>
    <n v="147800"/>
    <n v="35498"/>
    <n v="24.017591339648174"/>
    <x v="0"/>
    <x v="369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x v="504"/>
    <s v="Organized explicit core"/>
    <n v="9100"/>
    <n v="12678"/>
    <n v="139.31868131868131"/>
    <x v="1"/>
    <x v="370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x v="505"/>
    <s v="Synchronized 6thgeneration adapter"/>
    <n v="8300"/>
    <n v="3260"/>
    <n v="39.277108433734945"/>
    <x v="3"/>
    <x v="164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x v="506"/>
    <s v="Centralized motivating capacity"/>
    <n v="138700"/>
    <n v="31123"/>
    <n v="22.439077144917089"/>
    <x v="3"/>
    <x v="371"/>
    <n v="58.95"/>
    <s v="CH"/>
    <s v="CHF"/>
    <n v="1386309600"/>
    <n v="1386741600"/>
    <b v="0"/>
    <b v="1"/>
    <s v="music/rock"/>
    <x v="1"/>
    <s v="rock"/>
    <x v="481"/>
    <d v="2013-12-11T06:00:00"/>
  </r>
  <r>
    <n v="515"/>
    <x v="507"/>
    <s v="Phased 24hour flexibility"/>
    <n v="8600"/>
    <n v="4797"/>
    <n v="55.779069767441861"/>
    <x v="0"/>
    <x v="221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x v="508"/>
    <s v="Exclusive 5thgeneration structure"/>
    <n v="125400"/>
    <n v="53324"/>
    <n v="42.523125996810208"/>
    <x v="0"/>
    <x v="372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x v="509"/>
    <s v="Multi-tiered maximized orchestration"/>
    <n v="5900"/>
    <n v="6608"/>
    <n v="112.00000000000001"/>
    <x v="1"/>
    <x v="373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x v="510"/>
    <s v="Open-architected uniform instruction set"/>
    <n v="8800"/>
    <n v="622"/>
    <n v="7.0681818181818183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x v="511"/>
    <s v="Exclusive asymmetric analyzer"/>
    <n v="177700"/>
    <n v="180802"/>
    <n v="101.74563871693867"/>
    <x v="1"/>
    <x v="374"/>
    <n v="101.98"/>
    <s v="US"/>
    <s v="USD"/>
    <n v="1420696800"/>
    <n v="1421906400"/>
    <b v="0"/>
    <b v="1"/>
    <s v="music/rock"/>
    <x v="1"/>
    <s v="rock"/>
    <x v="355"/>
    <d v="2015-01-22T06:00:00"/>
  </r>
  <r>
    <n v="520"/>
    <x v="512"/>
    <s v="Organic radical collaboration"/>
    <n v="800"/>
    <n v="3406"/>
    <n v="425.75"/>
    <x v="1"/>
    <x v="235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x v="513"/>
    <s v="Function-based multi-state software"/>
    <n v="7600"/>
    <n v="11061"/>
    <n v="145.53947368421052"/>
    <x v="1"/>
    <x v="375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x v="514"/>
    <s v="Innovative static budgetary management"/>
    <n v="50500"/>
    <n v="16389"/>
    <n v="32.453465346534657"/>
    <x v="0"/>
    <x v="27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x v="515"/>
    <s v="Triple-buffered holistic ability"/>
    <n v="900"/>
    <n v="6303"/>
    <n v="700.33333333333326"/>
    <x v="1"/>
    <x v="121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x v="516"/>
    <s v="Diverse scalable superstructure"/>
    <n v="96700"/>
    <n v="81136"/>
    <n v="83.904860392967933"/>
    <x v="0"/>
    <x v="376"/>
    <n v="41"/>
    <s v="US"/>
    <s v="USD"/>
    <n v="1272258000"/>
    <n v="1273381200"/>
    <b v="0"/>
    <b v="0"/>
    <s v="theater/plays"/>
    <x v="3"/>
    <s v="plays"/>
    <x v="489"/>
    <d v="2010-05-09T05:00:00"/>
  </r>
  <r>
    <n v="525"/>
    <x v="517"/>
    <s v="Balanced leadingedge data-warehouse"/>
    <n v="2100"/>
    <n v="1768"/>
    <n v="84.19047619047619"/>
    <x v="0"/>
    <x v="377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x v="518"/>
    <s v="Digitized bandwidth-monitored open architecture"/>
    <n v="8300"/>
    <n v="12944"/>
    <n v="155.95180722891567"/>
    <x v="1"/>
    <x v="98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x v="519"/>
    <s v="Enterprise-wide intermediate portal"/>
    <n v="189200"/>
    <n v="188480"/>
    <n v="99.619450317124731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x v="520"/>
    <s v="Focused leadingedge matrix"/>
    <n v="9000"/>
    <n v="7227"/>
    <n v="80.300000000000011"/>
    <x v="0"/>
    <x v="175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x v="521"/>
    <s v="Seamless logistical encryption"/>
    <n v="5100"/>
    <n v="574"/>
    <n v="11.254901960784313"/>
    <x v="0"/>
    <x v="352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x v="522"/>
    <s v="Stand-alone human-resource workforce"/>
    <n v="105000"/>
    <n v="96328"/>
    <n v="91.740952380952379"/>
    <x v="0"/>
    <x v="200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x v="523"/>
    <s v="Automated zero tolerance implementation"/>
    <n v="186700"/>
    <n v="178338"/>
    <n v="95.521156936261391"/>
    <x v="2"/>
    <x v="379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x v="524"/>
    <s v="Pre-emptive grid-enabled contingency"/>
    <n v="1600"/>
    <n v="8046"/>
    <n v="502.87499999999994"/>
    <x v="1"/>
    <x v="105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x v="525"/>
    <s v="Multi-lateral didactic encoding"/>
    <n v="115600"/>
    <n v="184086"/>
    <n v="159.24394463667818"/>
    <x v="1"/>
    <x v="380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x v="526"/>
    <s v="Self-enabling didactic orchestration"/>
    <n v="89100"/>
    <n v="13385"/>
    <n v="15.022446689113355"/>
    <x v="0"/>
    <x v="166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x v="527"/>
    <s v="Profit-focused 24/7 data-warehouse"/>
    <n v="2600"/>
    <n v="12533"/>
    <n v="482.03846153846149"/>
    <x v="1"/>
    <x v="381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x v="528"/>
    <s v="Enhanced methodical middleware"/>
    <n v="9800"/>
    <n v="14697"/>
    <n v="149.96938775510205"/>
    <x v="1"/>
    <x v="382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x v="529"/>
    <s v="Synchronized client-driven projection"/>
    <n v="84400"/>
    <n v="98935"/>
    <n v="117.22156398104266"/>
    <x v="1"/>
    <x v="383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x v="530"/>
    <s v="Networked didactic time-frame"/>
    <n v="151300"/>
    <n v="57034"/>
    <n v="37.695968274950431"/>
    <x v="0"/>
    <x v="384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x v="531"/>
    <s v="Assimilated exuding toolset"/>
    <n v="9800"/>
    <n v="7120"/>
    <n v="72.653061224489804"/>
    <x v="0"/>
    <x v="385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x v="532"/>
    <s v="Front-line client-server secured line"/>
    <n v="5300"/>
    <n v="14097"/>
    <n v="265.98113207547169"/>
    <x v="1"/>
    <x v="326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x v="533"/>
    <s v="Polarized systemic Internet solution"/>
    <n v="178000"/>
    <n v="43086"/>
    <n v="24.205617977528089"/>
    <x v="0"/>
    <x v="386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x v="534"/>
    <s v="Profit-focused exuding moderator"/>
    <n v="77000"/>
    <n v="1930"/>
    <n v="2.5064935064935066"/>
    <x v="0"/>
    <x v="240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x v="535"/>
    <s v="Cross-group high-level moderator"/>
    <n v="84900"/>
    <n v="13864"/>
    <n v="16.329799764428738"/>
    <x v="0"/>
    <x v="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x v="536"/>
    <s v="Public-key 3rdgeneration system engine"/>
    <n v="2800"/>
    <n v="7742"/>
    <n v="276.5"/>
    <x v="1"/>
    <x v="286"/>
    <n v="92.17"/>
    <s v="US"/>
    <s v="USD"/>
    <n v="1452232800"/>
    <n v="1453356000"/>
    <b v="0"/>
    <b v="0"/>
    <s v="music/rock"/>
    <x v="1"/>
    <s v="rock"/>
    <x v="508"/>
    <d v="2016-01-21T06:00:00"/>
  </r>
  <r>
    <n v="545"/>
    <x v="537"/>
    <s v="Organized value-added access"/>
    <n v="184800"/>
    <n v="164109"/>
    <n v="88.803571428571431"/>
    <x v="0"/>
    <x v="387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x v="538"/>
    <s v="Cloned global Graphical User Interface"/>
    <n v="4200"/>
    <n v="6870"/>
    <n v="163.57142857142856"/>
    <x v="1"/>
    <x v="39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x v="539"/>
    <s v="Focused solution-oriented matrix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x v="540"/>
    <s v="Monitored discrete toolset"/>
    <n v="66100"/>
    <n v="179074"/>
    <n v="270.91376701966715"/>
    <x v="1"/>
    <x v="389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x v="541"/>
    <s v="Business-focused intermediate system engine"/>
    <n v="29500"/>
    <n v="83843"/>
    <n v="284.21355932203392"/>
    <x v="1"/>
    <x v="390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x v="542"/>
    <s v="De-engineered disintermediate encoding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x v="543"/>
    <s v="Streamlined upward-trending analyzer"/>
    <n v="180100"/>
    <n v="105598"/>
    <n v="58.6329816768462"/>
    <x v="0"/>
    <x v="391"/>
    <n v="38"/>
    <s v="AU"/>
    <s v="AUD"/>
    <n v="1419055200"/>
    <n v="1422511200"/>
    <b v="0"/>
    <b v="1"/>
    <s v="technology/web"/>
    <x v="2"/>
    <s v="web"/>
    <x v="515"/>
    <d v="2015-01-29T06:00:00"/>
  </r>
  <r>
    <n v="552"/>
    <x v="544"/>
    <s v="Distributed human-resource policy"/>
    <n v="9000"/>
    <n v="8866"/>
    <n v="98.51111111111112"/>
    <x v="0"/>
    <x v="45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x v="545"/>
    <s v="De-engineered 5thgeneration contingency"/>
    <n v="170600"/>
    <n v="75022"/>
    <n v="43.975381008206334"/>
    <x v="0"/>
    <x v="392"/>
    <n v="72.98"/>
    <s v="US"/>
    <s v="USD"/>
    <n v="1293948000"/>
    <n v="1294034400"/>
    <b v="0"/>
    <b v="0"/>
    <s v="music/rock"/>
    <x v="1"/>
    <s v="rock"/>
    <x v="517"/>
    <d v="2011-01-03T06:00:00"/>
  </r>
  <r>
    <n v="554"/>
    <x v="546"/>
    <s v="Multi-channeled upward-trending application"/>
    <n v="9500"/>
    <n v="14408"/>
    <n v="151.66315789473683"/>
    <x v="1"/>
    <x v="353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x v="547"/>
    <s v="Organic maximized database"/>
    <n v="6300"/>
    <n v="14089"/>
    <n v="223.63492063492063"/>
    <x v="1"/>
    <x v="18"/>
    <n v="104.36"/>
    <s v="DK"/>
    <s v="DKK"/>
    <n v="1396414800"/>
    <n v="1399093200"/>
    <b v="0"/>
    <b v="0"/>
    <s v="music/rock"/>
    <x v="1"/>
    <s v="rock"/>
    <x v="519"/>
    <d v="2014-05-03T05:00:00"/>
  </r>
  <r>
    <n v="556"/>
    <x v="195"/>
    <s v="Grass-roots 24/7 attitude"/>
    <n v="5200"/>
    <n v="12467"/>
    <n v="239.75"/>
    <x v="1"/>
    <x v="393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x v="548"/>
    <s v="Team-oriented global strategy"/>
    <n v="6000"/>
    <n v="11960"/>
    <n v="199.33333333333334"/>
    <x v="1"/>
    <x v="394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x v="549"/>
    <s v="Enhanced client-driven capacity"/>
    <n v="5800"/>
    <n v="7966"/>
    <n v="137.34482758620689"/>
    <x v="1"/>
    <x v="105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x v="550"/>
    <s v="Exclusive systematic productivity"/>
    <n v="105300"/>
    <n v="106321"/>
    <n v="100.9696106362773"/>
    <x v="1"/>
    <x v="395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x v="551"/>
    <s v="Re-engineered radical policy"/>
    <n v="20000"/>
    <n v="158832"/>
    <n v="794.16"/>
    <x v="1"/>
    <x v="396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x v="552"/>
    <s v="Down-sized logistical adapter"/>
    <n v="3000"/>
    <n v="11091"/>
    <n v="369.7"/>
    <x v="1"/>
    <x v="40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x v="553"/>
    <s v="Configurable bandwidth-monitored throughput"/>
    <n v="9900"/>
    <n v="1269"/>
    <n v="12.818181818181817"/>
    <x v="0"/>
    <x v="150"/>
    <n v="48.81"/>
    <s v="CH"/>
    <s v="CHF"/>
    <n v="1552366800"/>
    <n v="1552539600"/>
    <b v="0"/>
    <b v="0"/>
    <s v="music/rock"/>
    <x v="1"/>
    <s v="rock"/>
    <x v="188"/>
    <d v="2019-03-14T05:00:00"/>
  </r>
  <r>
    <n v="563"/>
    <x v="554"/>
    <s v="Optional tangible pricing structure"/>
    <n v="3700"/>
    <n v="5107"/>
    <n v="138.02702702702703"/>
    <x v="1"/>
    <x v="72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x v="555"/>
    <s v="Organic high-level implementation"/>
    <n v="168700"/>
    <n v="141393"/>
    <n v="83.813278008298752"/>
    <x v="0"/>
    <x v="397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x v="556"/>
    <s v="Decentralized logistical collaboration"/>
    <n v="94900"/>
    <n v="194166"/>
    <n v="204.60063224446787"/>
    <x v="1"/>
    <x v="398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x v="557"/>
    <s v="Advanced content-based installation"/>
    <n v="9300"/>
    <n v="4124"/>
    <n v="44.344086021505376"/>
    <x v="0"/>
    <x v="95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x v="558"/>
    <s v="Distributed high-level open architecture"/>
    <n v="6800"/>
    <n v="14865"/>
    <n v="218.60294117647058"/>
    <x v="1"/>
    <x v="146"/>
    <n v="60.92"/>
    <s v="US"/>
    <s v="USD"/>
    <n v="1404968400"/>
    <n v="1405141200"/>
    <b v="0"/>
    <b v="0"/>
    <s v="music/rock"/>
    <x v="1"/>
    <s v="rock"/>
    <x v="529"/>
    <d v="2014-07-12T05:00:00"/>
  </r>
  <r>
    <n v="568"/>
    <x v="559"/>
    <s v="Synergized zero tolerance help-desk"/>
    <n v="72400"/>
    <n v="134688"/>
    <n v="186.03314917127071"/>
    <x v="1"/>
    <x v="399"/>
    <n v="26"/>
    <s v="US"/>
    <s v="USD"/>
    <n v="1279170000"/>
    <n v="1283058000"/>
    <b v="0"/>
    <b v="0"/>
    <s v="theater/plays"/>
    <x v="3"/>
    <s v="plays"/>
    <x v="530"/>
    <d v="2010-08-29T05:00:00"/>
  </r>
  <r>
    <n v="569"/>
    <x v="560"/>
    <s v="Extended multi-tasking definition"/>
    <n v="20100"/>
    <n v="47705"/>
    <n v="237.33830845771143"/>
    <x v="1"/>
    <x v="400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x v="561"/>
    <s v="Realigned uniform knowledge user"/>
    <n v="31200"/>
    <n v="95364"/>
    <n v="305.65384615384613"/>
    <x v="1"/>
    <x v="401"/>
    <n v="35"/>
    <s v="US"/>
    <s v="USD"/>
    <n v="1419055200"/>
    <n v="1419573600"/>
    <b v="0"/>
    <b v="1"/>
    <s v="music/rock"/>
    <x v="1"/>
    <s v="rock"/>
    <x v="515"/>
    <d v="2014-12-26T06:00:00"/>
  </r>
  <r>
    <n v="571"/>
    <x v="562"/>
    <s v="Monitored grid-enabled model"/>
    <n v="3500"/>
    <n v="3295"/>
    <n v="94.142857142857139"/>
    <x v="0"/>
    <x v="164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x v="563"/>
    <s v="Assimilated actuating policy"/>
    <n v="9000"/>
    <n v="4896"/>
    <n v="54.400000000000006"/>
    <x v="3"/>
    <x v="115"/>
    <n v="52.09"/>
    <s v="US"/>
    <s v="USD"/>
    <n v="1443416400"/>
    <n v="1444798800"/>
    <b v="0"/>
    <b v="1"/>
    <s v="music/rock"/>
    <x v="1"/>
    <s v="rock"/>
    <x v="533"/>
    <d v="2015-10-14T05:00:00"/>
  </r>
  <r>
    <n v="573"/>
    <x v="564"/>
    <s v="Total incremental productivity"/>
    <n v="6700"/>
    <n v="7496"/>
    <n v="111.88059701492537"/>
    <x v="1"/>
    <x v="402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x v="565"/>
    <s v="Adaptive local task-force"/>
    <n v="2700"/>
    <n v="9967"/>
    <n v="369.14814814814815"/>
    <x v="1"/>
    <x v="358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x v="566"/>
    <s v="Universal zero-defect concept"/>
    <n v="83300"/>
    <n v="52421"/>
    <n v="62.930372148859547"/>
    <x v="0"/>
    <x v="21"/>
    <n v="93.94"/>
    <s v="US"/>
    <s v="USD"/>
    <n v="1400562000"/>
    <n v="1400821200"/>
    <b v="0"/>
    <b v="1"/>
    <s v="theater/plays"/>
    <x v="3"/>
    <s v="plays"/>
    <x v="53"/>
    <d v="2014-05-23T05:00:00"/>
  </r>
  <r>
    <n v="576"/>
    <x v="567"/>
    <s v="Object-based bottom-line superstructure"/>
    <n v="9700"/>
    <n v="6298"/>
    <n v="64.927835051546396"/>
    <x v="0"/>
    <x v="251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x v="568"/>
    <s v="Adaptive 24hour projection"/>
    <n v="8200"/>
    <n v="1546"/>
    <n v="18.853658536585368"/>
    <x v="3"/>
    <x v="95"/>
    <n v="41.78"/>
    <s v="US"/>
    <s v="USD"/>
    <n v="1299823200"/>
    <n v="1302066000"/>
    <b v="0"/>
    <b v="0"/>
    <s v="music/jazz"/>
    <x v="1"/>
    <s v="jazz"/>
    <x v="536"/>
    <d v="2011-04-06T05:00:00"/>
  </r>
  <r>
    <n v="578"/>
    <x v="569"/>
    <s v="Sharable radical toolset"/>
    <n v="96500"/>
    <n v="16168"/>
    <n v="16.754404145077721"/>
    <x v="0"/>
    <x v="242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x v="570"/>
    <s v="Focused multimedia knowledgebase"/>
    <n v="6200"/>
    <n v="6269"/>
    <n v="101.11290322580646"/>
    <x v="1"/>
    <x v="215"/>
    <n v="72.06"/>
    <s v="US"/>
    <s v="USD"/>
    <n v="1312693200"/>
    <n v="1313730000"/>
    <b v="0"/>
    <b v="0"/>
    <s v="music/jazz"/>
    <x v="1"/>
    <s v="jazz"/>
    <x v="538"/>
    <d v="2011-08-19T05:00:00"/>
  </r>
  <r>
    <n v="580"/>
    <x v="251"/>
    <s v="Seamless 6thgeneration extranet"/>
    <n v="43800"/>
    <n v="149578"/>
    <n v="341.5022831050228"/>
    <x v="1"/>
    <x v="403"/>
    <n v="48"/>
    <s v="US"/>
    <s v="USD"/>
    <n v="1393394400"/>
    <n v="1394085600"/>
    <b v="0"/>
    <b v="0"/>
    <s v="theater/plays"/>
    <x v="3"/>
    <s v="plays"/>
    <x v="539"/>
    <d v="2014-03-06T06:00:00"/>
  </r>
  <r>
    <n v="581"/>
    <x v="571"/>
    <s v="Sharable mobile knowledgebase"/>
    <n v="6000"/>
    <n v="3841"/>
    <n v="64.016666666666666"/>
    <x v="0"/>
    <x v="83"/>
    <n v="54.1"/>
    <s v="US"/>
    <s v="USD"/>
    <n v="1304053200"/>
    <n v="1305349200"/>
    <b v="0"/>
    <b v="0"/>
    <s v="technology/web"/>
    <x v="2"/>
    <s v="web"/>
    <x v="540"/>
    <d v="2011-05-14T05:00:00"/>
  </r>
  <r>
    <n v="582"/>
    <x v="572"/>
    <s v="Cross-group global system engine"/>
    <n v="8700"/>
    <n v="4531"/>
    <n v="52.080459770114942"/>
    <x v="0"/>
    <x v="344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x v="573"/>
    <s v="Centralized clear-thinking conglomeration"/>
    <n v="18900"/>
    <n v="60934"/>
    <n v="322.40211640211641"/>
    <x v="1"/>
    <x v="404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x v="8"/>
    <s v="De-engineered cohesive system engine"/>
    <n v="86400"/>
    <n v="103255"/>
    <n v="119.50810185185186"/>
    <x v="1"/>
    <x v="405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x v="574"/>
    <s v="Reactive analyzing function"/>
    <n v="8900"/>
    <n v="13065"/>
    <n v="146.79775280898878"/>
    <x v="1"/>
    <x v="158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x v="575"/>
    <s v="Robust hybrid budgetary management"/>
    <n v="700"/>
    <n v="6654"/>
    <n v="950.57142857142856"/>
    <x v="1"/>
    <x v="406"/>
    <n v="51.18"/>
    <s v="US"/>
    <s v="USD"/>
    <n v="1289973600"/>
    <n v="1291615200"/>
    <b v="0"/>
    <b v="0"/>
    <s v="music/rock"/>
    <x v="1"/>
    <s v="rock"/>
    <x v="544"/>
    <d v="2010-12-06T06:00:00"/>
  </r>
  <r>
    <n v="587"/>
    <x v="576"/>
    <s v="Open-source analyzing monitoring"/>
    <n v="9400"/>
    <n v="6852"/>
    <n v="72.893617021276597"/>
    <x v="0"/>
    <x v="388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x v="577"/>
    <s v="Up-sized discrete firmware"/>
    <n v="157600"/>
    <n v="124517"/>
    <n v="79.008248730964468"/>
    <x v="0"/>
    <x v="407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x v="578"/>
    <s v="Exclusive intangible extranet"/>
    <n v="7900"/>
    <n v="5113"/>
    <n v="64.721518987341781"/>
    <x v="0"/>
    <x v="408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x v="579"/>
    <s v="Synergized analyzing process improvement"/>
    <n v="7100"/>
    <n v="5824"/>
    <n v="82.028169014084511"/>
    <x v="0"/>
    <x v="99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x v="580"/>
    <s v="Realigned dedicated system engine"/>
    <n v="600"/>
    <n v="6226"/>
    <n v="1037.6666666666667"/>
    <x v="1"/>
    <x v="408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x v="581"/>
    <s v="Object-based bandwidth-monitored concept"/>
    <n v="156800"/>
    <n v="20243"/>
    <n v="12.910076530612244"/>
    <x v="0"/>
    <x v="259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x v="582"/>
    <s v="Ameliorated client-driven open system"/>
    <n v="121600"/>
    <n v="188288"/>
    <n v="154.84210526315789"/>
    <x v="1"/>
    <x v="409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x v="583"/>
    <s v="Upgradable leadingedge Local Area Network"/>
    <n v="157300"/>
    <n v="11167"/>
    <n v="7.0991735537190088"/>
    <x v="0"/>
    <x v="144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x v="584"/>
    <s v="Customizable intermediate data-warehouse"/>
    <n v="70300"/>
    <n v="146595"/>
    <n v="208.52773826458036"/>
    <x v="1"/>
    <x v="410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x v="585"/>
    <s v="Managed optimizing archive"/>
    <n v="7900"/>
    <n v="7875"/>
    <n v="99.683544303797461"/>
    <x v="0"/>
    <x v="236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x v="586"/>
    <s v="Diverse systematic projection"/>
    <n v="73800"/>
    <n v="148779"/>
    <n v="201.59756097560978"/>
    <x v="1"/>
    <x v="411"/>
    <n v="68"/>
    <s v="US"/>
    <s v="USD"/>
    <n v="1573970400"/>
    <n v="1575525600"/>
    <b v="0"/>
    <b v="0"/>
    <s v="theater/plays"/>
    <x v="3"/>
    <s v="plays"/>
    <x v="462"/>
    <d v="2019-12-05T06:00:00"/>
  </r>
  <r>
    <n v="598"/>
    <x v="587"/>
    <s v="Up-sized web-enabled info-mediaries"/>
    <n v="108500"/>
    <n v="175868"/>
    <n v="162.09032258064516"/>
    <x v="1"/>
    <x v="412"/>
    <n v="73"/>
    <s v="IT"/>
    <s v="EUR"/>
    <n v="1276578000"/>
    <n v="1279083600"/>
    <b v="0"/>
    <b v="0"/>
    <s v="music/rock"/>
    <x v="1"/>
    <s v="rock"/>
    <x v="553"/>
    <d v="2010-07-14T05:00:00"/>
  </r>
  <r>
    <n v="599"/>
    <x v="588"/>
    <s v="Persevering optimizing Graphical User Interface"/>
    <n v="140300"/>
    <n v="5112"/>
    <n v="3.6436208125445471"/>
    <x v="0"/>
    <x v="17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x v="589"/>
    <s v="Cross-platform tertiary array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x v="590"/>
    <s v="Inverse neutral structure"/>
    <n v="6300"/>
    <n v="13018"/>
    <n v="206.63492063492063"/>
    <x v="1"/>
    <x v="346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x v="591"/>
    <s v="Quality-focused system-worthy support"/>
    <n v="71100"/>
    <n v="91176"/>
    <n v="128.23628691983123"/>
    <x v="1"/>
    <x v="413"/>
    <n v="79.98"/>
    <s v="US"/>
    <s v="USD"/>
    <n v="1433480400"/>
    <n v="1434430800"/>
    <b v="0"/>
    <b v="0"/>
    <s v="theater/plays"/>
    <x v="3"/>
    <s v="plays"/>
    <x v="62"/>
    <d v="2015-06-16T05:00:00"/>
  </r>
  <r>
    <n v="603"/>
    <x v="592"/>
    <s v="Vision-oriented 5thgeneration array"/>
    <n v="5300"/>
    <n v="6342"/>
    <n v="119.66037735849055"/>
    <x v="1"/>
    <x v="408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x v="593"/>
    <s v="Cross-platform logistical circuit"/>
    <n v="88700"/>
    <n v="151438"/>
    <n v="170.73055242390078"/>
    <x v="1"/>
    <x v="414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x v="594"/>
    <s v="Profound solution-oriented matrix"/>
    <n v="3300"/>
    <n v="6178"/>
    <n v="187.21212121212122"/>
    <x v="1"/>
    <x v="3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x v="595"/>
    <s v="Extended asynchronous initiative"/>
    <n v="3400"/>
    <n v="6405"/>
    <n v="188.38235294117646"/>
    <x v="1"/>
    <x v="415"/>
    <n v="40.03"/>
    <s v="GB"/>
    <s v="GBP"/>
    <n v="1457330400"/>
    <n v="1458277200"/>
    <b v="0"/>
    <b v="0"/>
    <s v="music/rock"/>
    <x v="1"/>
    <s v="rock"/>
    <x v="558"/>
    <d v="2016-03-18T05:00:00"/>
  </r>
  <r>
    <n v="607"/>
    <x v="596"/>
    <s v="Fundamental needs-based frame"/>
    <n v="137600"/>
    <n v="180667"/>
    <n v="131.29869186046511"/>
    <x v="1"/>
    <x v="416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x v="597"/>
    <s v="Compatible full-range leverage"/>
    <n v="3900"/>
    <n v="11075"/>
    <n v="283.97435897435901"/>
    <x v="1"/>
    <x v="417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x v="598"/>
    <s v="Upgradable holistic system engine"/>
    <n v="10000"/>
    <n v="12042"/>
    <n v="120.41999999999999"/>
    <x v="1"/>
    <x v="124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x v="599"/>
    <s v="Stand-alone multi-state data-warehouse"/>
    <n v="42800"/>
    <n v="179356"/>
    <n v="419.0560747663551"/>
    <x v="1"/>
    <x v="418"/>
    <n v="28"/>
    <s v="US"/>
    <s v="USD"/>
    <n v="1355637600"/>
    <n v="1356847200"/>
    <b v="0"/>
    <b v="0"/>
    <s v="theater/plays"/>
    <x v="3"/>
    <s v="plays"/>
    <x v="561"/>
    <d v="2012-12-30T06:00:00"/>
  </r>
  <r>
    <n v="611"/>
    <x v="600"/>
    <s v="Multi-lateral maximized core"/>
    <n v="8200"/>
    <n v="1136"/>
    <n v="13.853658536585368"/>
    <x v="3"/>
    <x v="27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x v="601"/>
    <s v="Innovative holistic hub"/>
    <n v="6200"/>
    <n v="8645"/>
    <n v="139.43548387096774"/>
    <x v="1"/>
    <x v="325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x v="602"/>
    <s v="Reverse-engineered 24/7 methodology"/>
    <n v="1100"/>
    <n v="1914"/>
    <n v="174"/>
    <x v="1"/>
    <x v="150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x v="603"/>
    <s v="Business-focused dynamic info-mediaries"/>
    <n v="26500"/>
    <n v="41205"/>
    <n v="155.49056603773585"/>
    <x v="1"/>
    <x v="419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x v="604"/>
    <s v="Digitized clear-thinking installation"/>
    <n v="8500"/>
    <n v="14488"/>
    <n v="170.44705882352943"/>
    <x v="1"/>
    <x v="73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x v="605"/>
    <s v="Quality-focused 24/7 superstructure"/>
    <n v="6400"/>
    <n v="12129"/>
    <n v="189.515625"/>
    <x v="1"/>
    <x v="202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x v="606"/>
    <s v="Multi-channeled local intranet"/>
    <n v="1400"/>
    <n v="3496"/>
    <n v="249.71428571428572"/>
    <x v="1"/>
    <x v="12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x v="607"/>
    <s v="Open-architected mobile emulation"/>
    <n v="198600"/>
    <n v="97037"/>
    <n v="48.860523665659613"/>
    <x v="0"/>
    <x v="420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x v="608"/>
    <s v="Ameliorated foreground methodology"/>
    <n v="195900"/>
    <n v="55757"/>
    <n v="28.461970393057683"/>
    <x v="0"/>
    <x v="355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x v="609"/>
    <s v="Synergized well-modulated project"/>
    <n v="4300"/>
    <n v="11525"/>
    <n v="268.02325581395348"/>
    <x v="1"/>
    <x v="5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x v="610"/>
    <s v="Extended context-sensitive forecast"/>
    <n v="25600"/>
    <n v="158669"/>
    <n v="619.80078125"/>
    <x v="1"/>
    <x v="421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x v="611"/>
    <s v="Total leadingedge neural-net"/>
    <n v="189000"/>
    <n v="5916"/>
    <n v="3.1301587301587301"/>
    <x v="0"/>
    <x v="251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x v="612"/>
    <s v="Organic actuating protocol"/>
    <n v="94300"/>
    <n v="150806"/>
    <n v="159.92152704135739"/>
    <x v="1"/>
    <x v="422"/>
    <n v="56"/>
    <s v="GB"/>
    <s v="GBP"/>
    <n v="1437022800"/>
    <n v="1437454800"/>
    <b v="0"/>
    <b v="0"/>
    <s v="theater/plays"/>
    <x v="3"/>
    <s v="plays"/>
    <x v="574"/>
    <d v="2015-07-21T05:00:00"/>
  </r>
  <r>
    <n v="624"/>
    <x v="613"/>
    <s v="Down-sized national software"/>
    <n v="5100"/>
    <n v="14249"/>
    <n v="279.39215686274508"/>
    <x v="1"/>
    <x v="423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x v="614"/>
    <s v="Organic upward-trending Graphical User Interface"/>
    <n v="7500"/>
    <n v="5803"/>
    <n v="77.373333333333335"/>
    <x v="0"/>
    <x v="197"/>
    <n v="93.6"/>
    <s v="US"/>
    <s v="USD"/>
    <n v="1580104800"/>
    <n v="1581314400"/>
    <b v="0"/>
    <b v="0"/>
    <s v="theater/plays"/>
    <x v="3"/>
    <s v="plays"/>
    <x v="575"/>
    <d v="2020-02-10T06:00:00"/>
  </r>
  <r>
    <n v="626"/>
    <x v="615"/>
    <s v="Synergistic tertiary budgetary management"/>
    <n v="6400"/>
    <n v="13205"/>
    <n v="206.32812500000003"/>
    <x v="1"/>
    <x v="288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x v="616"/>
    <s v="Open-architected incremental ability"/>
    <n v="1600"/>
    <n v="11108"/>
    <n v="694.25"/>
    <x v="1"/>
    <x v="110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x v="617"/>
    <s v="Intuitive object-oriented task-force"/>
    <n v="1900"/>
    <n v="2884"/>
    <n v="151.78947368421052"/>
    <x v="1"/>
    <x v="87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x v="618"/>
    <s v="Multi-tiered executive toolset"/>
    <n v="85900"/>
    <n v="55476"/>
    <n v="64.58207217694995"/>
    <x v="0"/>
    <x v="424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x v="619"/>
    <s v="Grass-roots directional workforce"/>
    <n v="9500"/>
    <n v="5973"/>
    <n v="62.873684210526314"/>
    <x v="3"/>
    <x v="215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x v="620"/>
    <s v="Quality-focused real-time solution"/>
    <n v="59200"/>
    <n v="183756"/>
    <n v="310.39864864864865"/>
    <x v="1"/>
    <x v="425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x v="621"/>
    <s v="Reduced interactive matrix"/>
    <n v="72100"/>
    <n v="30902"/>
    <n v="42.859916782246884"/>
    <x v="2"/>
    <x v="426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x v="622"/>
    <s v="Adaptive context-sensitive architecture"/>
    <n v="6700"/>
    <n v="5569"/>
    <n v="83.119402985074629"/>
    <x v="0"/>
    <x v="339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x v="623"/>
    <s v="Polarized incremental portal"/>
    <n v="118200"/>
    <n v="92824"/>
    <n v="78.531302876480552"/>
    <x v="3"/>
    <x v="427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x v="624"/>
    <s v="Reactive regional access"/>
    <n v="139000"/>
    <n v="158590"/>
    <n v="114.09352517985612"/>
    <x v="1"/>
    <x v="428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x v="625"/>
    <s v="Stand-alone reciprocal frame"/>
    <n v="197700"/>
    <n v="127591"/>
    <n v="64.537683358624179"/>
    <x v="0"/>
    <x v="429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x v="626"/>
    <s v="Open-architected 24/7 throughput"/>
    <n v="8500"/>
    <n v="6750"/>
    <n v="79.411764705882348"/>
    <x v="0"/>
    <x v="167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x v="627"/>
    <s v="Monitored 24/7 approach"/>
    <n v="81600"/>
    <n v="9318"/>
    <n v="11.419117647058824"/>
    <x v="0"/>
    <x v="115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x v="628"/>
    <s v="Upgradable explicit forecast"/>
    <n v="8600"/>
    <n v="4832"/>
    <n v="56.186046511627907"/>
    <x v="2"/>
    <x v="430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x v="629"/>
    <s v="Pre-emptive context-sensitive support"/>
    <n v="119800"/>
    <n v="19769"/>
    <n v="16.501669449081803"/>
    <x v="0"/>
    <x v="431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x v="630"/>
    <s v="Business-focused leadingedge instruction set"/>
    <n v="9400"/>
    <n v="11277"/>
    <n v="119.96808510638297"/>
    <x v="1"/>
    <x v="346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x v="631"/>
    <s v="Extended multi-state knowledge user"/>
    <n v="9200"/>
    <n v="13382"/>
    <n v="145.45652173913044"/>
    <x v="1"/>
    <x v="30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x v="632"/>
    <s v="Future-proofed modular groupware"/>
    <n v="14900"/>
    <n v="32986"/>
    <n v="221.38255033557047"/>
    <x v="1"/>
    <x v="432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x v="633"/>
    <s v="Distributed real-time algorithm"/>
    <n v="169400"/>
    <n v="81984"/>
    <n v="48.396694214876035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x v="634"/>
    <s v="Multi-lateral heuristic throughput"/>
    <n v="192100"/>
    <n v="178483"/>
    <n v="92.911504424778755"/>
    <x v="0"/>
    <x v="434"/>
    <n v="38"/>
    <s v="US"/>
    <s v="USD"/>
    <n v="1537938000"/>
    <n v="1539752400"/>
    <b v="0"/>
    <b v="1"/>
    <s v="music/rock"/>
    <x v="1"/>
    <s v="rock"/>
    <x v="594"/>
    <d v="2018-10-17T05:00:00"/>
  </r>
  <r>
    <n v="646"/>
    <x v="635"/>
    <s v="Switchable reciprocal middleware"/>
    <n v="98700"/>
    <n v="87448"/>
    <n v="88.599797365754824"/>
    <x v="0"/>
    <x v="43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x v="636"/>
    <s v="Inverse multimedia Graphic Interface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x v="637"/>
    <s v="Vision-oriented local contingency"/>
    <n v="98600"/>
    <n v="62174"/>
    <n v="63.056795131845846"/>
    <x v="3"/>
    <x v="419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x v="638"/>
    <s v="Reactive 6thgeneration hub"/>
    <n v="121700"/>
    <n v="59003"/>
    <n v="48.482333607230892"/>
    <x v="0"/>
    <x v="436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x v="639"/>
    <s v="Optional asymmetric success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x v="640"/>
    <s v="Digitized analyzing capacity"/>
    <n v="196700"/>
    <n v="174039"/>
    <n v="88.47941026944585"/>
    <x v="0"/>
    <x v="437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x v="641"/>
    <s v="Vision-oriented regional hub"/>
    <n v="10000"/>
    <n v="12684"/>
    <n v="126.84"/>
    <x v="1"/>
    <x v="438"/>
    <n v="31.01"/>
    <s v="US"/>
    <s v="USD"/>
    <n v="1470373200"/>
    <n v="1474088400"/>
    <b v="0"/>
    <b v="0"/>
    <s v="technology/web"/>
    <x v="2"/>
    <s v="web"/>
    <x v="601"/>
    <d v="2016-09-17T05:00:00"/>
  </r>
  <r>
    <n v="653"/>
    <x v="642"/>
    <s v="Monitored incremental info-mediaries"/>
    <n v="600"/>
    <n v="14033"/>
    <n v="2338.833333333333"/>
    <x v="1"/>
    <x v="439"/>
    <n v="59.97"/>
    <s v="US"/>
    <s v="USD"/>
    <n v="1460091600"/>
    <n v="1460264400"/>
    <b v="0"/>
    <b v="0"/>
    <s v="technology/web"/>
    <x v="2"/>
    <s v="web"/>
    <x v="602"/>
    <d v="2016-04-10T05:00:00"/>
  </r>
  <r>
    <n v="654"/>
    <x v="643"/>
    <s v="Programmable static middleware"/>
    <n v="35000"/>
    <n v="177936"/>
    <n v="508.38857142857148"/>
    <x v="1"/>
    <x v="440"/>
    <n v="59"/>
    <s v="US"/>
    <s v="USD"/>
    <n v="1440392400"/>
    <n v="1440824400"/>
    <b v="0"/>
    <b v="0"/>
    <s v="music/metal"/>
    <x v="1"/>
    <s v="metal"/>
    <x v="335"/>
    <d v="2015-08-29T05:00:00"/>
  </r>
  <r>
    <n v="655"/>
    <x v="644"/>
    <s v="Multi-layered bottom-line encryption"/>
    <n v="6900"/>
    <n v="13212"/>
    <n v="191.47826086956522"/>
    <x v="1"/>
    <x v="441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x v="645"/>
    <s v="Vision-oriented systematic Graphical User Interface"/>
    <n v="118400"/>
    <n v="49879"/>
    <n v="42.127533783783782"/>
    <x v="0"/>
    <x v="442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x v="646"/>
    <s v="Balanced optimal hardware"/>
    <n v="10000"/>
    <n v="824"/>
    <n v="8.24"/>
    <x v="0"/>
    <x v="443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x v="647"/>
    <s v="Self-enabling mission-critical success"/>
    <n v="52600"/>
    <n v="31594"/>
    <n v="60.064638783269963"/>
    <x v="3"/>
    <x v="444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x v="648"/>
    <s v="Grass-roots dynamic emulation"/>
    <n v="120700"/>
    <n v="57010"/>
    <n v="47.232808616404313"/>
    <x v="0"/>
    <x v="424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x v="649"/>
    <s v="Fundamental disintermediate matrix"/>
    <n v="9100"/>
    <n v="7438"/>
    <n v="81.736263736263737"/>
    <x v="0"/>
    <x v="385"/>
    <n v="96.6"/>
    <s v="US"/>
    <s v="USD"/>
    <n v="1440133200"/>
    <n v="1440910800"/>
    <b v="1"/>
    <b v="0"/>
    <s v="theater/plays"/>
    <x v="3"/>
    <s v="plays"/>
    <x v="607"/>
    <d v="2015-08-30T05:00:00"/>
  </r>
  <r>
    <n v="661"/>
    <x v="650"/>
    <s v="Right-sized secondary challenge"/>
    <n v="106800"/>
    <n v="57872"/>
    <n v="54.187265917603"/>
    <x v="0"/>
    <x v="445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x v="651"/>
    <s v="Implemented exuding software"/>
    <n v="9100"/>
    <n v="8906"/>
    <n v="97.868131868131869"/>
    <x v="0"/>
    <x v="54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x v="652"/>
    <s v="Total optimizing software"/>
    <n v="10000"/>
    <n v="7724"/>
    <n v="77.239999999999995"/>
    <x v="0"/>
    <x v="215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x v="327"/>
    <s v="Optional maximized attitude"/>
    <n v="79400"/>
    <n v="26571"/>
    <n v="33.464735516372798"/>
    <x v="0"/>
    <x v="446"/>
    <n v="25"/>
    <s v="US"/>
    <s v="USD"/>
    <n v="1329717600"/>
    <n v="1330581600"/>
    <b v="0"/>
    <b v="0"/>
    <s v="music/jazz"/>
    <x v="1"/>
    <s v="jazz"/>
    <x v="541"/>
    <d v="2012-03-01T06:00:00"/>
  </r>
  <r>
    <n v="665"/>
    <x v="653"/>
    <s v="Customer-focused impactful extranet"/>
    <n v="5100"/>
    <n v="12219"/>
    <n v="239.58823529411765"/>
    <x v="1"/>
    <x v="447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x v="654"/>
    <s v="Cloned bottom-line success"/>
    <n v="3100"/>
    <n v="1985"/>
    <n v="64.032258064516128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x v="655"/>
    <s v="Decentralized bandwidth-monitored ability"/>
    <n v="6900"/>
    <n v="12155"/>
    <n v="176.15942028985506"/>
    <x v="1"/>
    <x v="448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x v="656"/>
    <s v="Programmable leadingedge budgetary management"/>
    <n v="27500"/>
    <n v="5593"/>
    <n v="20.33818181818182"/>
    <x v="0"/>
    <x v="70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x v="657"/>
    <s v="Upgradable bi-directional concept"/>
    <n v="48800"/>
    <n v="175020"/>
    <n v="358.64754098360658"/>
    <x v="1"/>
    <x v="449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x v="635"/>
    <s v="Re-contextualized homogeneous flexibility"/>
    <n v="16200"/>
    <n v="75955"/>
    <n v="468.85802469135803"/>
    <x v="1"/>
    <x v="450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x v="658"/>
    <s v="Monitored bi-directional standardization"/>
    <n v="97600"/>
    <n v="119127"/>
    <n v="122.05635245901641"/>
    <x v="1"/>
    <x v="451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x v="659"/>
    <s v="Stand-alone grid-enabled leverage"/>
    <n v="197900"/>
    <n v="110689"/>
    <n v="55.931783729156137"/>
    <x v="0"/>
    <x v="452"/>
    <n v="25"/>
    <s v="AU"/>
    <s v="AUD"/>
    <n v="1521608400"/>
    <n v="1522472400"/>
    <b v="0"/>
    <b v="0"/>
    <s v="theater/plays"/>
    <x v="3"/>
    <s v="plays"/>
    <x v="617"/>
    <d v="2018-03-31T05:00:00"/>
  </r>
  <r>
    <n v="673"/>
    <x v="660"/>
    <s v="Assimilated regional groupware"/>
    <n v="5600"/>
    <n v="2445"/>
    <n v="43.660714285714285"/>
    <x v="0"/>
    <x v="125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x v="661"/>
    <s v="Up-sized 24hour instruction set"/>
    <n v="170700"/>
    <n v="57250"/>
    <n v="33.53837141183363"/>
    <x v="3"/>
    <x v="453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x v="662"/>
    <s v="Right-sized web-enabled intranet"/>
    <n v="9700"/>
    <n v="11929"/>
    <n v="122.97938144329896"/>
    <x v="1"/>
    <x v="269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x v="663"/>
    <s v="Expanded needs-based orchestration"/>
    <n v="62300"/>
    <n v="118214"/>
    <n v="189.74959871589084"/>
    <x v="1"/>
    <x v="454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x v="664"/>
    <s v="Organic system-worthy orchestration"/>
    <n v="5300"/>
    <n v="4432"/>
    <n v="83.622641509433961"/>
    <x v="0"/>
    <x v="4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x v="665"/>
    <s v="Inverse static standardization"/>
    <n v="99500"/>
    <n v="17879"/>
    <n v="17.968844221105527"/>
    <x v="3"/>
    <x v="45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x v="307"/>
    <s v="Synchronized motivating solution"/>
    <n v="1400"/>
    <n v="14511"/>
    <n v="1036.5"/>
    <x v="1"/>
    <x v="456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x v="666"/>
    <s v="Open-source 4thgeneration open system"/>
    <n v="145600"/>
    <n v="141822"/>
    <n v="97.405219780219781"/>
    <x v="0"/>
    <x v="457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x v="667"/>
    <s v="Decentralized context-sensitive superstructure"/>
    <n v="184100"/>
    <n v="159037"/>
    <n v="86.386203150461711"/>
    <x v="0"/>
    <x v="458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x v="668"/>
    <s v="Compatible 5thgeneration concept"/>
    <n v="5400"/>
    <n v="8109"/>
    <n v="150.16666666666666"/>
    <x v="1"/>
    <x v="459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x v="669"/>
    <s v="Virtual systemic intranet"/>
    <n v="2300"/>
    <n v="8244"/>
    <n v="358.43478260869563"/>
    <x v="1"/>
    <x v="98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x v="670"/>
    <s v="Optimized systemic algorithm"/>
    <n v="1400"/>
    <n v="7600"/>
    <n v="542.85714285714289"/>
    <x v="1"/>
    <x v="46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x v="671"/>
    <s v="Customizable homogeneous firmware"/>
    <n v="140000"/>
    <n v="94501"/>
    <n v="67.500714285714281"/>
    <x v="0"/>
    <x v="461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x v="672"/>
    <s v="Front-line cohesive extranet"/>
    <n v="7500"/>
    <n v="14381"/>
    <n v="191.74666666666667"/>
    <x v="1"/>
    <x v="38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x v="673"/>
    <s v="Distributed holistic neural-net"/>
    <n v="1500"/>
    <n v="13980"/>
    <n v="932"/>
    <x v="1"/>
    <x v="462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x v="674"/>
    <s v="Devolved client-server monitoring"/>
    <n v="2900"/>
    <n v="12449"/>
    <n v="429.27586206896552"/>
    <x v="1"/>
    <x v="463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x v="675"/>
    <s v="Seamless directional capacity"/>
    <n v="7300"/>
    <n v="7348"/>
    <n v="100.65753424657535"/>
    <x v="1"/>
    <x v="464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x v="676"/>
    <s v="Polarized actuating implementation"/>
    <n v="3600"/>
    <n v="8158"/>
    <n v="226.61111111111109"/>
    <x v="1"/>
    <x v="257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x v="677"/>
    <s v="Front-line disintermediate hub"/>
    <n v="5000"/>
    <n v="7119"/>
    <n v="142.38"/>
    <x v="1"/>
    <x v="465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x v="678"/>
    <s v="Decentralized 4thgeneration challenge"/>
    <n v="6000"/>
    <n v="5438"/>
    <n v="90.633333333333326"/>
    <x v="0"/>
    <x v="385"/>
    <n v="70.62"/>
    <s v="GB"/>
    <s v="GBP"/>
    <n v="1562648400"/>
    <n v="1564203600"/>
    <b v="0"/>
    <b v="0"/>
    <s v="music/rock"/>
    <x v="1"/>
    <s v="rock"/>
    <x v="636"/>
    <d v="2019-07-27T05:00:00"/>
  </r>
  <r>
    <n v="693"/>
    <x v="679"/>
    <s v="Reverse-engineered composite hierarchy"/>
    <n v="180400"/>
    <n v="115396"/>
    <n v="63.966740576496676"/>
    <x v="0"/>
    <x v="466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x v="680"/>
    <s v="Programmable tangible ability"/>
    <n v="9100"/>
    <n v="7656"/>
    <n v="84.131868131868131"/>
    <x v="0"/>
    <x v="467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x v="681"/>
    <s v="Configurable full-range emulation"/>
    <n v="9200"/>
    <n v="12322"/>
    <n v="133.93478260869566"/>
    <x v="1"/>
    <x v="468"/>
    <n v="62.87"/>
    <s v="IT"/>
    <s v="EUR"/>
    <n v="1447480800"/>
    <n v="1448863200"/>
    <b v="1"/>
    <b v="0"/>
    <s v="music/rock"/>
    <x v="1"/>
    <s v="rock"/>
    <x v="639"/>
    <d v="2015-11-30T06:00:00"/>
  </r>
  <r>
    <n v="696"/>
    <x v="682"/>
    <s v="Total real-time hardware"/>
    <n v="164100"/>
    <n v="96888"/>
    <n v="59.042047531992694"/>
    <x v="0"/>
    <x v="46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x v="683"/>
    <s v="Profound system-worthy functionalities"/>
    <n v="128900"/>
    <n v="196960"/>
    <n v="152.80062063615205"/>
    <x v="1"/>
    <x v="470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x v="684"/>
    <s v="Cloned hybrid focus group"/>
    <n v="42100"/>
    <n v="188057"/>
    <n v="446.69121140142522"/>
    <x v="1"/>
    <x v="471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x v="196"/>
    <s v="Ergonomic dedicated focus group"/>
    <n v="7400"/>
    <n v="6245"/>
    <n v="84.391891891891888"/>
    <x v="0"/>
    <x v="75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x v="685"/>
    <s v="Realigned zero administration paradigm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x v="686"/>
    <s v="Open-source multi-tasking methodology"/>
    <n v="52000"/>
    <n v="91014"/>
    <n v="175.02692307692308"/>
    <x v="1"/>
    <x v="472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x v="687"/>
    <s v="Object-based attitude-oriented analyzer"/>
    <n v="8700"/>
    <n v="4710"/>
    <n v="54.137931034482754"/>
    <x v="0"/>
    <x v="100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x v="688"/>
    <s v="Cross-platform tertiary hub"/>
    <n v="63400"/>
    <n v="197728"/>
    <n v="311.87381703470032"/>
    <x v="1"/>
    <x v="473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x v="689"/>
    <s v="Seamless clear-thinking artificial intelligence"/>
    <n v="8700"/>
    <n v="10682"/>
    <n v="122.78160919540231"/>
    <x v="1"/>
    <x v="220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x v="690"/>
    <s v="Centralized tangible success"/>
    <n v="169700"/>
    <n v="168048"/>
    <n v="99.026517383618156"/>
    <x v="0"/>
    <x v="474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x v="691"/>
    <s v="Customer-focused multimedia methodology"/>
    <n v="108400"/>
    <n v="138586"/>
    <n v="127.84686346863469"/>
    <x v="1"/>
    <x v="47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x v="692"/>
    <s v="Visionary maximized Local Area Network"/>
    <n v="7300"/>
    <n v="11579"/>
    <n v="158.61643835616439"/>
    <x v="1"/>
    <x v="170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x v="693"/>
    <s v="Secured bifurcated intranet"/>
    <n v="1700"/>
    <n v="12020"/>
    <n v="707.05882352941171"/>
    <x v="1"/>
    <x v="231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x v="694"/>
    <s v="Grass-roots 4thgeneration product"/>
    <n v="9800"/>
    <n v="13954"/>
    <n v="142.38775510204081"/>
    <x v="1"/>
    <x v="129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x v="695"/>
    <s v="Reduced next generation info-mediaries"/>
    <n v="4300"/>
    <n v="6358"/>
    <n v="147.86046511627907"/>
    <x v="1"/>
    <x v="476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x v="696"/>
    <s v="Customizable full-range artificial intelligence"/>
    <n v="6200"/>
    <n v="1260"/>
    <n v="20.322580645161288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x v="697"/>
    <s v="Programmable leadingedge contingency"/>
    <n v="800"/>
    <n v="14725"/>
    <n v="1840.625"/>
    <x v="1"/>
    <x v="381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x v="698"/>
    <s v="Multi-layered global groupware"/>
    <n v="6900"/>
    <n v="11174"/>
    <n v="161.94202898550725"/>
    <x v="1"/>
    <x v="459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x v="699"/>
    <s v="Switchable methodical superstructure"/>
    <n v="38500"/>
    <n v="182036"/>
    <n v="472.82077922077923"/>
    <x v="1"/>
    <x v="477"/>
    <n v="101.98"/>
    <s v="US"/>
    <s v="USD"/>
    <n v="1408424400"/>
    <n v="1408510800"/>
    <b v="0"/>
    <b v="0"/>
    <s v="music/rock"/>
    <x v="1"/>
    <s v="rock"/>
    <x v="1"/>
    <d v="2014-08-20T05:00:00"/>
  </r>
  <r>
    <n v="715"/>
    <x v="700"/>
    <s v="Expanded even-keeled portal"/>
    <n v="118000"/>
    <n v="28870"/>
    <n v="24.466101694915253"/>
    <x v="0"/>
    <x v="478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x v="701"/>
    <s v="Advanced modular moderator"/>
    <n v="2000"/>
    <n v="10353"/>
    <n v="517.65"/>
    <x v="1"/>
    <x v="144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x v="702"/>
    <s v="Reverse-engineered well-modulated ability"/>
    <n v="5600"/>
    <n v="13868"/>
    <n v="247.64285714285714"/>
    <x v="1"/>
    <x v="479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x v="703"/>
    <s v="Expanded optimal pricing structure"/>
    <n v="8300"/>
    <n v="8317"/>
    <n v="100.20481927710843"/>
    <x v="1"/>
    <x v="480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x v="704"/>
    <s v="Down-sized uniform ability"/>
    <n v="6900"/>
    <n v="10557"/>
    <n v="153"/>
    <x v="1"/>
    <x v="300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x v="705"/>
    <s v="Multi-layered upward-trending conglomeration"/>
    <n v="8700"/>
    <n v="3227"/>
    <n v="37.091954022988503"/>
    <x v="3"/>
    <x v="63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x v="706"/>
    <s v="Open-architected systematic intranet"/>
    <n v="123600"/>
    <n v="5429"/>
    <n v="4.392394822006473"/>
    <x v="3"/>
    <x v="101"/>
    <n v="90.48"/>
    <s v="US"/>
    <s v="USD"/>
    <n v="1522818000"/>
    <n v="1523336400"/>
    <b v="0"/>
    <b v="0"/>
    <s v="music/rock"/>
    <x v="1"/>
    <s v="rock"/>
    <x v="657"/>
    <d v="2018-04-10T05:00:00"/>
  </r>
  <r>
    <n v="722"/>
    <x v="707"/>
    <s v="Proactive 24hour frame"/>
    <n v="48500"/>
    <n v="75906"/>
    <n v="156.50721649484535"/>
    <x v="1"/>
    <x v="481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x v="708"/>
    <s v="Exclusive fresh-thinking model"/>
    <n v="4900"/>
    <n v="13250"/>
    <n v="270.40816326530609"/>
    <x v="1"/>
    <x v="358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x v="709"/>
    <s v="Business-focused encompassing intranet"/>
    <n v="8400"/>
    <n v="11261"/>
    <n v="134.05952380952382"/>
    <x v="1"/>
    <x v="246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x v="710"/>
    <s v="Optional 6thgeneration access"/>
    <n v="193200"/>
    <n v="97369"/>
    <n v="50.398033126293996"/>
    <x v="0"/>
    <x v="482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x v="711"/>
    <s v="Realigned web-enabled functionalities"/>
    <n v="54300"/>
    <n v="48227"/>
    <n v="88.815837937384899"/>
    <x v="3"/>
    <x v="168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x v="712"/>
    <s v="Enterprise-wide multimedia software"/>
    <n v="8900"/>
    <n v="14685"/>
    <n v="165"/>
    <x v="1"/>
    <x v="483"/>
    <n v="81.13"/>
    <s v="US"/>
    <s v="USD"/>
    <n v="1547964000"/>
    <n v="1552971600"/>
    <b v="0"/>
    <b v="0"/>
    <s v="technology/web"/>
    <x v="2"/>
    <s v="web"/>
    <x v="4"/>
    <d v="2019-03-19T05:00:00"/>
  </r>
  <r>
    <n v="728"/>
    <x v="713"/>
    <s v="Versatile mission-critical knowledgebase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x v="714"/>
    <s v="Multi-lateral object-oriented open system"/>
    <n v="5600"/>
    <n v="10397"/>
    <n v="185.66071428571428"/>
    <x v="1"/>
    <x v="393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x v="715"/>
    <s v="Visionary system-worthy attitude"/>
    <n v="28800"/>
    <n v="118847"/>
    <n v="412.6631944444444"/>
    <x v="1"/>
    <x v="130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x v="716"/>
    <s v="Synergized content-based hierarchy"/>
    <n v="8000"/>
    <n v="7220"/>
    <n v="90.25"/>
    <x v="3"/>
    <x v="3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x v="717"/>
    <s v="Business-focused 24hour access"/>
    <n v="117000"/>
    <n v="107622"/>
    <n v="91.984615384615381"/>
    <x v="0"/>
    <x v="484"/>
    <n v="96.01"/>
    <s v="US"/>
    <s v="USD"/>
    <n v="1490158800"/>
    <n v="1492146000"/>
    <b v="0"/>
    <b v="1"/>
    <s v="music/rock"/>
    <x v="1"/>
    <s v="rock"/>
    <x v="666"/>
    <d v="2017-04-14T05:00:00"/>
  </r>
  <r>
    <n v="733"/>
    <x v="718"/>
    <s v="Automated hybrid orchestration"/>
    <n v="15800"/>
    <n v="83267"/>
    <n v="527.00632911392404"/>
    <x v="1"/>
    <x v="485"/>
    <n v="84.97"/>
    <s v="US"/>
    <s v="USD"/>
    <n v="1406178000"/>
    <n v="1407301200"/>
    <b v="0"/>
    <b v="0"/>
    <s v="music/metal"/>
    <x v="1"/>
    <s v="metal"/>
    <x v="43"/>
    <d v="2014-08-06T05:00:00"/>
  </r>
  <r>
    <n v="734"/>
    <x v="719"/>
    <s v="Exclusive 5thgeneration leverage"/>
    <n v="4200"/>
    <n v="13404"/>
    <n v="319.14285714285711"/>
    <x v="1"/>
    <x v="48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x v="720"/>
    <s v="Grass-roots zero administration alliance"/>
    <n v="37100"/>
    <n v="131404"/>
    <n v="354.18867924528303"/>
    <x v="1"/>
    <x v="487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x v="721"/>
    <s v="Proactive heuristic orchestration"/>
    <n v="7700"/>
    <n v="2533"/>
    <n v="32.896103896103895"/>
    <x v="3"/>
    <x v="226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x v="722"/>
    <s v="Function-based systematic Graphical User Interface"/>
    <n v="3700"/>
    <n v="5028"/>
    <n v="135.8918918918919"/>
    <x v="1"/>
    <x v="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x v="486"/>
    <s v="Extended zero administration software"/>
    <n v="74700"/>
    <n v="1557"/>
    <n v="2.0843373493975905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x v="723"/>
    <s v="Multi-tiered discrete support"/>
    <n v="10000"/>
    <n v="6100"/>
    <n v="61"/>
    <x v="0"/>
    <x v="27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x v="724"/>
    <s v="Phased system-worthy conglomeration"/>
    <n v="5300"/>
    <n v="1592"/>
    <n v="30.037735849056602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x v="287"/>
    <s v="Balanced mobile alliance"/>
    <n v="1200"/>
    <n v="14150"/>
    <n v="1179.1666666666665"/>
    <x v="1"/>
    <x v="406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x v="725"/>
    <s v="Reactive solution-oriented groupware"/>
    <n v="1200"/>
    <n v="13513"/>
    <n v="1126.0833333333335"/>
    <x v="1"/>
    <x v="393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x v="726"/>
    <s v="Exclusive bandwidth-monitored orchestration"/>
    <n v="3900"/>
    <n v="504"/>
    <n v="12.923076923076923"/>
    <x v="0"/>
    <x v="68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x v="727"/>
    <s v="Intuitive exuding initiative"/>
    <n v="2000"/>
    <n v="14240"/>
    <n v="712"/>
    <x v="1"/>
    <x v="382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x v="728"/>
    <s v="Streamlined needs-based knowledge user"/>
    <n v="6900"/>
    <n v="2091"/>
    <n v="30.304347826086957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x v="729"/>
    <s v="Automated system-worthy structure"/>
    <n v="55800"/>
    <n v="118580"/>
    <n v="212.50896057347671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x v="730"/>
    <s v="Secured clear-thinking intranet"/>
    <n v="4900"/>
    <n v="11214"/>
    <n v="228.85714285714286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x v="731"/>
    <s v="Cloned actuating architecture"/>
    <n v="194900"/>
    <n v="68137"/>
    <n v="34.959979476654695"/>
    <x v="3"/>
    <x v="490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x v="732"/>
    <s v="Down-sized needs-based task-force"/>
    <n v="8600"/>
    <n v="13527"/>
    <n v="157.29069767441862"/>
    <x v="1"/>
    <x v="491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x v="733"/>
    <s v="Extended responsive Internet solution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x v="734"/>
    <s v="Universal value-added moderator"/>
    <n v="3600"/>
    <n v="8363"/>
    <n v="232.30555555555554"/>
    <x v="1"/>
    <x v="492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x v="735"/>
    <s v="Sharable motivating emulation"/>
    <n v="5800"/>
    <n v="5362"/>
    <n v="92.448275862068968"/>
    <x v="3"/>
    <x v="493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x v="736"/>
    <s v="Networked web-enabled product"/>
    <n v="4700"/>
    <n v="12065"/>
    <n v="256.70212765957444"/>
    <x v="1"/>
    <x v="231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x v="737"/>
    <s v="Advanced dedicated encoding"/>
    <n v="70400"/>
    <n v="118603"/>
    <n v="168.47017045454547"/>
    <x v="1"/>
    <x v="494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x v="738"/>
    <s v="Stand-alone multi-state project"/>
    <n v="4500"/>
    <n v="7496"/>
    <n v="166.57777777777778"/>
    <x v="1"/>
    <x v="495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x v="739"/>
    <s v="Customizable bi-directional monitoring"/>
    <n v="1300"/>
    <n v="10037"/>
    <n v="772.07692307692309"/>
    <x v="1"/>
    <x v="496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x v="740"/>
    <s v="Profit-focused motivating function"/>
    <n v="1400"/>
    <n v="5696"/>
    <n v="406.85714285714283"/>
    <x v="1"/>
    <x v="493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x v="741"/>
    <s v="Proactive systemic firmware"/>
    <n v="29600"/>
    <n v="167005"/>
    <n v="564.20608108108115"/>
    <x v="1"/>
    <x v="497"/>
    <n v="110.02"/>
    <s v="CA"/>
    <s v="CAD"/>
    <n v="1414126800"/>
    <n v="1414904400"/>
    <b v="0"/>
    <b v="0"/>
    <s v="music/rock"/>
    <x v="1"/>
    <s v="rock"/>
    <x v="688"/>
    <d v="2014-11-02T05:00:00"/>
  </r>
  <r>
    <n v="759"/>
    <x v="742"/>
    <s v="Grass-roots upward-trending installation"/>
    <n v="167500"/>
    <n v="114615"/>
    <n v="68.426865671641792"/>
    <x v="0"/>
    <x v="498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x v="743"/>
    <s v="Virtual heuristic hub"/>
    <n v="48300"/>
    <n v="16592"/>
    <n v="34.351966873706004"/>
    <x v="0"/>
    <x v="155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x v="744"/>
    <s v="Customizable leadingedge model"/>
    <n v="2200"/>
    <n v="14420"/>
    <n v="655.4545454545455"/>
    <x v="1"/>
    <x v="499"/>
    <n v="86.87"/>
    <s v="US"/>
    <s v="USD"/>
    <n v="1500699600"/>
    <n v="1501131600"/>
    <b v="0"/>
    <b v="0"/>
    <s v="music/rock"/>
    <x v="1"/>
    <s v="rock"/>
    <x v="691"/>
    <d v="2017-07-27T05:00:00"/>
  </r>
  <r>
    <n v="762"/>
    <x v="307"/>
    <s v="Upgradable uniform service-desk"/>
    <n v="3500"/>
    <n v="6204"/>
    <n v="177.25714285714284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x v="745"/>
    <s v="Inverse client-driven product"/>
    <n v="5600"/>
    <n v="6338"/>
    <n v="113.17857142857144"/>
    <x v="1"/>
    <x v="500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x v="746"/>
    <s v="Managed bandwidth-monitored system engine"/>
    <n v="1100"/>
    <n v="8010"/>
    <n v="728.18181818181824"/>
    <x v="1"/>
    <x v="496"/>
    <n v="54.12"/>
    <s v="US"/>
    <s v="USD"/>
    <n v="1305262800"/>
    <n v="1305954000"/>
    <b v="0"/>
    <b v="0"/>
    <s v="music/rock"/>
    <x v="1"/>
    <s v="rock"/>
    <x v="694"/>
    <d v="2011-05-21T05:00:00"/>
  </r>
  <r>
    <n v="765"/>
    <x v="747"/>
    <s v="Advanced transitional help-desk"/>
    <n v="3900"/>
    <n v="8125"/>
    <n v="208.33333333333334"/>
    <x v="1"/>
    <x v="40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x v="748"/>
    <s v="De-engineered disintermediate encryption"/>
    <n v="43800"/>
    <n v="13653"/>
    <n v="31.171232876712331"/>
    <x v="0"/>
    <x v="501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x v="749"/>
    <s v="Upgradable attitude-oriented project"/>
    <n v="97200"/>
    <n v="55372"/>
    <n v="56.967078189300416"/>
    <x v="0"/>
    <x v="502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x v="750"/>
    <s v="Fundamental zero tolerance alliance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x v="751"/>
    <s v="Devolved 24hour forecast"/>
    <n v="125600"/>
    <n v="109106"/>
    <n v="86.867834394904463"/>
    <x v="0"/>
    <x v="504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x v="752"/>
    <s v="User-centric attitude-oriented intranet"/>
    <n v="4300"/>
    <n v="11642"/>
    <n v="270.74418604651163"/>
    <x v="1"/>
    <x v="505"/>
    <n v="53.9"/>
    <s v="IT"/>
    <s v="EUR"/>
    <n v="1397451600"/>
    <n v="1398056400"/>
    <b v="0"/>
    <b v="1"/>
    <s v="theater/plays"/>
    <x v="3"/>
    <s v="plays"/>
    <x v="698"/>
    <d v="2014-04-21T05:00:00"/>
  </r>
  <r>
    <n v="771"/>
    <x v="753"/>
    <s v="Self-enabling 5thgeneration paradigm"/>
    <n v="5600"/>
    <n v="2769"/>
    <n v="49.446428571428569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x v="754"/>
    <s v="Persistent 3rdgeneration moratorium"/>
    <n v="149600"/>
    <n v="169586"/>
    <n v="113.3596256684492"/>
    <x v="1"/>
    <x v="506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x v="755"/>
    <s v="Cross-platform empowering project"/>
    <n v="53100"/>
    <n v="101185"/>
    <n v="190.55555555555554"/>
    <x v="1"/>
    <x v="507"/>
    <n v="43"/>
    <s v="US"/>
    <s v="USD"/>
    <n v="1492059600"/>
    <n v="1492923600"/>
    <b v="0"/>
    <b v="0"/>
    <s v="theater/plays"/>
    <x v="3"/>
    <s v="plays"/>
    <x v="701"/>
    <d v="2017-04-23T05:00:00"/>
  </r>
  <r>
    <n v="774"/>
    <x v="756"/>
    <s v="Polarized user-facing interface"/>
    <n v="5000"/>
    <n v="6775"/>
    <n v="135.5"/>
    <x v="1"/>
    <x v="373"/>
    <n v="86.86"/>
    <s v="IT"/>
    <s v="EUR"/>
    <n v="1463979600"/>
    <n v="1467522000"/>
    <b v="0"/>
    <b v="0"/>
    <s v="technology/web"/>
    <x v="2"/>
    <s v="web"/>
    <x v="702"/>
    <d v="2016-07-03T05:00:00"/>
  </r>
  <r>
    <n v="775"/>
    <x v="757"/>
    <s v="Customer-focused non-volatile framework"/>
    <n v="9400"/>
    <n v="968"/>
    <n v="10.297872340425531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x v="758"/>
    <s v="Synchronized multimedia frame"/>
    <n v="110800"/>
    <n v="72623"/>
    <n v="65.544223826714799"/>
    <x v="0"/>
    <x v="508"/>
    <n v="33"/>
    <s v="US"/>
    <s v="USD"/>
    <n v="1562216400"/>
    <n v="1563771600"/>
    <b v="0"/>
    <b v="0"/>
    <s v="theater/plays"/>
    <x v="3"/>
    <s v="plays"/>
    <x v="704"/>
    <d v="2019-07-22T05:00:00"/>
  </r>
  <r>
    <n v="777"/>
    <x v="759"/>
    <s v="Open-architected stable algorithm"/>
    <n v="93800"/>
    <n v="45987"/>
    <n v="49.026652452025587"/>
    <x v="0"/>
    <x v="103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x v="760"/>
    <s v="Cross-platform optimizing website"/>
    <n v="1300"/>
    <n v="10243"/>
    <n v="787.92307692307691"/>
    <x v="1"/>
    <x v="5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x v="761"/>
    <s v="Public-key actuating projection"/>
    <n v="108700"/>
    <n v="87293"/>
    <n v="80.306347746090154"/>
    <x v="0"/>
    <x v="509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x v="762"/>
    <s v="Implemented intangible instruction set"/>
    <n v="5100"/>
    <n v="5421"/>
    <n v="106.29411764705883"/>
    <x v="1"/>
    <x v="55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x v="763"/>
    <s v="Cross-group interactive architecture"/>
    <n v="8700"/>
    <n v="4414"/>
    <n v="50.735632183908038"/>
    <x v="3"/>
    <x v="75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x v="764"/>
    <s v="Centralized asymmetric framework"/>
    <n v="5100"/>
    <n v="10981"/>
    <n v="215.31372549019611"/>
    <x v="1"/>
    <x v="510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x v="765"/>
    <s v="Down-sized systematic utilization"/>
    <n v="7400"/>
    <n v="10451"/>
    <n v="141.22972972972974"/>
    <x v="1"/>
    <x v="188"/>
    <n v="75.73"/>
    <s v="US"/>
    <s v="USD"/>
    <n v="1387260000"/>
    <n v="1387864800"/>
    <b v="0"/>
    <b v="0"/>
    <s v="music/rock"/>
    <x v="1"/>
    <s v="rock"/>
    <x v="710"/>
    <d v="2013-12-24T06:00:00"/>
  </r>
  <r>
    <n v="784"/>
    <x v="766"/>
    <s v="Profound fault-tolerant model"/>
    <n v="88900"/>
    <n v="102535"/>
    <n v="115.33745781777279"/>
    <x v="1"/>
    <x v="511"/>
    <n v="31"/>
    <s v="US"/>
    <s v="USD"/>
    <n v="1457244000"/>
    <n v="1458190800"/>
    <b v="0"/>
    <b v="0"/>
    <s v="technology/web"/>
    <x v="2"/>
    <s v="web"/>
    <x v="711"/>
    <d v="2016-03-17T05:00:00"/>
  </r>
  <r>
    <n v="785"/>
    <x v="767"/>
    <s v="Multi-channeled bi-directional moratorium"/>
    <n v="6700"/>
    <n v="12939"/>
    <n v="193.11940298507463"/>
    <x v="1"/>
    <x v="78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x v="768"/>
    <s v="Object-based content-based ability"/>
    <n v="1500"/>
    <n v="10946"/>
    <n v="729.73333333333335"/>
    <x v="1"/>
    <x v="512"/>
    <n v="52.88"/>
    <s v="IT"/>
    <s v="EUR"/>
    <n v="1522126800"/>
    <n v="1522731600"/>
    <b v="0"/>
    <b v="1"/>
    <s v="music/jazz"/>
    <x v="1"/>
    <s v="jazz"/>
    <x v="630"/>
    <d v="2018-04-03T05:00:00"/>
  </r>
  <r>
    <n v="787"/>
    <x v="769"/>
    <s v="Progressive coherent secured line"/>
    <n v="61200"/>
    <n v="60994"/>
    <n v="99.66339869281046"/>
    <x v="0"/>
    <x v="513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x v="770"/>
    <s v="Synchronized directional capability"/>
    <n v="3600"/>
    <n v="3174"/>
    <n v="88.166666666666671"/>
    <x v="2"/>
    <x v="249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x v="771"/>
    <s v="Cross-platform composite migration"/>
    <n v="9000"/>
    <n v="3351"/>
    <n v="37.233333333333334"/>
    <x v="0"/>
    <x v="430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x v="772"/>
    <s v="Operative local pricing structure"/>
    <n v="185900"/>
    <n v="56774"/>
    <n v="30.540075309306079"/>
    <x v="3"/>
    <x v="260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x v="773"/>
    <s v="Optional web-enabled extranet"/>
    <n v="2100"/>
    <n v="540"/>
    <n v="25.714285714285712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x v="774"/>
    <s v="Reduced 6thgeneration intranet"/>
    <n v="2000"/>
    <n v="680"/>
    <n v="34"/>
    <x v="0"/>
    <x v="243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x v="775"/>
    <s v="Networked disintermediate leverage"/>
    <n v="1100"/>
    <n v="13045"/>
    <n v="1185.909090909091"/>
    <x v="1"/>
    <x v="483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x v="776"/>
    <s v="Optional optimal website"/>
    <n v="6600"/>
    <n v="8276"/>
    <n v="125.39393939393939"/>
    <x v="1"/>
    <x v="46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x v="777"/>
    <s v="Stand-alone asynchronous functionalities"/>
    <n v="7100"/>
    <n v="1022"/>
    <n v="14.394366197183098"/>
    <x v="0"/>
    <x v="249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x v="778"/>
    <s v="Profound full-range open system"/>
    <n v="7800"/>
    <n v="4275"/>
    <n v="54.807692307692314"/>
    <x v="0"/>
    <x v="373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x v="779"/>
    <s v="Optional tangible utilization"/>
    <n v="7600"/>
    <n v="8332"/>
    <n v="109.63157894736841"/>
    <x v="1"/>
    <x v="51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x v="780"/>
    <s v="Seamless maximized product"/>
    <n v="3400"/>
    <n v="6408"/>
    <n v="188.47058823529412"/>
    <x v="1"/>
    <x v="246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x v="781"/>
    <s v="Devolved tertiary time-frame"/>
    <n v="84500"/>
    <n v="73522"/>
    <n v="87.008284023668637"/>
    <x v="0"/>
    <x v="516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x v="782"/>
    <s v="Centralized regional function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x v="783"/>
    <s v="User-friendly high-level initiative"/>
    <n v="2300"/>
    <n v="4667"/>
    <n v="202.9130434782609"/>
    <x v="1"/>
    <x v="88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x v="784"/>
    <s v="Reverse-engineered zero-defect infrastructure"/>
    <n v="6200"/>
    <n v="12216"/>
    <n v="197.03225806451613"/>
    <x v="1"/>
    <x v="23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x v="785"/>
    <s v="Stand-alone background customer loyalty"/>
    <n v="6100"/>
    <n v="6527"/>
    <n v="107"/>
    <x v="1"/>
    <x v="517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x v="786"/>
    <s v="Business-focused discrete software"/>
    <n v="2600"/>
    <n v="6987"/>
    <n v="268.73076923076923"/>
    <x v="1"/>
    <x v="205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x v="787"/>
    <s v="Advanced intermediate Graphic Interface"/>
    <n v="9700"/>
    <n v="4932"/>
    <n v="50.845360824742272"/>
    <x v="0"/>
    <x v="109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x v="788"/>
    <s v="Adaptive holistic hub"/>
    <n v="700"/>
    <n v="8262"/>
    <n v="1180.2857142857142"/>
    <x v="1"/>
    <x v="70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x v="789"/>
    <s v="Automated uniform concept"/>
    <n v="700"/>
    <n v="1848"/>
    <n v="264"/>
    <x v="1"/>
    <x v="177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x v="790"/>
    <s v="Enhanced regional flexibility"/>
    <n v="5200"/>
    <n v="1583"/>
    <n v="30.44230769230769"/>
    <x v="0"/>
    <x v="161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x v="764"/>
    <s v="Public-key bottom-line algorithm"/>
    <n v="140800"/>
    <n v="88536"/>
    <n v="62.880681818181813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x v="791"/>
    <s v="Multi-layered intangible instruction set"/>
    <n v="6400"/>
    <n v="12360"/>
    <n v="193.125"/>
    <x v="1"/>
    <x v="394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x v="792"/>
    <s v="Fundamental methodical emulation"/>
    <n v="92500"/>
    <n v="71320"/>
    <n v="77.102702702702715"/>
    <x v="0"/>
    <x v="8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x v="793"/>
    <s v="Expanded value-added hardware"/>
    <n v="59700"/>
    <n v="134640"/>
    <n v="225.52763819095478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x v="794"/>
    <s v="Diverse high-level attitude"/>
    <n v="3200"/>
    <n v="7661"/>
    <n v="239.40625"/>
    <x v="1"/>
    <x v="520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x v="795"/>
    <s v="Visionary 24hour analyzer"/>
    <n v="3200"/>
    <n v="2950"/>
    <n v="92.1875"/>
    <x v="0"/>
    <x v="521"/>
    <n v="81.94"/>
    <s v="DK"/>
    <s v="DKK"/>
    <n v="1464325200"/>
    <n v="1464498000"/>
    <b v="0"/>
    <b v="1"/>
    <s v="music/rock"/>
    <x v="1"/>
    <s v="rock"/>
    <x v="733"/>
    <d v="2016-05-29T05:00:00"/>
  </r>
  <r>
    <n v="815"/>
    <x v="796"/>
    <s v="Centralized bandwidth-monitored leverage"/>
    <n v="9000"/>
    <n v="11721"/>
    <n v="130.23333333333335"/>
    <x v="1"/>
    <x v="236"/>
    <n v="64.05"/>
    <s v="CA"/>
    <s v="CAD"/>
    <n v="1511935200"/>
    <n v="1514181600"/>
    <b v="0"/>
    <b v="0"/>
    <s v="music/rock"/>
    <x v="1"/>
    <s v="rock"/>
    <x v="734"/>
    <d v="2017-12-25T06:00:00"/>
  </r>
  <r>
    <n v="816"/>
    <x v="797"/>
    <s v="Ergonomic mission-critical moratorium"/>
    <n v="2300"/>
    <n v="14150"/>
    <n v="615.21739130434787"/>
    <x v="1"/>
    <x v="221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x v="798"/>
    <s v="Front-line intermediate moderator"/>
    <n v="51300"/>
    <n v="189192"/>
    <n v="368.79532163742692"/>
    <x v="1"/>
    <x v="522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x v="311"/>
    <s v="Automated local secured line"/>
    <n v="700"/>
    <n v="7664"/>
    <n v="1094.8571428571429"/>
    <x v="1"/>
    <x v="464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x v="799"/>
    <s v="Integrated bandwidth-monitored alliance"/>
    <n v="8900"/>
    <n v="4509"/>
    <n v="50.662921348314605"/>
    <x v="0"/>
    <x v="523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x v="800"/>
    <s v="Cross-group heuristic forecast"/>
    <n v="1500"/>
    <n v="12009"/>
    <n v="800.6"/>
    <x v="1"/>
    <x v="524"/>
    <n v="43.04"/>
    <s v="GB"/>
    <s v="GBP"/>
    <n v="1532840400"/>
    <n v="1533963600"/>
    <b v="0"/>
    <b v="1"/>
    <s v="music/rock"/>
    <x v="1"/>
    <s v="rock"/>
    <x v="192"/>
    <d v="2018-08-11T05:00:00"/>
  </r>
  <r>
    <n v="821"/>
    <x v="801"/>
    <s v="Extended impactful secured line"/>
    <n v="4900"/>
    <n v="14273"/>
    <n v="291.28571428571428"/>
    <x v="1"/>
    <x v="155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x v="802"/>
    <s v="Distributed optimizing protocol"/>
    <n v="54000"/>
    <n v="188982"/>
    <n v="349.9666666666667"/>
    <x v="1"/>
    <x v="525"/>
    <n v="89.99"/>
    <s v="US"/>
    <s v="USD"/>
    <n v="1393567200"/>
    <n v="1395032400"/>
    <b v="0"/>
    <b v="0"/>
    <s v="music/rock"/>
    <x v="1"/>
    <s v="rock"/>
    <x v="739"/>
    <d v="2014-03-17T05:00:00"/>
  </r>
  <r>
    <n v="823"/>
    <x v="803"/>
    <s v="Secured well-modulated system engine"/>
    <n v="4100"/>
    <n v="14640"/>
    <n v="357.07317073170731"/>
    <x v="1"/>
    <x v="526"/>
    <n v="58.1"/>
    <s v="US"/>
    <s v="USD"/>
    <n v="1410325200"/>
    <n v="1412485200"/>
    <b v="1"/>
    <b v="1"/>
    <s v="music/rock"/>
    <x v="1"/>
    <s v="rock"/>
    <x v="613"/>
    <d v="2014-10-05T05:00:00"/>
  </r>
  <r>
    <n v="824"/>
    <x v="804"/>
    <s v="Streamlined national benchmark"/>
    <n v="85000"/>
    <n v="107516"/>
    <n v="126.48941176470588"/>
    <x v="1"/>
    <x v="527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x v="805"/>
    <s v="Open-architected 24/7 infrastructure"/>
    <n v="3600"/>
    <n v="13950"/>
    <n v="387.5"/>
    <x v="1"/>
    <x v="144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x v="806"/>
    <s v="Digitized 6thgeneration Local Area Network"/>
    <n v="2800"/>
    <n v="12797"/>
    <n v="457.03571428571428"/>
    <x v="1"/>
    <x v="346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x v="807"/>
    <s v="Innovative actuating artificial intelligence"/>
    <n v="2300"/>
    <n v="6134"/>
    <n v="266.69565217391306"/>
    <x v="1"/>
    <x v="17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x v="808"/>
    <s v="Cross-platform reciprocal budgetary management"/>
    <n v="7100"/>
    <n v="4899"/>
    <n v="69"/>
    <x v="0"/>
    <x v="131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x v="809"/>
    <s v="Vision-oriented scalable portal"/>
    <n v="9600"/>
    <n v="4929"/>
    <n v="51.34375"/>
    <x v="0"/>
    <x v="110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x v="810"/>
    <s v="Persevering zero administration knowledge user"/>
    <n v="121600"/>
    <n v="1424"/>
    <n v="1.1710526315789473"/>
    <x v="0"/>
    <x v="528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x v="811"/>
    <s v="Front-line bottom-line Graphic Interface"/>
    <n v="97100"/>
    <n v="105817"/>
    <n v="108.97734294541709"/>
    <x v="1"/>
    <x v="529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x v="812"/>
    <s v="Synergized fault-tolerant hierarchy"/>
    <n v="43200"/>
    <n v="136156"/>
    <n v="315.17592592592592"/>
    <x v="1"/>
    <x v="265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x v="813"/>
    <s v="Expanded asynchronous groupware"/>
    <n v="6800"/>
    <n v="10723"/>
    <n v="157.69117647058823"/>
    <x v="1"/>
    <x v="34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x v="814"/>
    <s v="Expanded fault-tolerant emulation"/>
    <n v="7300"/>
    <n v="11228"/>
    <n v="153.8082191780822"/>
    <x v="1"/>
    <x v="530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x v="815"/>
    <s v="Future-proofed 24hour model"/>
    <n v="86200"/>
    <n v="77355"/>
    <n v="89.738979118329468"/>
    <x v="0"/>
    <x v="531"/>
    <n v="44"/>
    <s v="US"/>
    <s v="USD"/>
    <n v="1425103200"/>
    <n v="1425621600"/>
    <b v="0"/>
    <b v="0"/>
    <s v="technology/web"/>
    <x v="2"/>
    <s v="web"/>
    <x v="748"/>
    <d v="2015-03-06T06:00:00"/>
  </r>
  <r>
    <n v="836"/>
    <x v="816"/>
    <s v="Optimized didactic intranet"/>
    <n v="8100"/>
    <n v="6086"/>
    <n v="75.135802469135797"/>
    <x v="0"/>
    <x v="115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x v="817"/>
    <s v="Right-sized dedicated standardization"/>
    <n v="17700"/>
    <n v="150960"/>
    <n v="852.88135593220341"/>
    <x v="1"/>
    <x v="532"/>
    <n v="84.01"/>
    <s v="US"/>
    <s v="USD"/>
    <n v="1301202000"/>
    <n v="1305867600"/>
    <b v="0"/>
    <b v="0"/>
    <s v="music/jazz"/>
    <x v="1"/>
    <s v="jazz"/>
    <x v="643"/>
    <d v="2011-05-20T05:00:00"/>
  </r>
  <r>
    <n v="838"/>
    <x v="818"/>
    <s v="Vision-oriented high-level extranet"/>
    <n v="6400"/>
    <n v="8890"/>
    <n v="138.90625"/>
    <x v="1"/>
    <x v="210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x v="819"/>
    <s v="Organized scalable initiative"/>
    <n v="7700"/>
    <n v="14644"/>
    <n v="190.18181818181819"/>
    <x v="1"/>
    <x v="144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x v="820"/>
    <s v="Enhanced regional moderator"/>
    <n v="116300"/>
    <n v="116583"/>
    <n v="100.24333619948409"/>
    <x v="1"/>
    <x v="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x v="821"/>
    <s v="Automated even-keeled emulation"/>
    <n v="9100"/>
    <n v="12991"/>
    <n v="142.75824175824175"/>
    <x v="1"/>
    <x v="287"/>
    <n v="83.81"/>
    <s v="US"/>
    <s v="USD"/>
    <n v="1455861600"/>
    <n v="1457244000"/>
    <b v="0"/>
    <b v="0"/>
    <s v="technology/web"/>
    <x v="2"/>
    <s v="web"/>
    <x v="753"/>
    <d v="2016-03-06T06:00:00"/>
  </r>
  <r>
    <n v="842"/>
    <x v="822"/>
    <s v="Reverse-engineered multi-tasking product"/>
    <n v="1500"/>
    <n v="8447"/>
    <n v="563.13333333333333"/>
    <x v="1"/>
    <x v="227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x v="823"/>
    <s v="De-engineered next generation parallelism"/>
    <n v="8800"/>
    <n v="2703"/>
    <n v="30.715909090909086"/>
    <x v="0"/>
    <x v="254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x v="824"/>
    <s v="Intuitive cohesive groupware"/>
    <n v="8800"/>
    <n v="8747"/>
    <n v="99.39772727272728"/>
    <x v="3"/>
    <x v="115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x v="825"/>
    <s v="Up-sized high-level access"/>
    <n v="69900"/>
    <n v="138087"/>
    <n v="197.54935622317598"/>
    <x v="1"/>
    <x v="53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x v="826"/>
    <s v="Phased empowering success"/>
    <n v="1000"/>
    <n v="5085"/>
    <n v="508.5"/>
    <x v="1"/>
    <x v="44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x v="827"/>
    <s v="Distributed actuating project"/>
    <n v="4700"/>
    <n v="11174"/>
    <n v="237.74468085106383"/>
    <x v="1"/>
    <x v="46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x v="828"/>
    <s v="Robust motivating orchestration"/>
    <n v="3200"/>
    <n v="10831"/>
    <n v="338.46875"/>
    <x v="1"/>
    <x v="535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x v="829"/>
    <s v="Vision-oriented uniform instruction set"/>
    <n v="6700"/>
    <n v="8917"/>
    <n v="133.08955223880596"/>
    <x v="1"/>
    <x v="253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x v="830"/>
    <s v="Cross-group upward-trending hierarchy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x v="831"/>
    <s v="Object-based needs-based info-mediaries"/>
    <n v="6000"/>
    <n v="12468"/>
    <n v="207.79999999999998"/>
    <x v="1"/>
    <x v="415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x v="832"/>
    <s v="Open-source reciprocal standardization"/>
    <n v="4900"/>
    <n v="2505"/>
    <n v="51.122448979591837"/>
    <x v="0"/>
    <x v="249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x v="833"/>
    <s v="Secured well-modulated projection"/>
    <n v="17100"/>
    <n v="111502"/>
    <n v="652.05847953216369"/>
    <x v="1"/>
    <x v="50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x v="834"/>
    <s v="Multi-channeled secondary middleware"/>
    <n v="171000"/>
    <n v="194309"/>
    <n v="113.63099415204678"/>
    <x v="1"/>
    <x v="536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x v="835"/>
    <s v="Horizontal clear-thinking framework"/>
    <n v="23400"/>
    <n v="23956"/>
    <n v="102.37606837606839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x v="764"/>
    <s v="Profound composite core"/>
    <n v="2400"/>
    <n v="8558"/>
    <n v="356.58333333333331"/>
    <x v="1"/>
    <x v="1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x v="836"/>
    <s v="Programmable disintermediate matrices"/>
    <n v="5300"/>
    <n v="7413"/>
    <n v="139.86792452830187"/>
    <x v="1"/>
    <x v="537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x v="837"/>
    <s v="Realigned 5thgeneration knowledge user"/>
    <n v="4000"/>
    <n v="2778"/>
    <n v="69.45"/>
    <x v="0"/>
    <x v="164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x v="838"/>
    <s v="Multi-layered upward-trending groupware"/>
    <n v="7300"/>
    <n v="2594"/>
    <n v="35.534246575342465"/>
    <x v="0"/>
    <x v="377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x v="839"/>
    <s v="Re-contextualized leadingedge firmware"/>
    <n v="2000"/>
    <n v="5033"/>
    <n v="251.65"/>
    <x v="1"/>
    <x v="167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x v="840"/>
    <s v="Devolved disintermediate analyzer"/>
    <n v="8800"/>
    <n v="9317"/>
    <n v="105.87500000000001"/>
    <x v="1"/>
    <x v="25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x v="841"/>
    <s v="Profound disintermediate open system"/>
    <n v="3500"/>
    <n v="6560"/>
    <n v="187.42857142857144"/>
    <x v="1"/>
    <x v="72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x v="842"/>
    <s v="Automated reciprocal protocol"/>
    <n v="1400"/>
    <n v="5415"/>
    <n v="386.78571428571428"/>
    <x v="1"/>
    <x v="538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x v="843"/>
    <s v="Automated static workforce"/>
    <n v="4200"/>
    <n v="14577"/>
    <n v="347.07142857142856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x v="844"/>
    <s v="Horizontal attitude-oriented help-desk"/>
    <n v="81000"/>
    <n v="150515"/>
    <n v="185.82098765432099"/>
    <x v="1"/>
    <x v="539"/>
    <n v="46"/>
    <s v="US"/>
    <s v="USD"/>
    <n v="1410757200"/>
    <n v="1411534800"/>
    <b v="0"/>
    <b v="0"/>
    <s v="theater/plays"/>
    <x v="3"/>
    <s v="plays"/>
    <x v="776"/>
    <d v="2014-09-24T05:00:00"/>
  </r>
  <r>
    <n v="866"/>
    <x v="845"/>
    <s v="Versatile 5thgeneration matrices"/>
    <n v="182800"/>
    <n v="79045"/>
    <n v="43.241247264770237"/>
    <x v="3"/>
    <x v="540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x v="846"/>
    <s v="Cross-platform next generation service-desk"/>
    <n v="4800"/>
    <n v="7797"/>
    <n v="162.4375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x v="847"/>
    <s v="Front-line web-enabled installation"/>
    <n v="7000"/>
    <n v="12939"/>
    <n v="184.84285714285716"/>
    <x v="1"/>
    <x v="105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x v="848"/>
    <s v="Multi-channeled responsive product"/>
    <n v="161900"/>
    <n v="38376"/>
    <n v="23.703520691785052"/>
    <x v="0"/>
    <x v="541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x v="849"/>
    <s v="Adaptive demand-driven encryption"/>
    <n v="7700"/>
    <n v="6920"/>
    <n v="89.870129870129873"/>
    <x v="0"/>
    <x v="246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x v="850"/>
    <s v="Re-engineered client-driven knowledge user"/>
    <n v="71500"/>
    <n v="194912"/>
    <n v="272.6041958041958"/>
    <x v="1"/>
    <x v="542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x v="851"/>
    <s v="Compatible logistical paradigm"/>
    <n v="4700"/>
    <n v="7992"/>
    <n v="170.04255319148936"/>
    <x v="1"/>
    <x v="543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x v="852"/>
    <s v="Intuitive value-added installation"/>
    <n v="42100"/>
    <n v="79268"/>
    <n v="188.28503562945369"/>
    <x v="1"/>
    <x v="544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x v="853"/>
    <s v="Managed discrete parallelism"/>
    <n v="40200"/>
    <n v="139468"/>
    <n v="346.93532338308455"/>
    <x v="1"/>
    <x v="545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x v="854"/>
    <s v="Implemented tangible approach"/>
    <n v="7900"/>
    <n v="5465"/>
    <n v="69.177215189873422"/>
    <x v="0"/>
    <x v="109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x v="855"/>
    <s v="Re-engineered encompassing definition"/>
    <n v="8300"/>
    <n v="2111"/>
    <n v="25.433734939759034"/>
    <x v="0"/>
    <x v="176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x v="856"/>
    <s v="Multi-lateral uniform collaboration"/>
    <n v="163600"/>
    <n v="126628"/>
    <n v="77.400977995110026"/>
    <x v="0"/>
    <x v="546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x v="857"/>
    <s v="Enterprise-wide foreground paradigm"/>
    <n v="2700"/>
    <n v="1012"/>
    <n v="37.481481481481481"/>
    <x v="0"/>
    <x v="65"/>
    <n v="84.33"/>
    <s v="IT"/>
    <s v="EUR"/>
    <n v="1579068000"/>
    <n v="1581141600"/>
    <b v="0"/>
    <b v="0"/>
    <s v="music/metal"/>
    <x v="1"/>
    <s v="metal"/>
    <x v="786"/>
    <d v="2020-02-08T06:00:00"/>
  </r>
  <r>
    <n v="879"/>
    <x v="858"/>
    <s v="Stand-alone incremental parallelism"/>
    <n v="1000"/>
    <n v="5438"/>
    <n v="543.79999999999995"/>
    <x v="1"/>
    <x v="4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x v="859"/>
    <s v="Persevering 5thgeneration throughput"/>
    <n v="84500"/>
    <n v="193101"/>
    <n v="228.52189349112427"/>
    <x v="1"/>
    <x v="547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x v="860"/>
    <s v="Implemented object-oriented synergy"/>
    <n v="81300"/>
    <n v="31665"/>
    <n v="38.948339483394832"/>
    <x v="0"/>
    <x v="15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x v="861"/>
    <s v="Balanced demand-driven definition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x v="862"/>
    <s v="Customer-focused mobile Graphic Interface"/>
    <n v="3400"/>
    <n v="8089"/>
    <n v="237.91176470588232"/>
    <x v="1"/>
    <x v="548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x v="863"/>
    <s v="Horizontal secondary interface"/>
    <n v="170800"/>
    <n v="109374"/>
    <n v="64.036299765807954"/>
    <x v="0"/>
    <x v="549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x v="864"/>
    <s v="Virtual analyzing collaboration"/>
    <n v="1800"/>
    <n v="2129"/>
    <n v="118.27777777777777"/>
    <x v="1"/>
    <x v="550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x v="865"/>
    <s v="Multi-tiered explicit focus group"/>
    <n v="150600"/>
    <n v="127745"/>
    <n v="84.824037184594957"/>
    <x v="0"/>
    <x v="551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x v="866"/>
    <s v="Multi-layered systematic knowledgebase"/>
    <n v="7800"/>
    <n v="2289"/>
    <n v="29.346153846153843"/>
    <x v="0"/>
    <x v="249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x v="867"/>
    <s v="Reverse-engineered uniform knowledge user"/>
    <n v="5800"/>
    <n v="12174"/>
    <n v="209.89655172413794"/>
    <x v="1"/>
    <x v="552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x v="868"/>
    <s v="Secured dynamic capacity"/>
    <n v="5600"/>
    <n v="9508"/>
    <n v="169.78571428571431"/>
    <x v="1"/>
    <x v="393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x v="869"/>
    <s v="Devolved foreground throughput"/>
    <n v="134400"/>
    <n v="155849"/>
    <n v="115.95907738095239"/>
    <x v="1"/>
    <x v="553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x v="870"/>
    <s v="Synchronized demand-driven infrastructure"/>
    <n v="3000"/>
    <n v="7758"/>
    <n v="258.59999999999997"/>
    <x v="1"/>
    <x v="34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x v="871"/>
    <s v="Realigned discrete structure"/>
    <n v="6000"/>
    <n v="13835"/>
    <n v="230.58333333333331"/>
    <x v="1"/>
    <x v="554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x v="872"/>
    <s v="Progressive grid-enabled website"/>
    <n v="8400"/>
    <n v="10770"/>
    <n v="128.21428571428572"/>
    <x v="1"/>
    <x v="134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x v="873"/>
    <s v="Organic cohesive neural-net"/>
    <n v="1700"/>
    <n v="3208"/>
    <n v="188.70588235294116"/>
    <x v="1"/>
    <x v="75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x v="874"/>
    <s v="Integrated demand-driven info-mediaries"/>
    <n v="159800"/>
    <n v="11108"/>
    <n v="6.9511889862327907"/>
    <x v="0"/>
    <x v="3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x v="875"/>
    <s v="Reverse-engineered client-server extranet"/>
    <n v="19800"/>
    <n v="153338"/>
    <n v="774.43434343434342"/>
    <x v="1"/>
    <x v="555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x v="876"/>
    <s v="Organized discrete encoding"/>
    <n v="8800"/>
    <n v="2437"/>
    <n v="27.693181818181817"/>
    <x v="0"/>
    <x v="11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x v="877"/>
    <s v="Balanced regional flexibility"/>
    <n v="179100"/>
    <n v="93991"/>
    <n v="52.479620323841424"/>
    <x v="0"/>
    <x v="556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x v="878"/>
    <s v="Implemented multimedia time-frame"/>
    <n v="3100"/>
    <n v="12620"/>
    <n v="407.09677419354841"/>
    <x v="1"/>
    <x v="300"/>
    <n v="102.6"/>
    <s v="CH"/>
    <s v="CHF"/>
    <n v="1381122000"/>
    <n v="1382677200"/>
    <b v="0"/>
    <b v="0"/>
    <s v="music/jazz"/>
    <x v="1"/>
    <s v="jazz"/>
    <x v="805"/>
    <d v="2013-10-25T05:00:00"/>
  </r>
  <r>
    <n v="900"/>
    <x v="879"/>
    <s v="Enhanced uniform service-desk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x v="880"/>
    <s v="Versatile bottom-line definition"/>
    <n v="5600"/>
    <n v="8746"/>
    <n v="156.17857142857144"/>
    <x v="1"/>
    <x v="122"/>
    <n v="55.01"/>
    <s v="US"/>
    <s v="USD"/>
    <n v="1531803600"/>
    <n v="1534654800"/>
    <b v="0"/>
    <b v="1"/>
    <s v="music/rock"/>
    <x v="1"/>
    <s v="rock"/>
    <x v="807"/>
    <d v="2018-08-19T05:00:00"/>
  </r>
  <r>
    <n v="902"/>
    <x v="881"/>
    <s v="Integrated bifurcated software"/>
    <n v="1400"/>
    <n v="3534"/>
    <n v="252.42857142857144"/>
    <x v="1"/>
    <x v="46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x v="882"/>
    <s v="Assimilated next generation instruction set"/>
    <n v="41000"/>
    <n v="709"/>
    <n v="1.729268292682927"/>
    <x v="2"/>
    <x v="443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x v="883"/>
    <s v="Digitized foreground array"/>
    <n v="6500"/>
    <n v="795"/>
    <n v="12.230769230769232"/>
    <x v="0"/>
    <x v="3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x v="884"/>
    <s v="Re-engineered clear-thinking project"/>
    <n v="7900"/>
    <n v="12955"/>
    <n v="163.98734177215189"/>
    <x v="1"/>
    <x v="64"/>
    <n v="54.89"/>
    <s v="US"/>
    <s v="USD"/>
    <n v="1379566800"/>
    <n v="1379826000"/>
    <b v="0"/>
    <b v="0"/>
    <s v="theater/plays"/>
    <x v="3"/>
    <s v="plays"/>
    <x v="9"/>
    <d v="2013-09-22T05:00:00"/>
  </r>
  <r>
    <n v="906"/>
    <x v="885"/>
    <s v="Implemented even-keeled standardization"/>
    <n v="5500"/>
    <n v="8964"/>
    <n v="162.98181818181817"/>
    <x v="1"/>
    <x v="27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x v="886"/>
    <s v="Quality-focused asymmetric adapter"/>
    <n v="9100"/>
    <n v="1843"/>
    <n v="20.252747252747252"/>
    <x v="0"/>
    <x v="142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x v="887"/>
    <s v="Networked intangible help-desk"/>
    <n v="38200"/>
    <n v="121950"/>
    <n v="319.24083769633506"/>
    <x v="1"/>
    <x v="557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x v="888"/>
    <s v="Synchronized attitude-oriented frame"/>
    <n v="1800"/>
    <n v="8621"/>
    <n v="478.94444444444446"/>
    <x v="1"/>
    <x v="175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x v="889"/>
    <s v="Proactive incremental architecture"/>
    <n v="154500"/>
    <n v="30215"/>
    <n v="19.556634304207122"/>
    <x v="3"/>
    <x v="102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x v="890"/>
    <s v="Cloned responsive standardization"/>
    <n v="5800"/>
    <n v="11539"/>
    <n v="198.94827586206895"/>
    <x v="1"/>
    <x v="558"/>
    <n v="24.98"/>
    <s v="US"/>
    <s v="USD"/>
    <n v="1568005200"/>
    <n v="1568178000"/>
    <b v="1"/>
    <b v="0"/>
    <s v="technology/web"/>
    <x v="2"/>
    <s v="web"/>
    <x v="811"/>
    <d v="2019-09-11T05:00:00"/>
  </r>
  <r>
    <n v="912"/>
    <x v="891"/>
    <s v="Reduced bifurcated pricing structure"/>
    <n v="1800"/>
    <n v="14310"/>
    <n v="795"/>
    <x v="1"/>
    <x v="55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x v="892"/>
    <s v="Re-engineered asymmetric challenge"/>
    <n v="70200"/>
    <n v="35536"/>
    <n v="50.621082621082621"/>
    <x v="0"/>
    <x v="560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x v="893"/>
    <s v="Diverse client-driven conglomeration"/>
    <n v="6400"/>
    <n v="3676"/>
    <n v="57.4375"/>
    <x v="0"/>
    <x v="56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x v="894"/>
    <s v="Configurable upward-trending solution"/>
    <n v="125900"/>
    <n v="195936"/>
    <n v="155.62827640984909"/>
    <x v="1"/>
    <x v="562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x v="895"/>
    <s v="Persistent bandwidth-monitored framework"/>
    <n v="3700"/>
    <n v="1343"/>
    <n v="36.297297297297298"/>
    <x v="0"/>
    <x v="550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x v="896"/>
    <s v="Polarized discrete product"/>
    <n v="3600"/>
    <n v="2097"/>
    <n v="58.25"/>
    <x v="2"/>
    <x v="11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x v="897"/>
    <s v="Seamless dynamic website"/>
    <n v="3800"/>
    <n v="9021"/>
    <n v="237.39473684210526"/>
    <x v="1"/>
    <x v="388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x v="898"/>
    <s v="Extended multimedia firmware"/>
    <n v="35600"/>
    <n v="20915"/>
    <n v="58.75"/>
    <x v="0"/>
    <x v="537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x v="899"/>
    <s v="Versatile directional project"/>
    <n v="5300"/>
    <n v="9676"/>
    <n v="182.56603773584905"/>
    <x v="1"/>
    <x v="563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x v="900"/>
    <s v="Profound directional knowledge user"/>
    <n v="160400"/>
    <n v="1210"/>
    <n v="0.75436408977556113"/>
    <x v="0"/>
    <x v="63"/>
    <n v="31.84"/>
    <s v="US"/>
    <s v="USD"/>
    <n v="1329026400"/>
    <n v="1330236000"/>
    <b v="0"/>
    <b v="0"/>
    <s v="technology/web"/>
    <x v="2"/>
    <s v="web"/>
    <x v="819"/>
    <d v="2012-02-26T06:00:00"/>
  </r>
  <r>
    <n v="922"/>
    <x v="901"/>
    <s v="Ameliorated logistical capability"/>
    <n v="51400"/>
    <n v="90440"/>
    <n v="175.95330739299609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x v="902"/>
    <s v="Sharable discrete definition"/>
    <n v="1700"/>
    <n v="4044"/>
    <n v="237.88235294117646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x v="903"/>
    <s v="User-friendly next generation core"/>
    <n v="39400"/>
    <n v="192292"/>
    <n v="488.05076142131981"/>
    <x v="1"/>
    <x v="565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x v="904"/>
    <s v="Profit-focused empowering system engine"/>
    <n v="3000"/>
    <n v="6722"/>
    <n v="224.06666666666669"/>
    <x v="1"/>
    <x v="167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x v="905"/>
    <s v="Synchronized cohesive encoding"/>
    <n v="8700"/>
    <n v="1577"/>
    <n v="18.126436781609197"/>
    <x v="0"/>
    <x v="27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x v="906"/>
    <s v="Synergistic dynamic utilization"/>
    <n v="7200"/>
    <n v="3301"/>
    <n v="45.847222222222221"/>
    <x v="0"/>
    <x v="95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x v="907"/>
    <s v="Triple-buffered bi-directional model"/>
    <n v="167400"/>
    <n v="196386"/>
    <n v="117.31541218637993"/>
    <x v="1"/>
    <x v="566"/>
    <n v="52"/>
    <s v="IT"/>
    <s v="EUR"/>
    <n v="1388296800"/>
    <n v="1389074400"/>
    <b v="0"/>
    <b v="0"/>
    <s v="technology/web"/>
    <x v="2"/>
    <s v="web"/>
    <x v="823"/>
    <d v="2014-01-07T06:00:00"/>
  </r>
  <r>
    <n v="929"/>
    <x v="908"/>
    <s v="Polarized tertiary function"/>
    <n v="5500"/>
    <n v="11952"/>
    <n v="217.30909090909088"/>
    <x v="1"/>
    <x v="229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x v="909"/>
    <s v="Configurable fault-tolerant structure"/>
    <n v="3500"/>
    <n v="3930"/>
    <n v="112.28571428571428"/>
    <x v="1"/>
    <x v="72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x v="910"/>
    <s v="Digitized 24/7 budgetary management"/>
    <n v="7900"/>
    <n v="5729"/>
    <n v="72.51898734177216"/>
    <x v="0"/>
    <x v="19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x v="911"/>
    <s v="Stand-alone zero tolerance algorithm"/>
    <n v="2300"/>
    <n v="4883"/>
    <n v="212.30434782608697"/>
    <x v="1"/>
    <x v="358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x v="912"/>
    <s v="Implemented tangible support"/>
    <n v="73000"/>
    <n v="175015"/>
    <n v="239.74657534246577"/>
    <x v="1"/>
    <x v="567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x v="913"/>
    <s v="Reactive radical framework"/>
    <n v="6200"/>
    <n v="11280"/>
    <n v="181.93548387096774"/>
    <x v="1"/>
    <x v="339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x v="914"/>
    <s v="Object-based full-range knowledge user"/>
    <n v="6100"/>
    <n v="10012"/>
    <n v="164.13114754098362"/>
    <x v="1"/>
    <x v="227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x v="591"/>
    <s v="Enhanced composite contingency"/>
    <n v="103200"/>
    <n v="1690"/>
    <n v="1.6375968992248062"/>
    <x v="0"/>
    <x v="356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x v="915"/>
    <s v="Cloned fresh-thinking model"/>
    <n v="171000"/>
    <n v="84891"/>
    <n v="49.64385964912281"/>
    <x v="3"/>
    <x v="568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x v="916"/>
    <s v="Total dedicated benchmark"/>
    <n v="9200"/>
    <n v="10093"/>
    <n v="109.70652173913042"/>
    <x v="1"/>
    <x v="87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x v="917"/>
    <s v="Streamlined human-resource Graphic Interface"/>
    <n v="7800"/>
    <n v="3839"/>
    <n v="49.217948717948715"/>
    <x v="0"/>
    <x v="109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x v="918"/>
    <s v="Upgradable analyzing core"/>
    <n v="9900"/>
    <n v="6161"/>
    <n v="62.232323232323225"/>
    <x v="2"/>
    <x v="569"/>
    <n v="93.35"/>
    <s v="CA"/>
    <s v="CAD"/>
    <n v="1354341600"/>
    <n v="1356242400"/>
    <b v="0"/>
    <b v="0"/>
    <s v="technology/web"/>
    <x v="2"/>
    <s v="web"/>
    <x v="835"/>
    <d v="2012-12-23T06:00:00"/>
  </r>
  <r>
    <n v="941"/>
    <x v="919"/>
    <s v="Profound exuding pricing structure"/>
    <n v="43000"/>
    <n v="5615"/>
    <n v="13.05813953488372"/>
    <x v="0"/>
    <x v="373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x v="916"/>
    <s v="Horizontal optimizing model"/>
    <n v="9600"/>
    <n v="6205"/>
    <n v="64.635416666666671"/>
    <x v="0"/>
    <x v="109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x v="920"/>
    <s v="Synchronized fault-tolerant algorithm"/>
    <n v="7500"/>
    <n v="11969"/>
    <n v="159.58666666666667"/>
    <x v="1"/>
    <x v="493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x v="921"/>
    <s v="Streamlined 5thgeneration intranet"/>
    <n v="10000"/>
    <n v="8142"/>
    <n v="81.42"/>
    <x v="0"/>
    <x v="570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x v="922"/>
    <s v="Cross-group clear-thinking task-force"/>
    <n v="172000"/>
    <n v="55805"/>
    <n v="32.444767441860463"/>
    <x v="0"/>
    <x v="57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x v="923"/>
    <s v="Public-key bandwidth-monitored intranet"/>
    <n v="153700"/>
    <n v="15238"/>
    <n v="9.9141184124918666"/>
    <x v="0"/>
    <x v="483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x v="924"/>
    <s v="Upgradable clear-thinking hardware"/>
    <n v="3600"/>
    <n v="961"/>
    <n v="26.694444444444443"/>
    <x v="0"/>
    <x v="171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x v="925"/>
    <s v="Integrated holistic paradigm"/>
    <n v="9400"/>
    <n v="5918"/>
    <n v="62.957446808510639"/>
    <x v="3"/>
    <x v="415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x v="926"/>
    <s v="Seamless clear-thinking conglomeration"/>
    <n v="5900"/>
    <n v="9520"/>
    <n v="161.35593220338984"/>
    <x v="1"/>
    <x v="84"/>
    <n v="46.9"/>
    <s v="US"/>
    <s v="USD"/>
    <n v="1429333200"/>
    <n v="1430974800"/>
    <b v="0"/>
    <b v="0"/>
    <s v="technology/web"/>
    <x v="2"/>
    <s v="web"/>
    <x v="842"/>
    <d v="2015-05-07T05:00:00"/>
  </r>
  <r>
    <n v="950"/>
    <x v="927"/>
    <s v="Persistent content-based methodology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x v="928"/>
    <s v="Re-engineered 24hour matrix"/>
    <n v="14500"/>
    <n v="159056"/>
    <n v="1096.9379310344827"/>
    <x v="1"/>
    <x v="572"/>
    <n v="102.02"/>
    <s v="US"/>
    <s v="USD"/>
    <n v="1482732000"/>
    <n v="1482818400"/>
    <b v="0"/>
    <b v="1"/>
    <s v="music/rock"/>
    <x v="1"/>
    <s v="rock"/>
    <x v="844"/>
    <d v="2016-12-27T06:00:00"/>
  </r>
  <r>
    <n v="952"/>
    <x v="929"/>
    <s v="Virtual multi-tasking core"/>
    <n v="145500"/>
    <n v="101987"/>
    <n v="70.094158075601371"/>
    <x v="3"/>
    <x v="428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x v="930"/>
    <s v="Streamlined fault-tolerant conglomeration"/>
    <n v="3300"/>
    <n v="1980"/>
    <n v="60"/>
    <x v="0"/>
    <x v="356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x v="931"/>
    <s v="Enterprise-wide client-driven policy"/>
    <n v="42600"/>
    <n v="156384"/>
    <n v="367.0985915492958"/>
    <x v="1"/>
    <x v="573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x v="932"/>
    <s v="Function-based next generation emulation"/>
    <n v="700"/>
    <n v="7763"/>
    <n v="1109"/>
    <x v="1"/>
    <x v="175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x v="933"/>
    <s v="Re-engineered composite focus group"/>
    <n v="187600"/>
    <n v="35698"/>
    <n v="19.028784648187631"/>
    <x v="0"/>
    <x v="268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x v="934"/>
    <s v="Profound mission-critical function"/>
    <n v="9800"/>
    <n v="12434"/>
    <n v="126.87755102040816"/>
    <x v="1"/>
    <x v="54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x v="935"/>
    <s v="De-engineered zero-defect open system"/>
    <n v="1100"/>
    <n v="8081"/>
    <n v="734.63636363636363"/>
    <x v="1"/>
    <x v="19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x v="936"/>
    <s v="Operative hybrid utilization"/>
    <n v="145000"/>
    <n v="6631"/>
    <n v="4.5731034482758623"/>
    <x v="0"/>
    <x v="406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x v="937"/>
    <s v="Function-based interactive matrix"/>
    <n v="5500"/>
    <n v="4678"/>
    <n v="85.054545454545448"/>
    <x v="0"/>
    <x v="12"/>
    <n v="85.05"/>
    <s v="US"/>
    <s v="USD"/>
    <n v="1454911200"/>
    <n v="1458104400"/>
    <b v="0"/>
    <b v="0"/>
    <s v="technology/web"/>
    <x v="2"/>
    <s v="web"/>
    <x v="850"/>
    <d v="2016-03-16T05:00:00"/>
  </r>
  <r>
    <n v="961"/>
    <x v="938"/>
    <s v="Optimized content-based collaboration"/>
    <n v="5700"/>
    <n v="6800"/>
    <n v="119.29824561403508"/>
    <x v="1"/>
    <x v="287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x v="939"/>
    <s v="User-centric cohesive policy"/>
    <n v="3600"/>
    <n v="10657"/>
    <n v="296.02777777777777"/>
    <x v="1"/>
    <x v="574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x v="940"/>
    <s v="Ergonomic methodical hub"/>
    <n v="5900"/>
    <n v="4997"/>
    <n v="84.694915254237287"/>
    <x v="0"/>
    <x v="493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x v="941"/>
    <s v="Devolved disintermediate encryption"/>
    <n v="3700"/>
    <n v="13164"/>
    <n v="355.7837837837838"/>
    <x v="1"/>
    <x v="287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x v="942"/>
    <s v="Phased clear-thinking policy"/>
    <n v="2200"/>
    <n v="8501"/>
    <n v="386.40909090909093"/>
    <x v="1"/>
    <x v="512"/>
    <n v="41.07"/>
    <s v="GB"/>
    <s v="GBP"/>
    <n v="1264399200"/>
    <n v="1267855200"/>
    <b v="0"/>
    <b v="0"/>
    <s v="music/rock"/>
    <x v="1"/>
    <s v="rock"/>
    <x v="67"/>
    <d v="2010-03-06T06:00:00"/>
  </r>
  <r>
    <n v="966"/>
    <x v="411"/>
    <s v="Seamless solution-oriented capacity"/>
    <n v="1700"/>
    <n v="13468"/>
    <n v="792.23529411764707"/>
    <x v="1"/>
    <x v="242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x v="943"/>
    <s v="Organized human-resource attitude"/>
    <n v="88400"/>
    <n v="121138"/>
    <n v="137.03393665158373"/>
    <x v="1"/>
    <x v="575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x v="944"/>
    <s v="Open-architected disintermediate budgetary management"/>
    <n v="2400"/>
    <n v="8117"/>
    <n v="338.20833333333337"/>
    <x v="1"/>
    <x v="493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x v="945"/>
    <s v="Multi-lateral radical solution"/>
    <n v="7900"/>
    <n v="8550"/>
    <n v="108.22784810126582"/>
    <x v="1"/>
    <x v="576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x v="946"/>
    <s v="Inverse context-sensitive info-mediaries"/>
    <n v="94900"/>
    <n v="57659"/>
    <n v="60.757639620653315"/>
    <x v="0"/>
    <x v="577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x v="947"/>
    <s v="Versatile neutral workforce"/>
    <n v="5100"/>
    <n v="1414"/>
    <n v="27.725490196078432"/>
    <x v="0"/>
    <x v="3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x v="948"/>
    <s v="Multi-tiered systematic knowledge user"/>
    <n v="42700"/>
    <n v="97524"/>
    <n v="228.3934426229508"/>
    <x v="1"/>
    <x v="578"/>
    <n v="58.02"/>
    <s v="US"/>
    <s v="USD"/>
    <n v="1401685200"/>
    <n v="1402462800"/>
    <b v="0"/>
    <b v="1"/>
    <s v="technology/web"/>
    <x v="2"/>
    <s v="web"/>
    <x v="859"/>
    <d v="2014-06-11T05:00:00"/>
  </r>
  <r>
    <n v="973"/>
    <x v="949"/>
    <s v="Programmable multi-state algorithm"/>
    <n v="121100"/>
    <n v="26176"/>
    <n v="21.615194054500414"/>
    <x v="0"/>
    <x v="526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x v="950"/>
    <s v="Multi-channeled reciprocal interface"/>
    <n v="800"/>
    <n v="2991"/>
    <n v="373.875"/>
    <x v="1"/>
    <x v="235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x v="951"/>
    <s v="Right-sized maximized migration"/>
    <n v="5400"/>
    <n v="8366"/>
    <n v="154.92592592592592"/>
    <x v="1"/>
    <x v="18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x v="952"/>
    <s v="Self-enabling value-added artificial intelligence"/>
    <n v="4000"/>
    <n v="12886"/>
    <n v="322.14999999999998"/>
    <x v="1"/>
    <x v="382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x v="597"/>
    <s v="Vision-oriented interactive solution"/>
    <n v="7000"/>
    <n v="5177"/>
    <n v="73.957142857142856"/>
    <x v="0"/>
    <x v="109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x v="953"/>
    <s v="Fundamental user-facing productivity"/>
    <n v="1000"/>
    <n v="8641"/>
    <n v="864.1"/>
    <x v="1"/>
    <x v="45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x v="954"/>
    <s v="Innovative well-modulated capability"/>
    <n v="60200"/>
    <n v="86244"/>
    <n v="143.26245847176079"/>
    <x v="1"/>
    <x v="579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x v="955"/>
    <s v="Universal fault-tolerant orchestration"/>
    <n v="195200"/>
    <n v="78630"/>
    <n v="40.281762295081968"/>
    <x v="0"/>
    <x v="580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x v="956"/>
    <s v="Grass-roots executive synergy"/>
    <n v="6700"/>
    <n v="11941"/>
    <n v="178.22388059701493"/>
    <x v="1"/>
    <x v="581"/>
    <n v="36.97"/>
    <s v="US"/>
    <s v="USD"/>
    <n v="1514181600"/>
    <n v="1517032800"/>
    <b v="0"/>
    <b v="0"/>
    <s v="technology/web"/>
    <x v="2"/>
    <s v="web"/>
    <x v="866"/>
    <d v="2018-01-27T06:00:00"/>
  </r>
  <r>
    <n v="982"/>
    <x v="957"/>
    <s v="Multi-layered optimal application"/>
    <n v="7200"/>
    <n v="6115"/>
    <n v="84.930555555555557"/>
    <x v="0"/>
    <x v="51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x v="958"/>
    <s v="Business-focused full-range core"/>
    <n v="129100"/>
    <n v="188404"/>
    <n v="145.93648334624322"/>
    <x v="1"/>
    <x v="582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x v="959"/>
    <s v="Exclusive system-worthy Graphic Interface"/>
    <n v="6500"/>
    <n v="9910"/>
    <n v="152.46153846153848"/>
    <x v="1"/>
    <x v="345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x v="960"/>
    <s v="Enhanced optimal ability"/>
    <n v="170600"/>
    <n v="114523"/>
    <n v="67.129542790152414"/>
    <x v="0"/>
    <x v="583"/>
    <n v="26"/>
    <s v="US"/>
    <s v="USD"/>
    <n v="1386309600"/>
    <n v="1388556000"/>
    <b v="0"/>
    <b v="1"/>
    <s v="music/rock"/>
    <x v="1"/>
    <s v="rock"/>
    <x v="481"/>
    <d v="2014-01-01T06:00:00"/>
  </r>
  <r>
    <n v="986"/>
    <x v="961"/>
    <s v="Optional zero administration neural-net"/>
    <n v="7800"/>
    <n v="3144"/>
    <n v="40.307692307692307"/>
    <x v="0"/>
    <x v="45"/>
    <n v="34.17"/>
    <s v="US"/>
    <s v="USD"/>
    <n v="1301979600"/>
    <n v="1303189200"/>
    <b v="0"/>
    <b v="0"/>
    <s v="music/rock"/>
    <x v="1"/>
    <s v="rock"/>
    <x v="253"/>
    <d v="2011-04-19T05:00:00"/>
  </r>
  <r>
    <n v="987"/>
    <x v="962"/>
    <s v="Ameliorated foreground focus group"/>
    <n v="6200"/>
    <n v="13441"/>
    <n v="216.79032258064518"/>
    <x v="1"/>
    <x v="584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x v="963"/>
    <s v="Triple-buffered multi-tasking matrices"/>
    <n v="9400"/>
    <n v="4899"/>
    <n v="52.117021276595743"/>
    <x v="0"/>
    <x v="251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x v="964"/>
    <s v="Versatile dedicated migration"/>
    <n v="2400"/>
    <n v="11990"/>
    <n v="499.58333333333337"/>
    <x v="1"/>
    <x v="31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x v="965"/>
    <s v="Devolved foreground customer loyalty"/>
    <n v="7800"/>
    <n v="6839"/>
    <n v="87.679487179487182"/>
    <x v="0"/>
    <x v="251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x v="509"/>
    <s v="Reduced reciprocal focus group"/>
    <n v="9800"/>
    <n v="11091"/>
    <n v="113.17346938775511"/>
    <x v="1"/>
    <x v="585"/>
    <n v="46.02"/>
    <s v="US"/>
    <s v="USD"/>
    <n v="1411621200"/>
    <n v="1411966800"/>
    <b v="0"/>
    <b v="1"/>
    <s v="music/rock"/>
    <x v="1"/>
    <s v="rock"/>
    <x v="870"/>
    <d v="2014-09-29T05:00:00"/>
  </r>
  <r>
    <n v="992"/>
    <x v="966"/>
    <s v="Networked global migration"/>
    <n v="3100"/>
    <n v="13223"/>
    <n v="426.54838709677421"/>
    <x v="1"/>
    <x v="227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x v="967"/>
    <s v="De-engineered even-keeled definition"/>
    <n v="9800"/>
    <n v="7608"/>
    <n v="77.632653061224488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x v="968"/>
    <s v="Implemented bi-directional flexibility"/>
    <n v="141100"/>
    <n v="74073"/>
    <n v="52.496810772501767"/>
    <x v="0"/>
    <x v="586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x v="969"/>
    <s v="Vision-oriented scalable definition"/>
    <n v="97300"/>
    <n v="153216"/>
    <n v="157.46762589928059"/>
    <x v="1"/>
    <x v="587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x v="970"/>
    <s v="Future-proofed upward-trending migration"/>
    <n v="6600"/>
    <n v="4814"/>
    <n v="72.939393939393938"/>
    <x v="0"/>
    <x v="19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x v="971"/>
    <s v="Right-sized full-range throughput"/>
    <n v="7600"/>
    <n v="4603"/>
    <n v="60.565789473684205"/>
    <x v="3"/>
    <x v="27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x v="972"/>
    <s v="Polarized composite customer loyalty"/>
    <n v="66600"/>
    <n v="37823"/>
    <n v="56.791291291291287"/>
    <x v="0"/>
    <x v="82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x v="973"/>
    <s v="Expanded eco-centric policy"/>
    <n v="111100"/>
    <n v="62819"/>
    <n v="56.542754275427541"/>
    <x v="3"/>
    <x v="588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F5D2-8404-C846-A843-C03B91915AE5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B1B4B-3CF0-0546-8A13-176FB68A2BDD}" name="PivotTable4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4:G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02915-CC2F-D64F-92AF-3A54E38DB0E9}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6" bestFit="1" customWidth="1"/>
    <col min="8" max="8" width="13" bestFit="1" customWidth="1"/>
    <col min="9" max="9" width="16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>
        <f>ROUND(IFERROR(E2/H2,0), 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0">
        <f>(((L2/60)/60)/24)+DATE(1970,1,1)</f>
        <v>42336.25</v>
      </c>
      <c r="T2" s="10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(E3/D3)*100</f>
        <v>1040</v>
      </c>
      <c r="G3" t="s">
        <v>20</v>
      </c>
      <c r="H3">
        <v>158</v>
      </c>
      <c r="I3">
        <f t="shared" ref="I3:I66" si="1">ROUND(IFERROR(E3/H3,0), 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0">
        <f t="shared" ref="S3:S66" si="2">(((L3/60)/60)/24)+DATE(1970,1,1)</f>
        <v>41870.208333333336</v>
      </c>
      <c r="T3" s="10">
        <f t="shared" ref="T3:T66" si="3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(E67/D67)*100</f>
        <v>236.14754098360655</v>
      </c>
      <c r="G67" t="s">
        <v>20</v>
      </c>
      <c r="H67">
        <v>236</v>
      </c>
      <c r="I67">
        <f t="shared" ref="I67:I130" si="5">ROUND(IFERROR(E67/H67,0), 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0">
        <f t="shared" ref="S67:S130" si="6">(((L67/60)/60)/24)+DATE(1970,1,1)</f>
        <v>40570.25</v>
      </c>
      <c r="T67" s="10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(E131/D131)*100</f>
        <v>3.202693602693603</v>
      </c>
      <c r="G131" t="s">
        <v>74</v>
      </c>
      <c r="H131">
        <v>55</v>
      </c>
      <c r="I131">
        <f t="shared" ref="I131:I194" si="9">ROUND(IFERROR(E131/H131,0), 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0">
        <f t="shared" ref="S131:S194" si="10">(((L131/60)/60)/24)+DATE(1970,1,1)</f>
        <v>42038.25</v>
      </c>
      <c r="T131" s="10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ROUND(IFERROR(E195/H195,0), 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0">
        <f t="shared" ref="S195:S258" si="14">(((L195/60)/60)/24)+DATE(1970,1,1)</f>
        <v>43198.208333333328</v>
      </c>
      <c r="T195" s="10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(E259/D259)*100</f>
        <v>146</v>
      </c>
      <c r="G259" t="s">
        <v>20</v>
      </c>
      <c r="H259">
        <v>92</v>
      </c>
      <c r="I259">
        <f t="shared" ref="I259:I322" si="17">ROUND(IFERROR(E259/H259,0), 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0">
        <f t="shared" ref="S259:S322" si="18">(((L259/60)/60)/24)+DATE(1970,1,1)</f>
        <v>41338.25</v>
      </c>
      <c r="T259" s="10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ROUND(IFERROR(E323/H323,0), 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0">
        <f t="shared" ref="S323:S386" si="22">(((L323/60)/60)/24)+DATE(1970,1,1)</f>
        <v>40634.208333333336</v>
      </c>
      <c r="T323" s="10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ROUND(IFERROR(E387/H387,0), 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0">
        <f t="shared" ref="S387:S450" si="26">(((L387/60)/60)/24)+DATE(1970,1,1)</f>
        <v>43553.208333333328</v>
      </c>
      <c r="T387" s="10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(E451/D451)*100</f>
        <v>967</v>
      </c>
      <c r="G451" t="s">
        <v>20</v>
      </c>
      <c r="H451">
        <v>86</v>
      </c>
      <c r="I451">
        <f t="shared" ref="I451:I514" si="29">ROUND(IFERROR(E451/H451,0), 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0">
        <f t="shared" ref="S451:S514" si="30">(((L451/60)/60)/24)+DATE(1970,1,1)</f>
        <v>43530.25</v>
      </c>
      <c r="T451" s="10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ROUND(IFERROR(E515/H515,0), 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0">
        <f t="shared" ref="S515:S578" si="34">(((L515/60)/60)/24)+DATE(1970,1,1)</f>
        <v>40430.208333333336</v>
      </c>
      <c r="T515" s="10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ROUND(IFERROR(E579/H579,0), 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0">
        <f t="shared" ref="S579:S642" si="38">(((L579/60)/60)/24)+DATE(1970,1,1)</f>
        <v>40613.25</v>
      </c>
      <c r="T579" s="10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ROUND(IFERROR(E643/H643,0), 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0">
        <f t="shared" ref="S643:S706" si="42">(((L643/60)/60)/24)+DATE(1970,1,1)</f>
        <v>42786.25</v>
      </c>
      <c r="T643" s="10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ROUND(IFERROR(E707/H707,0), 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0">
        <f t="shared" ref="S707:S770" si="46">(((L707/60)/60)/24)+DATE(1970,1,1)</f>
        <v>41619.25</v>
      </c>
      <c r="T707" s="10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ROUND(IFERROR(E771/H771,0), 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0">
        <f t="shared" ref="S771:S834" si="50">(((L771/60)/60)/24)+DATE(1970,1,1)</f>
        <v>41501.208333333336</v>
      </c>
      <c r="T771" s="10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ROUND(IFERROR(E835/H835,0), 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0">
        <f t="shared" ref="S835:S898" si="54">(((L835/60)/60)/24)+DATE(1970,1,1)</f>
        <v>40588.25</v>
      </c>
      <c r="T835" s="10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ROUND(IFERROR(E899/H899,0), 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0">
        <f t="shared" ref="S899:S962" si="58">(((L899/60)/60)/24)+DATE(1970,1,1)</f>
        <v>43583.208333333328</v>
      </c>
      <c r="T899" s="10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ROUND(IFERROR(E963/H963,0), 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0">
        <f t="shared" ref="S963:S1001" si="62">(((L963/60)/60)/24)+DATE(1970,1,1)</f>
        <v>40591.25</v>
      </c>
      <c r="T963" s="10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 tint="-0.249977111117893"/>
        <color theme="4" tint="-0.249977111117893"/>
      </colorScale>
    </cfRule>
  </conditionalFormatting>
  <conditionalFormatting sqref="G1:G1048576">
    <cfRule type="containsText" dxfId="19" priority="3" operator="containsText" text="successful">
      <formula>NOT(ISERROR(SEARCH("successful",G1)))</formula>
    </cfRule>
    <cfRule type="containsText" dxfId="18" priority="4" stopIfTrue="1" operator="containsText" text="live">
      <formula>NOT(ISERROR(SEARCH("live",G1)))</formula>
    </cfRule>
    <cfRule type="containsText" dxfId="17" priority="5" stopIfTrue="1" operator="containsText" text="canceled">
      <formula>NOT(ISERROR(SEARCH("canceled",G1)))</formula>
    </cfRule>
    <cfRule type="containsText" dxfId="16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07E-6C1B-E74E-9992-E349F8A8E9C8}">
  <dimension ref="B1:G14"/>
  <sheetViews>
    <sheetView zoomScale="101" workbookViewId="0"/>
  </sheetViews>
  <sheetFormatPr baseColWidth="10" defaultRowHeight="16" x14ac:dyDescent="0.2"/>
  <cols>
    <col min="1" max="1" width="2.33203125" customWidth="1"/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8" t="s">
        <v>6</v>
      </c>
      <c r="C1" t="s">
        <v>2033</v>
      </c>
    </row>
    <row r="3" spans="2:7" x14ac:dyDescent="0.2">
      <c r="B3" s="8" t="s">
        <v>2046</v>
      </c>
      <c r="C3" s="8" t="s">
        <v>2034</v>
      </c>
    </row>
    <row r="4" spans="2:7" x14ac:dyDescent="0.2">
      <c r="B4" s="8" t="s">
        <v>2045</v>
      </c>
      <c r="C4" t="s">
        <v>74</v>
      </c>
      <c r="D4" t="s">
        <v>14</v>
      </c>
      <c r="E4" t="s">
        <v>47</v>
      </c>
      <c r="F4" t="s">
        <v>20</v>
      </c>
      <c r="G4" t="s">
        <v>2044</v>
      </c>
    </row>
    <row r="5" spans="2:7" x14ac:dyDescent="0.2">
      <c r="B5" s="9" t="s">
        <v>2035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2">
      <c r="B6" s="9" t="s">
        <v>2036</v>
      </c>
      <c r="C6">
        <v>4</v>
      </c>
      <c r="D6">
        <v>20</v>
      </c>
      <c r="F6">
        <v>22</v>
      </c>
      <c r="G6">
        <v>46</v>
      </c>
    </row>
    <row r="7" spans="2:7" x14ac:dyDescent="0.2">
      <c r="B7" s="9" t="s">
        <v>2037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2">
      <c r="B8" s="9" t="s">
        <v>2038</v>
      </c>
      <c r="F8">
        <v>4</v>
      </c>
      <c r="G8">
        <v>4</v>
      </c>
    </row>
    <row r="9" spans="2:7" x14ac:dyDescent="0.2">
      <c r="B9" s="9" t="s">
        <v>2039</v>
      </c>
      <c r="C9">
        <v>10</v>
      </c>
      <c r="D9">
        <v>66</v>
      </c>
      <c r="F9">
        <v>99</v>
      </c>
      <c r="G9">
        <v>175</v>
      </c>
    </row>
    <row r="10" spans="2:7" x14ac:dyDescent="0.2">
      <c r="B10" s="9" t="s">
        <v>2040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2">
      <c r="B11" s="9" t="s">
        <v>2041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2">
      <c r="B12" s="9" t="s">
        <v>2042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2">
      <c r="B13" s="9" t="s">
        <v>2043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2">
      <c r="B14" s="9" t="s">
        <v>2044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63B6-5668-D149-83B0-2289C725CC5E}">
  <dimension ref="B1:G30"/>
  <sheetViews>
    <sheetView workbookViewId="0"/>
  </sheetViews>
  <sheetFormatPr baseColWidth="10" defaultRowHeight="16" x14ac:dyDescent="0.2"/>
  <cols>
    <col min="1" max="1" width="2.33203125" customWidth="1"/>
    <col min="2" max="2" width="16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8" t="s">
        <v>6</v>
      </c>
      <c r="C1" t="s">
        <v>2033</v>
      </c>
    </row>
    <row r="2" spans="2:7" x14ac:dyDescent="0.2">
      <c r="B2" s="8" t="s">
        <v>2031</v>
      </c>
      <c r="C2" t="s">
        <v>2033</v>
      </c>
    </row>
    <row r="4" spans="2:7" x14ac:dyDescent="0.2">
      <c r="B4" s="8" t="s">
        <v>2046</v>
      </c>
      <c r="C4" s="8" t="s">
        <v>2034</v>
      </c>
    </row>
    <row r="5" spans="2:7" x14ac:dyDescent="0.2">
      <c r="B5" s="8" t="s">
        <v>2045</v>
      </c>
      <c r="C5" t="s">
        <v>74</v>
      </c>
      <c r="D5" t="s">
        <v>14</v>
      </c>
      <c r="E5" t="s">
        <v>47</v>
      </c>
      <c r="F5" t="s">
        <v>20</v>
      </c>
      <c r="G5" t="s">
        <v>2044</v>
      </c>
    </row>
    <row r="6" spans="2:7" x14ac:dyDescent="0.2">
      <c r="B6" s="9" t="s">
        <v>2047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2">
      <c r="B7" s="9" t="s">
        <v>2048</v>
      </c>
      <c r="F7">
        <v>4</v>
      </c>
      <c r="G7">
        <v>4</v>
      </c>
    </row>
    <row r="8" spans="2:7" x14ac:dyDescent="0.2">
      <c r="B8" s="9" t="s">
        <v>2049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2">
      <c r="B9" s="9" t="s">
        <v>2050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2">
      <c r="B10" s="9" t="s">
        <v>2051</v>
      </c>
      <c r="D10">
        <v>8</v>
      </c>
      <c r="F10">
        <v>10</v>
      </c>
      <c r="G10">
        <v>18</v>
      </c>
    </row>
    <row r="11" spans="2:7" x14ac:dyDescent="0.2">
      <c r="B11" s="9" t="s">
        <v>2052</v>
      </c>
      <c r="C11">
        <v>1</v>
      </c>
      <c r="D11">
        <v>7</v>
      </c>
      <c r="F11">
        <v>9</v>
      </c>
      <c r="G11">
        <v>17</v>
      </c>
    </row>
    <row r="12" spans="2:7" x14ac:dyDescent="0.2">
      <c r="B12" s="9" t="s">
        <v>2053</v>
      </c>
      <c r="C12">
        <v>4</v>
      </c>
      <c r="D12">
        <v>20</v>
      </c>
      <c r="F12">
        <v>22</v>
      </c>
      <c r="G12">
        <v>46</v>
      </c>
    </row>
    <row r="13" spans="2:7" x14ac:dyDescent="0.2">
      <c r="B13" s="9" t="s">
        <v>2054</v>
      </c>
      <c r="C13">
        <v>3</v>
      </c>
      <c r="D13">
        <v>19</v>
      </c>
      <c r="F13">
        <v>23</v>
      </c>
      <c r="G13">
        <v>45</v>
      </c>
    </row>
    <row r="14" spans="2:7" x14ac:dyDescent="0.2">
      <c r="B14" s="9" t="s">
        <v>2055</v>
      </c>
      <c r="C14">
        <v>1</v>
      </c>
      <c r="D14">
        <v>6</v>
      </c>
      <c r="F14">
        <v>10</v>
      </c>
      <c r="G14">
        <v>17</v>
      </c>
    </row>
    <row r="15" spans="2:7" x14ac:dyDescent="0.2">
      <c r="B15" s="9" t="s">
        <v>2056</v>
      </c>
      <c r="D15">
        <v>3</v>
      </c>
      <c r="F15">
        <v>4</v>
      </c>
      <c r="G15">
        <v>7</v>
      </c>
    </row>
    <row r="16" spans="2:7" x14ac:dyDescent="0.2">
      <c r="B16" s="9" t="s">
        <v>2057</v>
      </c>
      <c r="D16">
        <v>8</v>
      </c>
      <c r="E16">
        <v>1</v>
      </c>
      <c r="F16">
        <v>4</v>
      </c>
      <c r="G16">
        <v>13</v>
      </c>
    </row>
    <row r="17" spans="2:7" x14ac:dyDescent="0.2">
      <c r="B17" s="9" t="s">
        <v>2058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2">
      <c r="B18" s="9" t="s">
        <v>2059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2">
      <c r="B19" s="9" t="s">
        <v>2060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2">
      <c r="B20" s="9" t="s">
        <v>2061</v>
      </c>
      <c r="D20">
        <v>4</v>
      </c>
      <c r="F20">
        <v>4</v>
      </c>
      <c r="G20">
        <v>8</v>
      </c>
    </row>
    <row r="21" spans="2:7" x14ac:dyDescent="0.2">
      <c r="B21" s="9" t="s">
        <v>2062</v>
      </c>
      <c r="C21">
        <v>6</v>
      </c>
      <c r="D21">
        <v>30</v>
      </c>
      <c r="F21">
        <v>49</v>
      </c>
      <c r="G21">
        <v>85</v>
      </c>
    </row>
    <row r="22" spans="2:7" x14ac:dyDescent="0.2">
      <c r="B22" s="9" t="s">
        <v>2063</v>
      </c>
      <c r="D22">
        <v>9</v>
      </c>
      <c r="F22">
        <v>5</v>
      </c>
      <c r="G22">
        <v>14</v>
      </c>
    </row>
    <row r="23" spans="2:7" x14ac:dyDescent="0.2">
      <c r="B23" s="9" t="s">
        <v>2064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2">
      <c r="B24" s="9" t="s">
        <v>2065</v>
      </c>
      <c r="C24">
        <v>3</v>
      </c>
      <c r="D24">
        <v>3</v>
      </c>
      <c r="F24">
        <v>11</v>
      </c>
      <c r="G24">
        <v>17</v>
      </c>
    </row>
    <row r="25" spans="2:7" x14ac:dyDescent="0.2">
      <c r="B25" s="9" t="s">
        <v>2066</v>
      </c>
      <c r="D25">
        <v>7</v>
      </c>
      <c r="F25">
        <v>14</v>
      </c>
      <c r="G25">
        <v>21</v>
      </c>
    </row>
    <row r="26" spans="2:7" x14ac:dyDescent="0.2">
      <c r="B26" s="9" t="s">
        <v>2067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2">
      <c r="B27" s="9" t="s">
        <v>2068</v>
      </c>
      <c r="D27">
        <v>16</v>
      </c>
      <c r="E27">
        <v>1</v>
      </c>
      <c r="F27">
        <v>28</v>
      </c>
      <c r="G27">
        <v>45</v>
      </c>
    </row>
    <row r="28" spans="2:7" x14ac:dyDescent="0.2">
      <c r="B28" s="9" t="s">
        <v>2069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2">
      <c r="B29" s="9" t="s">
        <v>2070</v>
      </c>
      <c r="F29">
        <v>3</v>
      </c>
      <c r="G29">
        <v>3</v>
      </c>
    </row>
    <row r="30" spans="2:7" x14ac:dyDescent="0.2">
      <c r="B30" s="9" t="s">
        <v>2044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03DF-CAA9-E74F-BC39-334AFEF2426C}">
  <dimension ref="B1:F18"/>
  <sheetViews>
    <sheetView zoomScale="114" workbookViewId="0"/>
  </sheetViews>
  <sheetFormatPr baseColWidth="10" defaultRowHeight="16" x14ac:dyDescent="0.2"/>
  <cols>
    <col min="1" max="1" width="2.33203125" customWidth="1"/>
    <col min="2" max="2" width="16.83203125" bestFit="1" customWidth="1"/>
    <col min="3" max="3" width="15.6640625" bestFit="1" customWidth="1"/>
    <col min="4" max="4" width="5.83203125" bestFit="1" customWidth="1"/>
    <col min="5" max="5" width="9.83203125" bestFit="1" customWidth="1"/>
    <col min="6" max="6" width="11.33203125" bestFit="1" customWidth="1"/>
  </cols>
  <sheetData>
    <row r="1" spans="2:6" x14ac:dyDescent="0.2">
      <c r="B1" s="8" t="s">
        <v>2031</v>
      </c>
      <c r="C1" t="s">
        <v>2033</v>
      </c>
    </row>
    <row r="2" spans="2:6" x14ac:dyDescent="0.2">
      <c r="B2" s="8" t="s">
        <v>2085</v>
      </c>
      <c r="C2" t="s">
        <v>2033</v>
      </c>
    </row>
    <row r="4" spans="2:6" x14ac:dyDescent="0.2">
      <c r="B4" s="8" t="s">
        <v>2046</v>
      </c>
      <c r="C4" s="8" t="s">
        <v>2034</v>
      </c>
    </row>
    <row r="5" spans="2:6" x14ac:dyDescent="0.2">
      <c r="B5" s="8" t="s">
        <v>2045</v>
      </c>
      <c r="C5" t="s">
        <v>74</v>
      </c>
      <c r="D5" t="s">
        <v>14</v>
      </c>
      <c r="E5" t="s">
        <v>20</v>
      </c>
      <c r="F5" t="s">
        <v>2044</v>
      </c>
    </row>
    <row r="6" spans="2:6" x14ac:dyDescent="0.2">
      <c r="B6" s="11" t="s">
        <v>2073</v>
      </c>
      <c r="C6">
        <v>6</v>
      </c>
      <c r="D6">
        <v>36</v>
      </c>
      <c r="E6">
        <v>49</v>
      </c>
      <c r="F6">
        <v>91</v>
      </c>
    </row>
    <row r="7" spans="2:6" x14ac:dyDescent="0.2">
      <c r="B7" s="11" t="s">
        <v>2074</v>
      </c>
      <c r="C7">
        <v>7</v>
      </c>
      <c r="D7">
        <v>28</v>
      </c>
      <c r="E7">
        <v>44</v>
      </c>
      <c r="F7">
        <v>79</v>
      </c>
    </row>
    <row r="8" spans="2:6" x14ac:dyDescent="0.2">
      <c r="B8" s="11" t="s">
        <v>2075</v>
      </c>
      <c r="C8">
        <v>4</v>
      </c>
      <c r="D8">
        <v>33</v>
      </c>
      <c r="E8">
        <v>49</v>
      </c>
      <c r="F8">
        <v>86</v>
      </c>
    </row>
    <row r="9" spans="2:6" x14ac:dyDescent="0.2">
      <c r="B9" s="11" t="s">
        <v>2076</v>
      </c>
      <c r="C9">
        <v>1</v>
      </c>
      <c r="D9">
        <v>30</v>
      </c>
      <c r="E9">
        <v>46</v>
      </c>
      <c r="F9">
        <v>77</v>
      </c>
    </row>
    <row r="10" spans="2:6" x14ac:dyDescent="0.2">
      <c r="B10" s="11" t="s">
        <v>2077</v>
      </c>
      <c r="C10">
        <v>3</v>
      </c>
      <c r="D10">
        <v>35</v>
      </c>
      <c r="E10">
        <v>46</v>
      </c>
      <c r="F10">
        <v>84</v>
      </c>
    </row>
    <row r="11" spans="2:6" x14ac:dyDescent="0.2">
      <c r="B11" s="11" t="s">
        <v>2078</v>
      </c>
      <c r="C11">
        <v>3</v>
      </c>
      <c r="D11">
        <v>28</v>
      </c>
      <c r="E11">
        <v>55</v>
      </c>
      <c r="F11">
        <v>86</v>
      </c>
    </row>
    <row r="12" spans="2:6" x14ac:dyDescent="0.2">
      <c r="B12" s="11" t="s">
        <v>2079</v>
      </c>
      <c r="C12">
        <v>4</v>
      </c>
      <c r="D12">
        <v>31</v>
      </c>
      <c r="E12">
        <v>58</v>
      </c>
      <c r="F12">
        <v>93</v>
      </c>
    </row>
    <row r="13" spans="2:6" x14ac:dyDescent="0.2">
      <c r="B13" s="11" t="s">
        <v>2080</v>
      </c>
      <c r="C13">
        <v>8</v>
      </c>
      <c r="D13">
        <v>35</v>
      </c>
      <c r="E13">
        <v>41</v>
      </c>
      <c r="F13">
        <v>84</v>
      </c>
    </row>
    <row r="14" spans="2:6" x14ac:dyDescent="0.2">
      <c r="B14" s="11" t="s">
        <v>2081</v>
      </c>
      <c r="C14">
        <v>5</v>
      </c>
      <c r="D14">
        <v>23</v>
      </c>
      <c r="E14">
        <v>45</v>
      </c>
      <c r="F14">
        <v>73</v>
      </c>
    </row>
    <row r="15" spans="2:6" x14ac:dyDescent="0.2">
      <c r="B15" s="11" t="s">
        <v>2082</v>
      </c>
      <c r="C15">
        <v>6</v>
      </c>
      <c r="D15">
        <v>26</v>
      </c>
      <c r="E15">
        <v>45</v>
      </c>
      <c r="F15">
        <v>77</v>
      </c>
    </row>
    <row r="16" spans="2:6" x14ac:dyDescent="0.2">
      <c r="B16" s="11" t="s">
        <v>2083</v>
      </c>
      <c r="C16">
        <v>3</v>
      </c>
      <c r="D16">
        <v>27</v>
      </c>
      <c r="E16">
        <v>45</v>
      </c>
      <c r="F16">
        <v>75</v>
      </c>
    </row>
    <row r="17" spans="2:6" x14ac:dyDescent="0.2">
      <c r="B17" s="11" t="s">
        <v>2084</v>
      </c>
      <c r="C17">
        <v>7</v>
      </c>
      <c r="D17">
        <v>32</v>
      </c>
      <c r="E17">
        <v>42</v>
      </c>
      <c r="F17">
        <v>81</v>
      </c>
    </row>
    <row r="18" spans="2:6" x14ac:dyDescent="0.2">
      <c r="B18" s="11" t="s">
        <v>2044</v>
      </c>
      <c r="C18">
        <v>57</v>
      </c>
      <c r="D18">
        <v>364</v>
      </c>
      <c r="E18">
        <v>565</v>
      </c>
      <c r="F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6AE-42F7-9540-AFF2-6B6A80C2A3DA}">
  <dimension ref="A1:J13"/>
  <sheetViews>
    <sheetView workbookViewId="0"/>
  </sheetViews>
  <sheetFormatPr baseColWidth="10" defaultRowHeight="16" x14ac:dyDescent="0.2"/>
  <cols>
    <col min="1" max="1" width="2.33203125" customWidth="1"/>
    <col min="2" max="2" width="27" bestFit="1" customWidth="1"/>
    <col min="3" max="3" width="23.5" bestFit="1" customWidth="1"/>
    <col min="4" max="4" width="19.83203125" bestFit="1" customWidth="1"/>
    <col min="5" max="5" width="22.33203125" bestFit="1" customWidth="1"/>
  </cols>
  <sheetData>
    <row r="1" spans="1:10" ht="34" x14ac:dyDescent="0.2">
      <c r="A1" s="12"/>
      <c r="B1" s="2" t="s">
        <v>2086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2091</v>
      </c>
      <c r="H1" s="2" t="s">
        <v>2092</v>
      </c>
      <c r="I1" s="2" t="s">
        <v>2093</v>
      </c>
      <c r="J1" s="13"/>
    </row>
    <row r="2" spans="1:10" x14ac:dyDescent="0.2">
      <c r="B2" t="s">
        <v>2094</v>
      </c>
      <c r="C2">
        <f>COUNTIFS(Crowdfunding!D2:D1001,"&lt;1000", Crowdfunding!G2:G1001, Crowdfunding!G3)</f>
        <v>30</v>
      </c>
      <c r="D2">
        <f>COUNTIFS(Crowdfunding!D2:D1001,"&lt;1000", Crowdfunding!G2:G1001, "failed")</f>
        <v>20</v>
      </c>
      <c r="E2">
        <f>COUNTIFS(Crowdfunding!D2:D1001,"&lt;1000", Crowdfunding!G2:G1001, "canceled")</f>
        <v>1</v>
      </c>
      <c r="F2">
        <f>SUM(C2:E2)</f>
        <v>51</v>
      </c>
      <c r="G2" s="4">
        <f>(C2/F2)</f>
        <v>0.58823529411764708</v>
      </c>
      <c r="H2" s="4">
        <f>(D2/F2)</f>
        <v>0.39215686274509803</v>
      </c>
      <c r="I2" s="4">
        <f>(E2/F2)</f>
        <v>1.9607843137254902E-2</v>
      </c>
    </row>
    <row r="3" spans="1:10" x14ac:dyDescent="0.2">
      <c r="B3" t="s">
        <v>2095</v>
      </c>
      <c r="C3">
        <f>COUNTIFS(Crowdfunding!$D$2:$D$1001,"&gt;=1000",Crowdfunding!$D$2:$D$1001,"&lt;=4999",Crowdfunding!$G$2:$G$1001,"successful")</f>
        <v>191</v>
      </c>
      <c r="D3">
        <f>COUNTIFS(Crowdfunding!$D$2:$D$1001,"&gt;=1000",Crowdfunding!$D$2:$D$1001,"&lt;=4999",Crowdfunding!$G$2:$G$1001,"failed")</f>
        <v>38</v>
      </c>
      <c r="E3">
        <f>COUNTIFS(Crowdfunding!$D$2:$D$1001,"&gt;=1000",Crowdfunding!$D$2:$D$1001,"&lt;=4999",Crowdfunding!$G$2:$G$1001,"canceled")</f>
        <v>2</v>
      </c>
      <c r="F3">
        <f t="shared" ref="F3:F13" si="0">SUM(C3:E3)</f>
        <v>231</v>
      </c>
      <c r="G3" s="4">
        <f t="shared" ref="G3:G13" si="1">(C3/F3)</f>
        <v>0.82683982683982682</v>
      </c>
      <c r="H3" s="4">
        <f t="shared" ref="H3:H13" si="2">(D3/F3)</f>
        <v>0.16450216450216451</v>
      </c>
      <c r="I3" s="4">
        <f t="shared" ref="I3:I13" si="3">(E3/F3)</f>
        <v>8.658008658008658E-3</v>
      </c>
    </row>
    <row r="4" spans="1:10" x14ac:dyDescent="0.2">
      <c r="B4" t="s">
        <v>2096</v>
      </c>
      <c r="C4">
        <f>COUNTIFS(Crowdfunding!$D$2:$D$1001,"&gt;=5000",Crowdfunding!$D$2:$D$1001,"&lt;=9999",Crowdfunding!$G$2:$G$1001,"successful")</f>
        <v>164</v>
      </c>
      <c r="D4">
        <f>COUNTIFS(Crowdfunding!$D$2:$D$1001,"&gt;=5000",Crowdfunding!$D$2:$D$1001,"&lt;=9999",Crowdfunding!$G$2:$G$1001,"failed")</f>
        <v>126</v>
      </c>
      <c r="E4">
        <f>COUNTIFS(Crowdfunding!$D$2:$D$1001,"&gt;=5000",Crowdfunding!$D$2:$D$1001,"&lt;=9999",Crowdfunding!$G$2:$G$1001,"canceled")</f>
        <v>25</v>
      </c>
      <c r="F4">
        <f t="shared" si="0"/>
        <v>315</v>
      </c>
      <c r="G4" s="4">
        <f t="shared" si="1"/>
        <v>0.52063492063492067</v>
      </c>
      <c r="H4" s="4">
        <f t="shared" si="2"/>
        <v>0.4</v>
      </c>
      <c r="I4" s="4">
        <f t="shared" si="3"/>
        <v>7.9365079365079361E-2</v>
      </c>
    </row>
    <row r="5" spans="1:10" x14ac:dyDescent="0.2">
      <c r="B5" t="s">
        <v>2097</v>
      </c>
      <c r="C5">
        <f>COUNTIFS(Crowdfunding!$D$2:$D$1001,"&gt;=10000",Crowdfunding!$D$2:$D$1001,"&lt;=14999",Crowdfunding!$G$2:$G$1001,"successful")</f>
        <v>4</v>
      </c>
      <c r="D5">
        <f>COUNTIFS(Crowdfunding!$D$2:$D$1001,"&gt;=10000",Crowdfunding!$D$2:$D$1001,"&lt;=14999",Crowdfunding!$G$2:$G$1001,"failed")</f>
        <v>5</v>
      </c>
      <c r="E5">
        <f>COUNTIFS(Crowdfunding!$D$2:$D$1001,"&gt;=10000",Crowdfunding!$D$2:$D$1001,"&lt;=14999",Crowdfunding!$G$2:$G$1001,"canceled")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10" x14ac:dyDescent="0.2">
      <c r="B6" t="s">
        <v>2098</v>
      </c>
      <c r="C6">
        <f>COUNTIFS(Crowdfunding!$D$2:$D$1001,"&gt;=15000",Crowdfunding!$D$2:$D$1001,"&lt;=19999",Crowdfunding!$G$2:$G$1001,"successful")</f>
        <v>10</v>
      </c>
      <c r="D6">
        <f>COUNTIFS(Crowdfunding!$D$2:$D$1001,"&gt;=15000",Crowdfunding!$D$2:$D$1001,"&lt;=19999",Crowdfunding!$G$2:$G$1001,"failed")</f>
        <v>0</v>
      </c>
      <c r="E6">
        <f>COUNTIFS(Crowdfunding!$D$2:$D$1001,"&gt;=15000",Crowdfunding!$D$2:$D$1001,"&lt;=19999",Crowdfunding!$G$2:$G$1001,"canceled")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10" x14ac:dyDescent="0.2">
      <c r="B7" t="s">
        <v>2099</v>
      </c>
      <c r="C7">
        <f>COUNTIFS(Crowdfunding!$D$2:$D$1001,"&gt;=20000",Crowdfunding!$D$2:$D$1001,"&lt;=24999",Crowdfunding!$G$2:$G$1001,"successful")</f>
        <v>7</v>
      </c>
      <c r="D7">
        <f>COUNTIFS(Crowdfunding!$D$2:$D$1001,"&gt;=20000",Crowdfunding!$D$2:$D$1001,"&lt;=24999",Crowdfunding!$G$2:$G$1001,"failed")</f>
        <v>0</v>
      </c>
      <c r="E7">
        <f>COUNTIFS(Crowdfunding!$D$2:$D$1001,"&gt;=20000",Crowdfunding!$D$2:$D$1001,"&lt;=24999",Crowdfunding!$G$2:$G$1001,"canceled")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10" x14ac:dyDescent="0.2">
      <c r="B8" t="s">
        <v>2100</v>
      </c>
      <c r="C8">
        <f>COUNTIFS(Crowdfunding!D2:D1001,"&gt;=25000",Crowdfunding!$D$2:$D$1001,"&lt;=29999",Crowdfunding!$G$2:$G$1001,"successful")</f>
        <v>11</v>
      </c>
      <c r="D8">
        <f>COUNTIFS(Crowdfunding!E2:E1001,"&gt;=25000",Crowdfunding!$D$2:$D$1001,"&lt;=29999",Crowdfunding!$G$2:$G$1001,"failed")</f>
        <v>1</v>
      </c>
      <c r="E8">
        <f>COUNTIFS(Crowdfunding!F2:F1001,"&gt;=25000",Crowdfunding!$D$2:$D$1001,"&lt;=29999",Crowdfunding!$G$2:$G$1001,"canceled")</f>
        <v>0</v>
      </c>
      <c r="F8">
        <f t="shared" si="0"/>
        <v>12</v>
      </c>
      <c r="G8" s="4">
        <f t="shared" si="1"/>
        <v>0.91666666666666663</v>
      </c>
      <c r="H8" s="4">
        <f t="shared" si="2"/>
        <v>8.3333333333333329E-2</v>
      </c>
      <c r="I8" s="4">
        <f t="shared" si="3"/>
        <v>0</v>
      </c>
    </row>
    <row r="9" spans="1:10" x14ac:dyDescent="0.2">
      <c r="B9" t="s">
        <v>2101</v>
      </c>
      <c r="C9">
        <f>COUNTIFS(Crowdfunding!$D$2:$D$1001,"&gt;=30000",Crowdfunding!$D$2:$D$1001,"&lt;=34999",Crowdfunding!$G$2:$G$1001,"successful")</f>
        <v>7</v>
      </c>
      <c r="D9">
        <f>COUNTIFS(Crowdfunding!$D$2:$D$1001,"&gt;=30000",Crowdfunding!$D$2:$D$1001,"&lt;=34999",Crowdfunding!$G$2:$G$1001,"failed")</f>
        <v>0</v>
      </c>
      <c r="E9">
        <f>COUNTIFS(Crowdfunding!$D$2:$D$1001,"&gt;=30000",Crowdfunding!$D$2:$D$1001,"&lt;=34999",Crowdfunding!$G$2:$G$1001,"canceled")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10" x14ac:dyDescent="0.2">
      <c r="B10" t="s">
        <v>2102</v>
      </c>
      <c r="C10">
        <f>COUNTIFS(Crowdfunding!$D$2:$D$1001,"&gt;=35000",Crowdfunding!$D$2:$D$1001,"&lt;=39999",Crowdfunding!$G$2:$G$1001,"successful")</f>
        <v>8</v>
      </c>
      <c r="D10">
        <f>COUNTIFS(Crowdfunding!$D$2:$D$1001,"&gt;=35000",Crowdfunding!$D$2:$D$1001,"&lt;=39999",Crowdfunding!$G$2:$G$1001,"failed")</f>
        <v>3</v>
      </c>
      <c r="E10">
        <f>COUNTIFS(Crowdfunding!$D$2:$D$1001,"&gt;=35000",Crowdfunding!$D$2:$D$1001,"&lt;=39999",Crowdfunding!$G$2:$G$1001,"canceled")</f>
        <v>1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10" x14ac:dyDescent="0.2">
      <c r="B11" t="s">
        <v>2103</v>
      </c>
      <c r="C11">
        <f>COUNTIFS(Crowdfunding!$D$2:$D$1001,"&gt;=40000",Crowdfunding!$D$2:$D$1001,"&lt;=44999",Crowdfunding!$G$2:$G$1001,"successful")</f>
        <v>11</v>
      </c>
      <c r="D11">
        <f>COUNTIFS(Crowdfunding!$D$2:$D$1001,"&gt;=40000",Crowdfunding!$D$2:$D$1001,"&lt;=44999",Crowdfunding!$G$2:$G$1001,"failed")</f>
        <v>3</v>
      </c>
      <c r="E11">
        <f>COUNTIFS(Crowdfunding!$D$2:$D$1001,"&gt;=40000",Crowdfunding!$D$2:$D$1001,"&lt;=44999",Crowdfunding!$G$2:$G$1001,"canceled")</f>
        <v>0</v>
      </c>
      <c r="F11">
        <f t="shared" si="0"/>
        <v>14</v>
      </c>
      <c r="G11" s="4">
        <f t="shared" si="1"/>
        <v>0.7857142857142857</v>
      </c>
      <c r="H11" s="4">
        <f t="shared" si="2"/>
        <v>0.21428571428571427</v>
      </c>
      <c r="I11" s="4">
        <f t="shared" si="3"/>
        <v>0</v>
      </c>
    </row>
    <row r="12" spans="1:10" x14ac:dyDescent="0.2">
      <c r="B12" t="s">
        <v>2104</v>
      </c>
      <c r="C12">
        <f>COUNTIFS(Crowdfunding!$D$2:$D$1001,"&gt;=45000",Crowdfunding!$D$2:$D$1001,"&lt;=49999",Crowdfunding!$G$2:$G$1001,"successful")</f>
        <v>8</v>
      </c>
      <c r="D12">
        <f>COUNTIFS(Crowdfunding!$D$2:$D$1001,"&gt;=45000",Crowdfunding!$D$2:$D$1001,"&lt;=49999",Crowdfunding!$G$2:$G$1001,"failed")</f>
        <v>3</v>
      </c>
      <c r="E12">
        <f>COUNTIFS(Crowdfunding!$D$2:$D$1001,"&gt;=45000",Crowdfunding!$D$2:$D$1001,"&lt;=49999",Crowdfunding!$G$2:$G$1001,"canceled")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10" ht="34" x14ac:dyDescent="0.2">
      <c r="B13" s="14" t="s">
        <v>2105</v>
      </c>
      <c r="C13">
        <f>COUNTIFS(Crowdfunding!$D$2:$D$1001,"&gt;=50000",Crowdfunding!$G$2:$G$1001,"successful")</f>
        <v>114</v>
      </c>
      <c r="D13">
        <f>COUNTIFS(Crowdfunding!$D$2:$D$1001,"&gt;=50000",Crowdfunding!$G$2:$G$1001,"failed")</f>
        <v>163</v>
      </c>
      <c r="E13">
        <f>COUNTIFS(Crowdfunding!$D$2:$D$1001,"&gt;=50000",Crowdfunding!$G$2:$G$1001,"canceled")</f>
        <v>28</v>
      </c>
      <c r="F13">
        <f t="shared" si="0"/>
        <v>305</v>
      </c>
      <c r="G13" s="4">
        <f t="shared" si="1"/>
        <v>0.3737704918032787</v>
      </c>
      <c r="H13" s="4">
        <f t="shared" si="2"/>
        <v>0.53442622950819674</v>
      </c>
      <c r="I13" s="4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3D3C-BA96-EE43-8075-A5B858AD01DD}">
  <dimension ref="B1:T1001"/>
  <sheetViews>
    <sheetView zoomScale="120" zoomScaleNormal="120" workbookViewId="0"/>
  </sheetViews>
  <sheetFormatPr baseColWidth="10" defaultRowHeight="16" x14ac:dyDescent="0.2"/>
  <cols>
    <col min="1" max="1" width="2.33203125" customWidth="1"/>
    <col min="2" max="2" width="9.5" bestFit="1" customWidth="1"/>
    <col min="3" max="3" width="13" bestFit="1" customWidth="1"/>
    <col min="5" max="5" width="8.33203125" bestFit="1" customWidth="1"/>
    <col min="6" max="7" width="7.33203125" bestFit="1" customWidth="1"/>
    <col min="8" max="8" width="5.1640625" bestFit="1" customWidth="1"/>
    <col min="9" max="9" width="9.5" bestFit="1" customWidth="1"/>
    <col min="10" max="10" width="8.83203125" bestFit="1" customWidth="1"/>
    <col min="11" max="11" width="53.6640625" customWidth="1"/>
    <col min="12" max="12" width="8.33203125" bestFit="1" customWidth="1"/>
    <col min="13" max="13" width="13" bestFit="1" customWidth="1"/>
  </cols>
  <sheetData>
    <row r="1" spans="2:20" x14ac:dyDescent="0.2">
      <c r="B1" s="1" t="s">
        <v>4</v>
      </c>
      <c r="C1" s="1" t="s">
        <v>5</v>
      </c>
      <c r="E1" s="15" t="s">
        <v>2106</v>
      </c>
      <c r="F1" s="15" t="s">
        <v>2107</v>
      </c>
      <c r="G1" s="15" t="s">
        <v>2108</v>
      </c>
      <c r="H1" s="15" t="s">
        <v>2109</v>
      </c>
      <c r="I1" s="15" t="s">
        <v>2110</v>
      </c>
      <c r="J1" s="15" t="s">
        <v>2114</v>
      </c>
      <c r="K1" s="12"/>
      <c r="L1" s="1" t="s">
        <v>4</v>
      </c>
      <c r="M1" s="1" t="s">
        <v>5</v>
      </c>
      <c r="O1" s="15" t="s">
        <v>2106</v>
      </c>
      <c r="P1" s="15" t="s">
        <v>2107</v>
      </c>
      <c r="Q1" s="15" t="s">
        <v>2108</v>
      </c>
      <c r="R1" s="15" t="s">
        <v>2109</v>
      </c>
      <c r="S1" s="15" t="s">
        <v>2110</v>
      </c>
      <c r="T1" s="15" t="s">
        <v>2114</v>
      </c>
    </row>
    <row r="2" spans="2:20" x14ac:dyDescent="0.2">
      <c r="B2" t="s">
        <v>20</v>
      </c>
      <c r="C2">
        <v>158</v>
      </c>
      <c r="E2" s="7">
        <f>AVERAGE(C2:C566)</f>
        <v>851.14690265486729</v>
      </c>
      <c r="F2">
        <f>MEDIAN(C2:C566)</f>
        <v>201</v>
      </c>
      <c r="G2">
        <f>MIN(C2:C566)</f>
        <v>16</v>
      </c>
      <c r="H2">
        <f>MAX(C2:C566)</f>
        <v>7295</v>
      </c>
      <c r="I2">
        <f>_xlfn.VAR.S(C2:C566)</f>
        <v>1606216.5936295739</v>
      </c>
      <c r="J2" s="7">
        <f>_xlfn.STDEV.S(C2:C566)</f>
        <v>1267.366006183523</v>
      </c>
      <c r="L2" t="s">
        <v>14</v>
      </c>
      <c r="M2">
        <v>0</v>
      </c>
      <c r="O2" s="7">
        <f>AVERAGE(M2:M365)</f>
        <v>585.61538461538464</v>
      </c>
      <c r="P2" s="7">
        <f>MEDIAN(M2:M365)</f>
        <v>114.5</v>
      </c>
      <c r="Q2">
        <f>MIN(M2:M365)</f>
        <v>0</v>
      </c>
      <c r="R2">
        <f>MAX(M2:M365)</f>
        <v>6080</v>
      </c>
      <c r="S2" s="7">
        <f>_xlfn.VAR.S(M2:M365)</f>
        <v>924113.45496927318</v>
      </c>
      <c r="T2" s="7">
        <f>_xlfn.STDEV.S(M2:M365)</f>
        <v>961.30819978260524</v>
      </c>
    </row>
    <row r="3" spans="2:20" x14ac:dyDescent="0.2">
      <c r="B3" t="s">
        <v>20</v>
      </c>
      <c r="C3">
        <v>1425</v>
      </c>
      <c r="F3" s="6"/>
      <c r="K3" s="6"/>
      <c r="L3" t="s">
        <v>14</v>
      </c>
      <c r="M3">
        <v>24</v>
      </c>
    </row>
    <row r="4" spans="2:20" x14ac:dyDescent="0.2">
      <c r="B4" t="s">
        <v>20</v>
      </c>
      <c r="C4">
        <v>174</v>
      </c>
      <c r="E4" s="17" t="s">
        <v>2111</v>
      </c>
      <c r="F4" s="16"/>
      <c r="G4" s="16"/>
      <c r="H4" s="16"/>
      <c r="I4" s="16"/>
      <c r="L4" t="s">
        <v>14</v>
      </c>
      <c r="M4">
        <v>53</v>
      </c>
    </row>
    <row r="5" spans="2:20" x14ac:dyDescent="0.2">
      <c r="B5" t="s">
        <v>20</v>
      </c>
      <c r="C5">
        <v>227</v>
      </c>
      <c r="E5" s="18" t="s">
        <v>2113</v>
      </c>
      <c r="F5" s="18"/>
      <c r="G5" s="18"/>
      <c r="H5" s="18"/>
      <c r="I5" s="18"/>
      <c r="J5" s="18"/>
      <c r="K5" s="18"/>
      <c r="L5" t="s">
        <v>14</v>
      </c>
      <c r="M5">
        <v>18</v>
      </c>
    </row>
    <row r="6" spans="2:20" x14ac:dyDescent="0.2">
      <c r="B6" t="s">
        <v>20</v>
      </c>
      <c r="C6">
        <v>220</v>
      </c>
      <c r="E6" s="18" t="s">
        <v>2115</v>
      </c>
      <c r="F6" s="18"/>
      <c r="G6" s="18"/>
      <c r="H6" s="18"/>
      <c r="I6" s="18"/>
      <c r="J6" s="18"/>
      <c r="K6" s="18"/>
      <c r="L6" t="s">
        <v>14</v>
      </c>
      <c r="M6">
        <v>44</v>
      </c>
    </row>
    <row r="7" spans="2:20" x14ac:dyDescent="0.2">
      <c r="B7" t="s">
        <v>20</v>
      </c>
      <c r="C7">
        <v>98</v>
      </c>
      <c r="L7" t="s">
        <v>14</v>
      </c>
      <c r="M7">
        <v>27</v>
      </c>
    </row>
    <row r="8" spans="2:20" x14ac:dyDescent="0.2">
      <c r="B8" t="s">
        <v>20</v>
      </c>
      <c r="C8">
        <v>100</v>
      </c>
      <c r="L8" t="s">
        <v>14</v>
      </c>
      <c r="M8">
        <v>55</v>
      </c>
    </row>
    <row r="9" spans="2:20" x14ac:dyDescent="0.2">
      <c r="B9" t="s">
        <v>20</v>
      </c>
      <c r="C9">
        <v>1249</v>
      </c>
      <c r="L9" t="s">
        <v>14</v>
      </c>
      <c r="M9">
        <v>200</v>
      </c>
    </row>
    <row r="10" spans="2:20" x14ac:dyDescent="0.2">
      <c r="B10" t="s">
        <v>20</v>
      </c>
      <c r="C10">
        <v>1396</v>
      </c>
      <c r="L10" t="s">
        <v>14</v>
      </c>
      <c r="M10">
        <v>452</v>
      </c>
    </row>
    <row r="11" spans="2:20" x14ac:dyDescent="0.2">
      <c r="B11" t="s">
        <v>20</v>
      </c>
      <c r="C11">
        <v>890</v>
      </c>
      <c r="L11" t="s">
        <v>14</v>
      </c>
      <c r="M11">
        <v>674</v>
      </c>
    </row>
    <row r="12" spans="2:20" x14ac:dyDescent="0.2">
      <c r="B12" t="s">
        <v>20</v>
      </c>
      <c r="C12">
        <v>142</v>
      </c>
      <c r="L12" t="s">
        <v>14</v>
      </c>
      <c r="M12">
        <v>558</v>
      </c>
    </row>
    <row r="13" spans="2:20" x14ac:dyDescent="0.2">
      <c r="B13" t="s">
        <v>20</v>
      </c>
      <c r="C13">
        <v>2673</v>
      </c>
      <c r="L13" t="s">
        <v>14</v>
      </c>
      <c r="M13">
        <v>15</v>
      </c>
    </row>
    <row r="14" spans="2:20" x14ac:dyDescent="0.2">
      <c r="B14" t="s">
        <v>20</v>
      </c>
      <c r="C14">
        <v>163</v>
      </c>
      <c r="L14" t="s">
        <v>14</v>
      </c>
      <c r="M14">
        <v>2307</v>
      </c>
    </row>
    <row r="15" spans="2:20" x14ac:dyDescent="0.2">
      <c r="B15" t="s">
        <v>20</v>
      </c>
      <c r="C15">
        <v>2220</v>
      </c>
      <c r="L15" t="s">
        <v>14</v>
      </c>
      <c r="M15">
        <v>88</v>
      </c>
    </row>
    <row r="16" spans="2:20" x14ac:dyDescent="0.2">
      <c r="B16" t="s">
        <v>20</v>
      </c>
      <c r="C16">
        <v>1606</v>
      </c>
      <c r="L16" t="s">
        <v>14</v>
      </c>
      <c r="M16">
        <v>48</v>
      </c>
    </row>
    <row r="17" spans="2:13" x14ac:dyDescent="0.2">
      <c r="B17" t="s">
        <v>20</v>
      </c>
      <c r="C17">
        <v>129</v>
      </c>
      <c r="L17" t="s">
        <v>14</v>
      </c>
      <c r="M17">
        <v>1</v>
      </c>
    </row>
    <row r="18" spans="2:13" x14ac:dyDescent="0.2">
      <c r="B18" t="s">
        <v>20</v>
      </c>
      <c r="C18">
        <v>226</v>
      </c>
      <c r="L18" t="s">
        <v>14</v>
      </c>
      <c r="M18">
        <v>1467</v>
      </c>
    </row>
    <row r="19" spans="2:13" x14ac:dyDescent="0.2">
      <c r="B19" t="s">
        <v>20</v>
      </c>
      <c r="C19">
        <v>5419</v>
      </c>
      <c r="L19" t="s">
        <v>14</v>
      </c>
      <c r="M19">
        <v>75</v>
      </c>
    </row>
    <row r="20" spans="2:13" x14ac:dyDescent="0.2">
      <c r="B20" t="s">
        <v>20</v>
      </c>
      <c r="C20">
        <v>165</v>
      </c>
      <c r="L20" t="s">
        <v>14</v>
      </c>
      <c r="M20">
        <v>120</v>
      </c>
    </row>
    <row r="21" spans="2:13" x14ac:dyDescent="0.2">
      <c r="B21" t="s">
        <v>20</v>
      </c>
      <c r="C21">
        <v>1965</v>
      </c>
      <c r="L21" t="s">
        <v>14</v>
      </c>
      <c r="M21">
        <v>2253</v>
      </c>
    </row>
    <row r="22" spans="2:13" x14ac:dyDescent="0.2">
      <c r="B22" t="s">
        <v>20</v>
      </c>
      <c r="C22">
        <v>16</v>
      </c>
      <c r="L22" t="s">
        <v>14</v>
      </c>
      <c r="M22">
        <v>5</v>
      </c>
    </row>
    <row r="23" spans="2:13" x14ac:dyDescent="0.2">
      <c r="B23" t="s">
        <v>20</v>
      </c>
      <c r="C23">
        <v>107</v>
      </c>
      <c r="L23" t="s">
        <v>14</v>
      </c>
      <c r="M23">
        <v>38</v>
      </c>
    </row>
    <row r="24" spans="2:13" x14ac:dyDescent="0.2">
      <c r="B24" t="s">
        <v>20</v>
      </c>
      <c r="C24">
        <v>134</v>
      </c>
      <c r="L24" t="s">
        <v>14</v>
      </c>
      <c r="M24">
        <v>12</v>
      </c>
    </row>
    <row r="25" spans="2:13" x14ac:dyDescent="0.2">
      <c r="B25" t="s">
        <v>20</v>
      </c>
      <c r="C25">
        <v>198</v>
      </c>
      <c r="E25" s="18" t="s">
        <v>2112</v>
      </c>
      <c r="F25" s="18"/>
      <c r="G25" s="18"/>
      <c r="H25" s="18"/>
      <c r="I25" s="18"/>
      <c r="J25" s="18"/>
      <c r="K25" s="18"/>
      <c r="L25" t="s">
        <v>14</v>
      </c>
      <c r="M25">
        <v>1684</v>
      </c>
    </row>
    <row r="26" spans="2:13" x14ac:dyDescent="0.2">
      <c r="B26" t="s">
        <v>20</v>
      </c>
      <c r="C26">
        <v>111</v>
      </c>
      <c r="L26" t="s">
        <v>14</v>
      </c>
      <c r="M26">
        <v>56</v>
      </c>
    </row>
    <row r="27" spans="2:13" x14ac:dyDescent="0.2">
      <c r="B27" t="s">
        <v>20</v>
      </c>
      <c r="C27">
        <v>222</v>
      </c>
      <c r="L27" t="s">
        <v>14</v>
      </c>
      <c r="M27">
        <v>838</v>
      </c>
    </row>
    <row r="28" spans="2:13" x14ac:dyDescent="0.2">
      <c r="B28" t="s">
        <v>20</v>
      </c>
      <c r="C28">
        <v>6212</v>
      </c>
      <c r="L28" t="s">
        <v>14</v>
      </c>
      <c r="M28">
        <v>1000</v>
      </c>
    </row>
    <row r="29" spans="2:13" x14ac:dyDescent="0.2">
      <c r="B29" t="s">
        <v>20</v>
      </c>
      <c r="C29">
        <v>98</v>
      </c>
      <c r="L29" t="s">
        <v>14</v>
      </c>
      <c r="M29">
        <v>1482</v>
      </c>
    </row>
    <row r="30" spans="2:13" x14ac:dyDescent="0.2">
      <c r="B30" t="s">
        <v>20</v>
      </c>
      <c r="C30">
        <v>92</v>
      </c>
      <c r="E30" s="19" t="s">
        <v>2118</v>
      </c>
      <c r="F30" s="20"/>
      <c r="G30" s="20"/>
      <c r="H30" s="20"/>
      <c r="I30" s="20"/>
      <c r="J30" s="20"/>
      <c r="K30" s="18"/>
      <c r="L30" t="s">
        <v>14</v>
      </c>
      <c r="M30">
        <v>106</v>
      </c>
    </row>
    <row r="31" spans="2:13" x14ac:dyDescent="0.2">
      <c r="B31" t="s">
        <v>20</v>
      </c>
      <c r="C31">
        <v>149</v>
      </c>
      <c r="E31" s="19" t="s">
        <v>2116</v>
      </c>
      <c r="F31" s="20"/>
      <c r="G31" s="20"/>
      <c r="H31" s="20"/>
      <c r="I31" s="20"/>
      <c r="J31" s="18"/>
      <c r="K31" s="18"/>
      <c r="L31" t="s">
        <v>14</v>
      </c>
      <c r="M31">
        <v>679</v>
      </c>
    </row>
    <row r="32" spans="2:13" x14ac:dyDescent="0.2">
      <c r="B32" t="s">
        <v>20</v>
      </c>
      <c r="C32">
        <v>2431</v>
      </c>
      <c r="E32" s="18" t="s">
        <v>2117</v>
      </c>
      <c r="F32" s="18"/>
      <c r="G32" s="18"/>
      <c r="H32" s="18"/>
      <c r="I32" s="18"/>
      <c r="J32" s="18"/>
      <c r="K32" s="18"/>
      <c r="L32" t="s">
        <v>14</v>
      </c>
      <c r="M32">
        <v>1220</v>
      </c>
    </row>
    <row r="33" spans="2:13" x14ac:dyDescent="0.2">
      <c r="B33" t="s">
        <v>20</v>
      </c>
      <c r="C33">
        <v>303</v>
      </c>
      <c r="E33" s="18" t="s">
        <v>2119</v>
      </c>
      <c r="F33" s="18"/>
      <c r="G33" s="18"/>
      <c r="H33" s="18"/>
      <c r="I33" s="18"/>
      <c r="J33" s="18"/>
      <c r="K33" s="18"/>
      <c r="L33" t="s">
        <v>14</v>
      </c>
      <c r="M33">
        <v>1</v>
      </c>
    </row>
    <row r="34" spans="2:13" x14ac:dyDescent="0.2">
      <c r="B34" t="s">
        <v>20</v>
      </c>
      <c r="C34">
        <v>209</v>
      </c>
      <c r="E34" s="18" t="s">
        <v>2121</v>
      </c>
      <c r="F34" s="18"/>
      <c r="G34" s="18"/>
      <c r="H34" s="18"/>
      <c r="I34" s="18"/>
      <c r="J34" s="18"/>
      <c r="K34" s="18"/>
      <c r="L34" t="s">
        <v>14</v>
      </c>
      <c r="M34">
        <v>37</v>
      </c>
    </row>
    <row r="35" spans="2:13" x14ac:dyDescent="0.2">
      <c r="B35" t="s">
        <v>20</v>
      </c>
      <c r="C35">
        <v>131</v>
      </c>
      <c r="E35" s="18" t="s">
        <v>2120</v>
      </c>
      <c r="F35" s="18"/>
      <c r="G35" s="18"/>
      <c r="H35" s="18"/>
      <c r="I35" s="18"/>
      <c r="J35" s="18"/>
      <c r="K35" s="18"/>
      <c r="L35" t="s">
        <v>14</v>
      </c>
      <c r="M35">
        <v>60</v>
      </c>
    </row>
    <row r="36" spans="2:13" x14ac:dyDescent="0.2">
      <c r="B36" t="s">
        <v>20</v>
      </c>
      <c r="C36">
        <v>164</v>
      </c>
      <c r="E36" s="18"/>
      <c r="F36" s="18"/>
      <c r="G36" s="18"/>
      <c r="H36" s="18"/>
      <c r="I36" s="18"/>
      <c r="J36" s="18"/>
      <c r="K36" s="18"/>
      <c r="L36" t="s">
        <v>14</v>
      </c>
      <c r="M36">
        <v>296</v>
      </c>
    </row>
    <row r="37" spans="2:13" x14ac:dyDescent="0.2">
      <c r="B37" t="s">
        <v>20</v>
      </c>
      <c r="C37">
        <v>201</v>
      </c>
      <c r="E37" s="18"/>
      <c r="F37" s="18"/>
      <c r="G37" s="18"/>
      <c r="H37" s="18"/>
      <c r="I37" s="18"/>
      <c r="J37" s="18"/>
      <c r="K37" s="18"/>
      <c r="L37" t="s">
        <v>14</v>
      </c>
      <c r="M37">
        <v>3304</v>
      </c>
    </row>
    <row r="38" spans="2:13" x14ac:dyDescent="0.2">
      <c r="B38" t="s">
        <v>20</v>
      </c>
      <c r="C38">
        <v>211</v>
      </c>
      <c r="E38" s="18"/>
      <c r="F38" s="18"/>
      <c r="G38" s="18"/>
      <c r="H38" s="18"/>
      <c r="I38" s="18"/>
      <c r="J38" s="18"/>
      <c r="K38" s="18"/>
      <c r="L38" t="s">
        <v>14</v>
      </c>
      <c r="M38">
        <v>73</v>
      </c>
    </row>
    <row r="39" spans="2:13" x14ac:dyDescent="0.2">
      <c r="B39" t="s">
        <v>20</v>
      </c>
      <c r="C39">
        <v>128</v>
      </c>
      <c r="E39" s="18"/>
      <c r="F39" s="18"/>
      <c r="G39" s="18"/>
      <c r="H39" s="18"/>
      <c r="I39" s="18"/>
      <c r="J39" s="18"/>
      <c r="K39" s="18"/>
      <c r="L39" t="s">
        <v>14</v>
      </c>
      <c r="M39">
        <v>3387</v>
      </c>
    </row>
    <row r="40" spans="2:13" x14ac:dyDescent="0.2">
      <c r="B40" t="s">
        <v>20</v>
      </c>
      <c r="C40">
        <v>1600</v>
      </c>
      <c r="E40" s="18"/>
      <c r="F40" s="18"/>
      <c r="G40" s="18"/>
      <c r="H40" s="18"/>
      <c r="I40" s="18"/>
      <c r="J40" s="18"/>
      <c r="K40" s="18"/>
      <c r="L40" t="s">
        <v>14</v>
      </c>
      <c r="M40">
        <v>662</v>
      </c>
    </row>
    <row r="41" spans="2:13" x14ac:dyDescent="0.2">
      <c r="B41" t="s">
        <v>20</v>
      </c>
      <c r="C41">
        <v>249</v>
      </c>
      <c r="L41" t="s">
        <v>14</v>
      </c>
      <c r="M41">
        <v>774</v>
      </c>
    </row>
    <row r="42" spans="2:13" x14ac:dyDescent="0.2">
      <c r="B42" t="s">
        <v>20</v>
      </c>
      <c r="C42">
        <v>236</v>
      </c>
      <c r="L42" t="s">
        <v>14</v>
      </c>
      <c r="M42">
        <v>672</v>
      </c>
    </row>
    <row r="43" spans="2:13" x14ac:dyDescent="0.2">
      <c r="B43" t="s">
        <v>20</v>
      </c>
      <c r="C43">
        <v>4065</v>
      </c>
      <c r="L43" t="s">
        <v>14</v>
      </c>
      <c r="M43">
        <v>940</v>
      </c>
    </row>
    <row r="44" spans="2:13" x14ac:dyDescent="0.2">
      <c r="B44" t="s">
        <v>20</v>
      </c>
      <c r="C44">
        <v>246</v>
      </c>
      <c r="L44" t="s">
        <v>14</v>
      </c>
      <c r="M44">
        <v>117</v>
      </c>
    </row>
    <row r="45" spans="2:13" x14ac:dyDescent="0.2">
      <c r="B45" t="s">
        <v>20</v>
      </c>
      <c r="C45">
        <v>2475</v>
      </c>
      <c r="L45" t="s">
        <v>14</v>
      </c>
      <c r="M45">
        <v>115</v>
      </c>
    </row>
    <row r="46" spans="2:13" x14ac:dyDescent="0.2">
      <c r="B46" t="s">
        <v>20</v>
      </c>
      <c r="C46">
        <v>76</v>
      </c>
      <c r="L46" t="s">
        <v>14</v>
      </c>
      <c r="M46">
        <v>326</v>
      </c>
    </row>
    <row r="47" spans="2:13" x14ac:dyDescent="0.2">
      <c r="B47" t="s">
        <v>20</v>
      </c>
      <c r="C47">
        <v>54</v>
      </c>
      <c r="L47" t="s">
        <v>14</v>
      </c>
      <c r="M47">
        <v>1</v>
      </c>
    </row>
    <row r="48" spans="2:13" x14ac:dyDescent="0.2">
      <c r="B48" t="s">
        <v>20</v>
      </c>
      <c r="C48">
        <v>88</v>
      </c>
      <c r="L48" t="s">
        <v>14</v>
      </c>
      <c r="M48">
        <v>1467</v>
      </c>
    </row>
    <row r="49" spans="2:13" x14ac:dyDescent="0.2">
      <c r="B49" t="s">
        <v>20</v>
      </c>
      <c r="C49">
        <v>85</v>
      </c>
      <c r="L49" t="s">
        <v>14</v>
      </c>
      <c r="M49">
        <v>5681</v>
      </c>
    </row>
    <row r="50" spans="2:13" x14ac:dyDescent="0.2">
      <c r="B50" t="s">
        <v>20</v>
      </c>
      <c r="C50">
        <v>170</v>
      </c>
      <c r="L50" t="s">
        <v>14</v>
      </c>
      <c r="M50">
        <v>1059</v>
      </c>
    </row>
    <row r="51" spans="2:13" x14ac:dyDescent="0.2">
      <c r="B51" t="s">
        <v>20</v>
      </c>
      <c r="C51">
        <v>330</v>
      </c>
      <c r="L51" t="s">
        <v>14</v>
      </c>
      <c r="M51">
        <v>1194</v>
      </c>
    </row>
    <row r="52" spans="2:13" x14ac:dyDescent="0.2">
      <c r="B52" t="s">
        <v>20</v>
      </c>
      <c r="C52">
        <v>127</v>
      </c>
      <c r="L52" t="s">
        <v>14</v>
      </c>
      <c r="M52">
        <v>30</v>
      </c>
    </row>
    <row r="53" spans="2:13" x14ac:dyDescent="0.2">
      <c r="B53" t="s">
        <v>20</v>
      </c>
      <c r="C53">
        <v>411</v>
      </c>
      <c r="L53" t="s">
        <v>14</v>
      </c>
      <c r="M53">
        <v>75</v>
      </c>
    </row>
    <row r="54" spans="2:13" x14ac:dyDescent="0.2">
      <c r="B54" t="s">
        <v>20</v>
      </c>
      <c r="C54">
        <v>180</v>
      </c>
      <c r="L54" t="s">
        <v>14</v>
      </c>
      <c r="M54">
        <v>955</v>
      </c>
    </row>
    <row r="55" spans="2:13" x14ac:dyDescent="0.2">
      <c r="B55" t="s">
        <v>20</v>
      </c>
      <c r="C55">
        <v>374</v>
      </c>
      <c r="L55" t="s">
        <v>14</v>
      </c>
      <c r="M55">
        <v>67</v>
      </c>
    </row>
    <row r="56" spans="2:13" x14ac:dyDescent="0.2">
      <c r="B56" t="s">
        <v>20</v>
      </c>
      <c r="C56">
        <v>71</v>
      </c>
      <c r="L56" t="s">
        <v>14</v>
      </c>
      <c r="M56">
        <v>5</v>
      </c>
    </row>
    <row r="57" spans="2:13" x14ac:dyDescent="0.2">
      <c r="B57" t="s">
        <v>20</v>
      </c>
      <c r="C57">
        <v>203</v>
      </c>
      <c r="L57" t="s">
        <v>14</v>
      </c>
      <c r="M57">
        <v>26</v>
      </c>
    </row>
    <row r="58" spans="2:13" x14ac:dyDescent="0.2">
      <c r="B58" t="s">
        <v>20</v>
      </c>
      <c r="C58">
        <v>113</v>
      </c>
      <c r="L58" t="s">
        <v>14</v>
      </c>
      <c r="M58">
        <v>1130</v>
      </c>
    </row>
    <row r="59" spans="2:13" x14ac:dyDescent="0.2">
      <c r="B59" t="s">
        <v>20</v>
      </c>
      <c r="C59">
        <v>96</v>
      </c>
      <c r="L59" t="s">
        <v>14</v>
      </c>
      <c r="M59">
        <v>782</v>
      </c>
    </row>
    <row r="60" spans="2:13" x14ac:dyDescent="0.2">
      <c r="B60" t="s">
        <v>20</v>
      </c>
      <c r="C60">
        <v>498</v>
      </c>
      <c r="L60" t="s">
        <v>14</v>
      </c>
      <c r="M60">
        <v>210</v>
      </c>
    </row>
    <row r="61" spans="2:13" x14ac:dyDescent="0.2">
      <c r="B61" t="s">
        <v>20</v>
      </c>
      <c r="C61">
        <v>180</v>
      </c>
      <c r="L61" t="s">
        <v>14</v>
      </c>
      <c r="M61">
        <v>136</v>
      </c>
    </row>
    <row r="62" spans="2:13" x14ac:dyDescent="0.2">
      <c r="B62" t="s">
        <v>20</v>
      </c>
      <c r="C62">
        <v>27</v>
      </c>
      <c r="L62" t="s">
        <v>14</v>
      </c>
      <c r="M62">
        <v>86</v>
      </c>
    </row>
    <row r="63" spans="2:13" x14ac:dyDescent="0.2">
      <c r="B63" t="s">
        <v>20</v>
      </c>
      <c r="C63">
        <v>2331</v>
      </c>
      <c r="L63" t="s">
        <v>14</v>
      </c>
      <c r="M63">
        <v>19</v>
      </c>
    </row>
    <row r="64" spans="2:13" x14ac:dyDescent="0.2">
      <c r="B64" t="s">
        <v>20</v>
      </c>
      <c r="C64">
        <v>113</v>
      </c>
      <c r="L64" t="s">
        <v>14</v>
      </c>
      <c r="M64">
        <v>886</v>
      </c>
    </row>
    <row r="65" spans="2:13" x14ac:dyDescent="0.2">
      <c r="B65" t="s">
        <v>20</v>
      </c>
      <c r="C65">
        <v>164</v>
      </c>
      <c r="L65" t="s">
        <v>14</v>
      </c>
      <c r="M65">
        <v>35</v>
      </c>
    </row>
    <row r="66" spans="2:13" x14ac:dyDescent="0.2">
      <c r="B66" t="s">
        <v>20</v>
      </c>
      <c r="C66">
        <v>164</v>
      </c>
      <c r="L66" t="s">
        <v>14</v>
      </c>
      <c r="M66">
        <v>24</v>
      </c>
    </row>
    <row r="67" spans="2:13" x14ac:dyDescent="0.2">
      <c r="B67" t="s">
        <v>20</v>
      </c>
      <c r="C67">
        <v>336</v>
      </c>
      <c r="L67" t="s">
        <v>14</v>
      </c>
      <c r="M67">
        <v>86</v>
      </c>
    </row>
    <row r="68" spans="2:13" x14ac:dyDescent="0.2">
      <c r="B68" t="s">
        <v>20</v>
      </c>
      <c r="C68">
        <v>1917</v>
      </c>
      <c r="L68" t="s">
        <v>14</v>
      </c>
      <c r="M68">
        <v>243</v>
      </c>
    </row>
    <row r="69" spans="2:13" x14ac:dyDescent="0.2">
      <c r="B69" t="s">
        <v>20</v>
      </c>
      <c r="C69">
        <v>95</v>
      </c>
      <c r="L69" t="s">
        <v>14</v>
      </c>
      <c r="M69">
        <v>65</v>
      </c>
    </row>
    <row r="70" spans="2:13" x14ac:dyDescent="0.2">
      <c r="B70" t="s">
        <v>20</v>
      </c>
      <c r="C70">
        <v>147</v>
      </c>
      <c r="L70" t="s">
        <v>14</v>
      </c>
      <c r="M70">
        <v>100</v>
      </c>
    </row>
    <row r="71" spans="2:13" x14ac:dyDescent="0.2">
      <c r="B71" t="s">
        <v>20</v>
      </c>
      <c r="C71">
        <v>86</v>
      </c>
      <c r="L71" t="s">
        <v>14</v>
      </c>
      <c r="M71">
        <v>168</v>
      </c>
    </row>
    <row r="72" spans="2:13" x14ac:dyDescent="0.2">
      <c r="B72" t="s">
        <v>20</v>
      </c>
      <c r="C72">
        <v>83</v>
      </c>
      <c r="L72" t="s">
        <v>14</v>
      </c>
      <c r="M72">
        <v>13</v>
      </c>
    </row>
    <row r="73" spans="2:13" x14ac:dyDescent="0.2">
      <c r="B73" t="s">
        <v>20</v>
      </c>
      <c r="C73">
        <v>676</v>
      </c>
      <c r="L73" t="s">
        <v>14</v>
      </c>
      <c r="M73">
        <v>1</v>
      </c>
    </row>
    <row r="74" spans="2:13" x14ac:dyDescent="0.2">
      <c r="B74" t="s">
        <v>20</v>
      </c>
      <c r="C74">
        <v>361</v>
      </c>
      <c r="L74" t="s">
        <v>14</v>
      </c>
      <c r="M74">
        <v>40</v>
      </c>
    </row>
    <row r="75" spans="2:13" x14ac:dyDescent="0.2">
      <c r="B75" t="s">
        <v>20</v>
      </c>
      <c r="C75">
        <v>131</v>
      </c>
      <c r="L75" t="s">
        <v>14</v>
      </c>
      <c r="M75">
        <v>226</v>
      </c>
    </row>
    <row r="76" spans="2:13" x14ac:dyDescent="0.2">
      <c r="B76" t="s">
        <v>20</v>
      </c>
      <c r="C76">
        <v>126</v>
      </c>
      <c r="L76" t="s">
        <v>14</v>
      </c>
      <c r="M76">
        <v>1625</v>
      </c>
    </row>
    <row r="77" spans="2:13" x14ac:dyDescent="0.2">
      <c r="B77" t="s">
        <v>20</v>
      </c>
      <c r="C77">
        <v>275</v>
      </c>
      <c r="L77" t="s">
        <v>14</v>
      </c>
      <c r="M77">
        <v>143</v>
      </c>
    </row>
    <row r="78" spans="2:13" x14ac:dyDescent="0.2">
      <c r="B78" t="s">
        <v>20</v>
      </c>
      <c r="C78">
        <v>67</v>
      </c>
      <c r="L78" t="s">
        <v>14</v>
      </c>
      <c r="M78">
        <v>934</v>
      </c>
    </row>
    <row r="79" spans="2:13" x14ac:dyDescent="0.2">
      <c r="B79" t="s">
        <v>20</v>
      </c>
      <c r="C79">
        <v>154</v>
      </c>
      <c r="L79" t="s">
        <v>14</v>
      </c>
      <c r="M79">
        <v>17</v>
      </c>
    </row>
    <row r="80" spans="2:13" x14ac:dyDescent="0.2">
      <c r="B80" t="s">
        <v>20</v>
      </c>
      <c r="C80">
        <v>1782</v>
      </c>
      <c r="L80" t="s">
        <v>14</v>
      </c>
      <c r="M80">
        <v>2179</v>
      </c>
    </row>
    <row r="81" spans="2:13" x14ac:dyDescent="0.2">
      <c r="B81" t="s">
        <v>20</v>
      </c>
      <c r="C81">
        <v>903</v>
      </c>
      <c r="L81" t="s">
        <v>14</v>
      </c>
      <c r="M81">
        <v>931</v>
      </c>
    </row>
    <row r="82" spans="2:13" x14ac:dyDescent="0.2">
      <c r="B82" t="s">
        <v>20</v>
      </c>
      <c r="C82">
        <v>94</v>
      </c>
      <c r="L82" t="s">
        <v>14</v>
      </c>
      <c r="M82">
        <v>92</v>
      </c>
    </row>
    <row r="83" spans="2:13" x14ac:dyDescent="0.2">
      <c r="B83" t="s">
        <v>20</v>
      </c>
      <c r="C83">
        <v>180</v>
      </c>
      <c r="L83" t="s">
        <v>14</v>
      </c>
      <c r="M83">
        <v>57</v>
      </c>
    </row>
    <row r="84" spans="2:13" x14ac:dyDescent="0.2">
      <c r="B84" t="s">
        <v>20</v>
      </c>
      <c r="C84">
        <v>533</v>
      </c>
      <c r="L84" t="s">
        <v>14</v>
      </c>
      <c r="M84">
        <v>41</v>
      </c>
    </row>
    <row r="85" spans="2:13" x14ac:dyDescent="0.2">
      <c r="B85" t="s">
        <v>20</v>
      </c>
      <c r="C85">
        <v>2443</v>
      </c>
      <c r="L85" t="s">
        <v>14</v>
      </c>
      <c r="M85">
        <v>1</v>
      </c>
    </row>
    <row r="86" spans="2:13" x14ac:dyDescent="0.2">
      <c r="B86" t="s">
        <v>20</v>
      </c>
      <c r="C86">
        <v>89</v>
      </c>
      <c r="L86" t="s">
        <v>14</v>
      </c>
      <c r="M86">
        <v>101</v>
      </c>
    </row>
    <row r="87" spans="2:13" x14ac:dyDescent="0.2">
      <c r="B87" t="s">
        <v>20</v>
      </c>
      <c r="C87">
        <v>159</v>
      </c>
      <c r="L87" t="s">
        <v>14</v>
      </c>
      <c r="M87">
        <v>1335</v>
      </c>
    </row>
    <row r="88" spans="2:13" x14ac:dyDescent="0.2">
      <c r="B88" t="s">
        <v>20</v>
      </c>
      <c r="C88">
        <v>50</v>
      </c>
      <c r="L88" t="s">
        <v>14</v>
      </c>
      <c r="M88">
        <v>15</v>
      </c>
    </row>
    <row r="89" spans="2:13" x14ac:dyDescent="0.2">
      <c r="B89" t="s">
        <v>20</v>
      </c>
      <c r="C89">
        <v>186</v>
      </c>
      <c r="L89" t="s">
        <v>14</v>
      </c>
      <c r="M89">
        <v>454</v>
      </c>
    </row>
    <row r="90" spans="2:13" x14ac:dyDescent="0.2">
      <c r="B90" t="s">
        <v>20</v>
      </c>
      <c r="C90">
        <v>1071</v>
      </c>
      <c r="L90" t="s">
        <v>14</v>
      </c>
      <c r="M90">
        <v>3182</v>
      </c>
    </row>
    <row r="91" spans="2:13" x14ac:dyDescent="0.2">
      <c r="B91" t="s">
        <v>20</v>
      </c>
      <c r="C91">
        <v>117</v>
      </c>
      <c r="L91" t="s">
        <v>14</v>
      </c>
      <c r="M91">
        <v>15</v>
      </c>
    </row>
    <row r="92" spans="2:13" x14ac:dyDescent="0.2">
      <c r="B92" t="s">
        <v>20</v>
      </c>
      <c r="C92">
        <v>70</v>
      </c>
      <c r="L92" t="s">
        <v>14</v>
      </c>
      <c r="M92">
        <v>133</v>
      </c>
    </row>
    <row r="93" spans="2:13" x14ac:dyDescent="0.2">
      <c r="B93" t="s">
        <v>20</v>
      </c>
      <c r="C93">
        <v>135</v>
      </c>
      <c r="L93" t="s">
        <v>14</v>
      </c>
      <c r="M93">
        <v>2062</v>
      </c>
    </row>
    <row r="94" spans="2:13" x14ac:dyDescent="0.2">
      <c r="B94" t="s">
        <v>20</v>
      </c>
      <c r="C94">
        <v>768</v>
      </c>
      <c r="L94" t="s">
        <v>14</v>
      </c>
      <c r="M94">
        <v>29</v>
      </c>
    </row>
    <row r="95" spans="2:13" x14ac:dyDescent="0.2">
      <c r="B95" t="s">
        <v>20</v>
      </c>
      <c r="C95">
        <v>199</v>
      </c>
      <c r="L95" t="s">
        <v>14</v>
      </c>
      <c r="M95">
        <v>132</v>
      </c>
    </row>
    <row r="96" spans="2:13" x14ac:dyDescent="0.2">
      <c r="B96" t="s">
        <v>20</v>
      </c>
      <c r="C96">
        <v>107</v>
      </c>
      <c r="L96" t="s">
        <v>14</v>
      </c>
      <c r="M96">
        <v>137</v>
      </c>
    </row>
    <row r="97" spans="2:13" x14ac:dyDescent="0.2">
      <c r="B97" t="s">
        <v>20</v>
      </c>
      <c r="C97">
        <v>195</v>
      </c>
      <c r="L97" t="s">
        <v>14</v>
      </c>
      <c r="M97">
        <v>908</v>
      </c>
    </row>
    <row r="98" spans="2:13" x14ac:dyDescent="0.2">
      <c r="B98" t="s">
        <v>20</v>
      </c>
      <c r="C98">
        <v>3376</v>
      </c>
      <c r="L98" t="s">
        <v>14</v>
      </c>
      <c r="M98">
        <v>10</v>
      </c>
    </row>
    <row r="99" spans="2:13" x14ac:dyDescent="0.2">
      <c r="B99" t="s">
        <v>20</v>
      </c>
      <c r="C99">
        <v>41</v>
      </c>
      <c r="L99" t="s">
        <v>14</v>
      </c>
      <c r="M99">
        <v>1910</v>
      </c>
    </row>
    <row r="100" spans="2:13" x14ac:dyDescent="0.2">
      <c r="B100" t="s">
        <v>20</v>
      </c>
      <c r="C100">
        <v>1821</v>
      </c>
      <c r="L100" t="s">
        <v>14</v>
      </c>
      <c r="M100">
        <v>38</v>
      </c>
    </row>
    <row r="101" spans="2:13" x14ac:dyDescent="0.2">
      <c r="B101" t="s">
        <v>20</v>
      </c>
      <c r="C101">
        <v>164</v>
      </c>
      <c r="L101" t="s">
        <v>14</v>
      </c>
      <c r="M101">
        <v>104</v>
      </c>
    </row>
    <row r="102" spans="2:13" x14ac:dyDescent="0.2">
      <c r="B102" t="s">
        <v>20</v>
      </c>
      <c r="C102">
        <v>157</v>
      </c>
      <c r="L102" t="s">
        <v>14</v>
      </c>
      <c r="M102">
        <v>49</v>
      </c>
    </row>
    <row r="103" spans="2:13" x14ac:dyDescent="0.2">
      <c r="B103" t="s">
        <v>20</v>
      </c>
      <c r="C103">
        <v>246</v>
      </c>
      <c r="L103" t="s">
        <v>14</v>
      </c>
      <c r="M103">
        <v>1</v>
      </c>
    </row>
    <row r="104" spans="2:13" x14ac:dyDescent="0.2">
      <c r="B104" t="s">
        <v>20</v>
      </c>
      <c r="C104">
        <v>1396</v>
      </c>
      <c r="L104" t="s">
        <v>14</v>
      </c>
      <c r="M104">
        <v>245</v>
      </c>
    </row>
    <row r="105" spans="2:13" x14ac:dyDescent="0.2">
      <c r="B105" t="s">
        <v>20</v>
      </c>
      <c r="C105">
        <v>2506</v>
      </c>
      <c r="L105" t="s">
        <v>14</v>
      </c>
      <c r="M105">
        <v>32</v>
      </c>
    </row>
    <row r="106" spans="2:13" x14ac:dyDescent="0.2">
      <c r="B106" t="s">
        <v>20</v>
      </c>
      <c r="C106">
        <v>244</v>
      </c>
      <c r="L106" t="s">
        <v>14</v>
      </c>
      <c r="M106">
        <v>7</v>
      </c>
    </row>
    <row r="107" spans="2:13" x14ac:dyDescent="0.2">
      <c r="B107" t="s">
        <v>20</v>
      </c>
      <c r="C107">
        <v>146</v>
      </c>
      <c r="L107" t="s">
        <v>14</v>
      </c>
      <c r="M107">
        <v>803</v>
      </c>
    </row>
    <row r="108" spans="2:13" x14ac:dyDescent="0.2">
      <c r="B108" t="s">
        <v>20</v>
      </c>
      <c r="C108">
        <v>1267</v>
      </c>
      <c r="L108" t="s">
        <v>14</v>
      </c>
      <c r="M108">
        <v>16</v>
      </c>
    </row>
    <row r="109" spans="2:13" x14ac:dyDescent="0.2">
      <c r="B109" t="s">
        <v>20</v>
      </c>
      <c r="C109">
        <v>1561</v>
      </c>
      <c r="L109" t="s">
        <v>14</v>
      </c>
      <c r="M109">
        <v>31</v>
      </c>
    </row>
    <row r="110" spans="2:13" x14ac:dyDescent="0.2">
      <c r="B110" t="s">
        <v>20</v>
      </c>
      <c r="C110">
        <v>48</v>
      </c>
      <c r="L110" t="s">
        <v>14</v>
      </c>
      <c r="M110">
        <v>108</v>
      </c>
    </row>
    <row r="111" spans="2:13" x14ac:dyDescent="0.2">
      <c r="B111" t="s">
        <v>20</v>
      </c>
      <c r="C111">
        <v>2739</v>
      </c>
      <c r="L111" t="s">
        <v>14</v>
      </c>
      <c r="M111">
        <v>30</v>
      </c>
    </row>
    <row r="112" spans="2:13" x14ac:dyDescent="0.2">
      <c r="B112" t="s">
        <v>20</v>
      </c>
      <c r="C112">
        <v>3537</v>
      </c>
      <c r="L112" t="s">
        <v>14</v>
      </c>
      <c r="M112">
        <v>17</v>
      </c>
    </row>
    <row r="113" spans="2:13" x14ac:dyDescent="0.2">
      <c r="B113" t="s">
        <v>20</v>
      </c>
      <c r="C113">
        <v>2107</v>
      </c>
      <c r="L113" t="s">
        <v>14</v>
      </c>
      <c r="M113">
        <v>80</v>
      </c>
    </row>
    <row r="114" spans="2:13" x14ac:dyDescent="0.2">
      <c r="B114" t="s">
        <v>20</v>
      </c>
      <c r="C114">
        <v>3318</v>
      </c>
      <c r="L114" t="s">
        <v>14</v>
      </c>
      <c r="M114">
        <v>2468</v>
      </c>
    </row>
    <row r="115" spans="2:13" x14ac:dyDescent="0.2">
      <c r="B115" t="s">
        <v>20</v>
      </c>
      <c r="C115">
        <v>340</v>
      </c>
      <c r="L115" t="s">
        <v>14</v>
      </c>
      <c r="M115">
        <v>26</v>
      </c>
    </row>
    <row r="116" spans="2:13" x14ac:dyDescent="0.2">
      <c r="B116" t="s">
        <v>20</v>
      </c>
      <c r="C116">
        <v>1442</v>
      </c>
      <c r="L116" t="s">
        <v>14</v>
      </c>
      <c r="M116">
        <v>73</v>
      </c>
    </row>
    <row r="117" spans="2:13" x14ac:dyDescent="0.2">
      <c r="B117" t="s">
        <v>20</v>
      </c>
      <c r="C117">
        <v>126</v>
      </c>
      <c r="L117" t="s">
        <v>14</v>
      </c>
      <c r="M117">
        <v>128</v>
      </c>
    </row>
    <row r="118" spans="2:13" x14ac:dyDescent="0.2">
      <c r="B118" t="s">
        <v>20</v>
      </c>
      <c r="C118">
        <v>524</v>
      </c>
      <c r="L118" t="s">
        <v>14</v>
      </c>
      <c r="M118">
        <v>33</v>
      </c>
    </row>
    <row r="119" spans="2:13" x14ac:dyDescent="0.2">
      <c r="B119" t="s">
        <v>20</v>
      </c>
      <c r="C119">
        <v>1989</v>
      </c>
      <c r="L119" t="s">
        <v>14</v>
      </c>
      <c r="M119">
        <v>1072</v>
      </c>
    </row>
    <row r="120" spans="2:13" x14ac:dyDescent="0.2">
      <c r="B120" t="s">
        <v>20</v>
      </c>
      <c r="C120">
        <v>157</v>
      </c>
      <c r="L120" t="s">
        <v>14</v>
      </c>
      <c r="M120">
        <v>393</v>
      </c>
    </row>
    <row r="121" spans="2:13" x14ac:dyDescent="0.2">
      <c r="B121" t="s">
        <v>20</v>
      </c>
      <c r="C121">
        <v>4498</v>
      </c>
      <c r="L121" t="s">
        <v>14</v>
      </c>
      <c r="M121">
        <v>1257</v>
      </c>
    </row>
    <row r="122" spans="2:13" x14ac:dyDescent="0.2">
      <c r="B122" t="s">
        <v>20</v>
      </c>
      <c r="C122">
        <v>80</v>
      </c>
      <c r="L122" t="s">
        <v>14</v>
      </c>
      <c r="M122">
        <v>328</v>
      </c>
    </row>
    <row r="123" spans="2:13" x14ac:dyDescent="0.2">
      <c r="B123" t="s">
        <v>20</v>
      </c>
      <c r="C123">
        <v>43</v>
      </c>
      <c r="L123" t="s">
        <v>14</v>
      </c>
      <c r="M123">
        <v>147</v>
      </c>
    </row>
    <row r="124" spans="2:13" x14ac:dyDescent="0.2">
      <c r="B124" t="s">
        <v>20</v>
      </c>
      <c r="C124">
        <v>2053</v>
      </c>
      <c r="L124" t="s">
        <v>14</v>
      </c>
      <c r="M124">
        <v>830</v>
      </c>
    </row>
    <row r="125" spans="2:13" x14ac:dyDescent="0.2">
      <c r="B125" t="s">
        <v>20</v>
      </c>
      <c r="C125">
        <v>168</v>
      </c>
      <c r="L125" t="s">
        <v>14</v>
      </c>
      <c r="M125">
        <v>331</v>
      </c>
    </row>
    <row r="126" spans="2:13" x14ac:dyDescent="0.2">
      <c r="B126" t="s">
        <v>20</v>
      </c>
      <c r="C126">
        <v>4289</v>
      </c>
      <c r="L126" t="s">
        <v>14</v>
      </c>
      <c r="M126">
        <v>25</v>
      </c>
    </row>
    <row r="127" spans="2:13" x14ac:dyDescent="0.2">
      <c r="B127" t="s">
        <v>20</v>
      </c>
      <c r="C127">
        <v>165</v>
      </c>
      <c r="L127" t="s">
        <v>14</v>
      </c>
      <c r="M127">
        <v>3483</v>
      </c>
    </row>
    <row r="128" spans="2:13" x14ac:dyDescent="0.2">
      <c r="B128" t="s">
        <v>20</v>
      </c>
      <c r="C128">
        <v>1815</v>
      </c>
      <c r="L128" t="s">
        <v>14</v>
      </c>
      <c r="M128">
        <v>923</v>
      </c>
    </row>
    <row r="129" spans="2:13" x14ac:dyDescent="0.2">
      <c r="B129" t="s">
        <v>20</v>
      </c>
      <c r="C129">
        <v>397</v>
      </c>
      <c r="L129" t="s">
        <v>14</v>
      </c>
      <c r="M129">
        <v>1</v>
      </c>
    </row>
    <row r="130" spans="2:13" x14ac:dyDescent="0.2">
      <c r="B130" t="s">
        <v>20</v>
      </c>
      <c r="C130">
        <v>1539</v>
      </c>
      <c r="L130" t="s">
        <v>14</v>
      </c>
      <c r="M130">
        <v>33</v>
      </c>
    </row>
    <row r="131" spans="2:13" x14ac:dyDescent="0.2">
      <c r="B131" t="s">
        <v>20</v>
      </c>
      <c r="C131">
        <v>138</v>
      </c>
      <c r="L131" t="s">
        <v>14</v>
      </c>
      <c r="M131">
        <v>40</v>
      </c>
    </row>
    <row r="132" spans="2:13" x14ac:dyDescent="0.2">
      <c r="B132" t="s">
        <v>20</v>
      </c>
      <c r="C132">
        <v>3594</v>
      </c>
      <c r="L132" t="s">
        <v>14</v>
      </c>
      <c r="M132">
        <v>23</v>
      </c>
    </row>
    <row r="133" spans="2:13" x14ac:dyDescent="0.2">
      <c r="B133" t="s">
        <v>20</v>
      </c>
      <c r="C133">
        <v>5880</v>
      </c>
      <c r="L133" t="s">
        <v>14</v>
      </c>
      <c r="M133">
        <v>75</v>
      </c>
    </row>
    <row r="134" spans="2:13" x14ac:dyDescent="0.2">
      <c r="B134" t="s">
        <v>20</v>
      </c>
      <c r="C134">
        <v>112</v>
      </c>
      <c r="L134" t="s">
        <v>14</v>
      </c>
      <c r="M134">
        <v>2176</v>
      </c>
    </row>
    <row r="135" spans="2:13" x14ac:dyDescent="0.2">
      <c r="B135" t="s">
        <v>20</v>
      </c>
      <c r="C135">
        <v>943</v>
      </c>
      <c r="L135" t="s">
        <v>14</v>
      </c>
      <c r="M135">
        <v>441</v>
      </c>
    </row>
    <row r="136" spans="2:13" x14ac:dyDescent="0.2">
      <c r="B136" t="s">
        <v>20</v>
      </c>
      <c r="C136">
        <v>2468</v>
      </c>
      <c r="L136" t="s">
        <v>14</v>
      </c>
      <c r="M136">
        <v>25</v>
      </c>
    </row>
    <row r="137" spans="2:13" x14ac:dyDescent="0.2">
      <c r="B137" t="s">
        <v>20</v>
      </c>
      <c r="C137">
        <v>2551</v>
      </c>
      <c r="L137" t="s">
        <v>14</v>
      </c>
      <c r="M137">
        <v>127</v>
      </c>
    </row>
    <row r="138" spans="2:13" x14ac:dyDescent="0.2">
      <c r="B138" t="s">
        <v>20</v>
      </c>
      <c r="C138">
        <v>101</v>
      </c>
      <c r="L138" t="s">
        <v>14</v>
      </c>
      <c r="M138">
        <v>355</v>
      </c>
    </row>
    <row r="139" spans="2:13" x14ac:dyDescent="0.2">
      <c r="B139" t="s">
        <v>20</v>
      </c>
      <c r="C139">
        <v>92</v>
      </c>
      <c r="L139" t="s">
        <v>14</v>
      </c>
      <c r="M139">
        <v>44</v>
      </c>
    </row>
    <row r="140" spans="2:13" x14ac:dyDescent="0.2">
      <c r="B140" t="s">
        <v>20</v>
      </c>
      <c r="C140">
        <v>62</v>
      </c>
      <c r="L140" t="s">
        <v>14</v>
      </c>
      <c r="M140">
        <v>67</v>
      </c>
    </row>
    <row r="141" spans="2:13" x14ac:dyDescent="0.2">
      <c r="B141" t="s">
        <v>20</v>
      </c>
      <c r="C141">
        <v>149</v>
      </c>
      <c r="L141" t="s">
        <v>14</v>
      </c>
      <c r="M141">
        <v>1068</v>
      </c>
    </row>
    <row r="142" spans="2:13" x14ac:dyDescent="0.2">
      <c r="B142" t="s">
        <v>20</v>
      </c>
      <c r="C142">
        <v>329</v>
      </c>
      <c r="L142" t="s">
        <v>14</v>
      </c>
      <c r="M142">
        <v>424</v>
      </c>
    </row>
    <row r="143" spans="2:13" x14ac:dyDescent="0.2">
      <c r="B143" t="s">
        <v>20</v>
      </c>
      <c r="C143">
        <v>97</v>
      </c>
      <c r="L143" t="s">
        <v>14</v>
      </c>
      <c r="M143">
        <v>151</v>
      </c>
    </row>
    <row r="144" spans="2:13" x14ac:dyDescent="0.2">
      <c r="B144" t="s">
        <v>20</v>
      </c>
      <c r="C144">
        <v>1784</v>
      </c>
      <c r="L144" t="s">
        <v>14</v>
      </c>
      <c r="M144">
        <v>1608</v>
      </c>
    </row>
    <row r="145" spans="2:13" x14ac:dyDescent="0.2">
      <c r="B145" t="s">
        <v>20</v>
      </c>
      <c r="C145">
        <v>1684</v>
      </c>
      <c r="L145" t="s">
        <v>14</v>
      </c>
      <c r="M145">
        <v>941</v>
      </c>
    </row>
    <row r="146" spans="2:13" x14ac:dyDescent="0.2">
      <c r="B146" t="s">
        <v>20</v>
      </c>
      <c r="C146">
        <v>250</v>
      </c>
      <c r="L146" t="s">
        <v>14</v>
      </c>
      <c r="M146">
        <v>1</v>
      </c>
    </row>
    <row r="147" spans="2:13" x14ac:dyDescent="0.2">
      <c r="B147" t="s">
        <v>20</v>
      </c>
      <c r="C147">
        <v>238</v>
      </c>
      <c r="L147" t="s">
        <v>14</v>
      </c>
      <c r="M147">
        <v>40</v>
      </c>
    </row>
    <row r="148" spans="2:13" x14ac:dyDescent="0.2">
      <c r="B148" t="s">
        <v>20</v>
      </c>
      <c r="C148">
        <v>53</v>
      </c>
      <c r="L148" t="s">
        <v>14</v>
      </c>
      <c r="M148">
        <v>3015</v>
      </c>
    </row>
    <row r="149" spans="2:13" x14ac:dyDescent="0.2">
      <c r="B149" t="s">
        <v>20</v>
      </c>
      <c r="C149">
        <v>214</v>
      </c>
      <c r="L149" t="s">
        <v>14</v>
      </c>
      <c r="M149">
        <v>435</v>
      </c>
    </row>
    <row r="150" spans="2:13" x14ac:dyDescent="0.2">
      <c r="B150" t="s">
        <v>20</v>
      </c>
      <c r="C150">
        <v>222</v>
      </c>
      <c r="L150" t="s">
        <v>14</v>
      </c>
      <c r="M150">
        <v>714</v>
      </c>
    </row>
    <row r="151" spans="2:13" x14ac:dyDescent="0.2">
      <c r="B151" t="s">
        <v>20</v>
      </c>
      <c r="C151">
        <v>1884</v>
      </c>
      <c r="L151" t="s">
        <v>14</v>
      </c>
      <c r="M151">
        <v>5497</v>
      </c>
    </row>
    <row r="152" spans="2:13" x14ac:dyDescent="0.2">
      <c r="B152" t="s">
        <v>20</v>
      </c>
      <c r="C152">
        <v>218</v>
      </c>
      <c r="L152" t="s">
        <v>14</v>
      </c>
      <c r="M152">
        <v>418</v>
      </c>
    </row>
    <row r="153" spans="2:13" x14ac:dyDescent="0.2">
      <c r="B153" t="s">
        <v>20</v>
      </c>
      <c r="C153">
        <v>6465</v>
      </c>
      <c r="L153" t="s">
        <v>14</v>
      </c>
      <c r="M153">
        <v>1439</v>
      </c>
    </row>
    <row r="154" spans="2:13" x14ac:dyDescent="0.2">
      <c r="B154" t="s">
        <v>20</v>
      </c>
      <c r="C154">
        <v>59</v>
      </c>
      <c r="L154" t="s">
        <v>14</v>
      </c>
      <c r="M154">
        <v>15</v>
      </c>
    </row>
    <row r="155" spans="2:13" x14ac:dyDescent="0.2">
      <c r="B155" t="s">
        <v>20</v>
      </c>
      <c r="C155">
        <v>88</v>
      </c>
      <c r="L155" t="s">
        <v>14</v>
      </c>
      <c r="M155">
        <v>1999</v>
      </c>
    </row>
    <row r="156" spans="2:13" x14ac:dyDescent="0.2">
      <c r="B156" t="s">
        <v>20</v>
      </c>
      <c r="C156">
        <v>1697</v>
      </c>
      <c r="L156" t="s">
        <v>14</v>
      </c>
      <c r="M156">
        <v>118</v>
      </c>
    </row>
    <row r="157" spans="2:13" x14ac:dyDescent="0.2">
      <c r="B157" t="s">
        <v>20</v>
      </c>
      <c r="C157">
        <v>92</v>
      </c>
      <c r="L157" t="s">
        <v>14</v>
      </c>
      <c r="M157">
        <v>162</v>
      </c>
    </row>
    <row r="158" spans="2:13" x14ac:dyDescent="0.2">
      <c r="B158" t="s">
        <v>20</v>
      </c>
      <c r="C158">
        <v>186</v>
      </c>
      <c r="L158" t="s">
        <v>14</v>
      </c>
      <c r="M158">
        <v>83</v>
      </c>
    </row>
    <row r="159" spans="2:13" x14ac:dyDescent="0.2">
      <c r="B159" t="s">
        <v>20</v>
      </c>
      <c r="C159">
        <v>138</v>
      </c>
      <c r="L159" t="s">
        <v>14</v>
      </c>
      <c r="M159">
        <v>747</v>
      </c>
    </row>
    <row r="160" spans="2:13" x14ac:dyDescent="0.2">
      <c r="B160" t="s">
        <v>20</v>
      </c>
      <c r="C160">
        <v>261</v>
      </c>
      <c r="L160" t="s">
        <v>14</v>
      </c>
      <c r="M160">
        <v>84</v>
      </c>
    </row>
    <row r="161" spans="2:13" x14ac:dyDescent="0.2">
      <c r="B161" t="s">
        <v>20</v>
      </c>
      <c r="C161">
        <v>107</v>
      </c>
      <c r="L161" t="s">
        <v>14</v>
      </c>
      <c r="M161">
        <v>91</v>
      </c>
    </row>
    <row r="162" spans="2:13" x14ac:dyDescent="0.2">
      <c r="B162" t="s">
        <v>20</v>
      </c>
      <c r="C162">
        <v>199</v>
      </c>
      <c r="L162" t="s">
        <v>14</v>
      </c>
      <c r="M162">
        <v>792</v>
      </c>
    </row>
    <row r="163" spans="2:13" x14ac:dyDescent="0.2">
      <c r="B163" t="s">
        <v>20</v>
      </c>
      <c r="C163">
        <v>5512</v>
      </c>
      <c r="L163" t="s">
        <v>14</v>
      </c>
      <c r="M163">
        <v>32</v>
      </c>
    </row>
    <row r="164" spans="2:13" x14ac:dyDescent="0.2">
      <c r="B164" t="s">
        <v>20</v>
      </c>
      <c r="C164">
        <v>86</v>
      </c>
      <c r="L164" t="s">
        <v>14</v>
      </c>
      <c r="M164">
        <v>186</v>
      </c>
    </row>
    <row r="165" spans="2:13" x14ac:dyDescent="0.2">
      <c r="B165" t="s">
        <v>20</v>
      </c>
      <c r="C165">
        <v>2768</v>
      </c>
      <c r="L165" t="s">
        <v>14</v>
      </c>
      <c r="M165">
        <v>605</v>
      </c>
    </row>
    <row r="166" spans="2:13" x14ac:dyDescent="0.2">
      <c r="B166" t="s">
        <v>20</v>
      </c>
      <c r="C166">
        <v>48</v>
      </c>
      <c r="L166" t="s">
        <v>14</v>
      </c>
      <c r="M166">
        <v>1</v>
      </c>
    </row>
    <row r="167" spans="2:13" x14ac:dyDescent="0.2">
      <c r="B167" t="s">
        <v>20</v>
      </c>
      <c r="C167">
        <v>87</v>
      </c>
      <c r="L167" t="s">
        <v>14</v>
      </c>
      <c r="M167">
        <v>31</v>
      </c>
    </row>
    <row r="168" spans="2:13" x14ac:dyDescent="0.2">
      <c r="B168" t="s">
        <v>20</v>
      </c>
      <c r="C168">
        <v>1894</v>
      </c>
      <c r="L168" t="s">
        <v>14</v>
      </c>
      <c r="M168">
        <v>1181</v>
      </c>
    </row>
    <row r="169" spans="2:13" x14ac:dyDescent="0.2">
      <c r="B169" t="s">
        <v>20</v>
      </c>
      <c r="C169">
        <v>282</v>
      </c>
      <c r="L169" t="s">
        <v>14</v>
      </c>
      <c r="M169">
        <v>39</v>
      </c>
    </row>
    <row r="170" spans="2:13" x14ac:dyDescent="0.2">
      <c r="B170" t="s">
        <v>20</v>
      </c>
      <c r="C170">
        <v>116</v>
      </c>
      <c r="L170" t="s">
        <v>14</v>
      </c>
      <c r="M170">
        <v>46</v>
      </c>
    </row>
    <row r="171" spans="2:13" x14ac:dyDescent="0.2">
      <c r="B171" t="s">
        <v>20</v>
      </c>
      <c r="C171">
        <v>83</v>
      </c>
      <c r="L171" t="s">
        <v>14</v>
      </c>
      <c r="M171">
        <v>105</v>
      </c>
    </row>
    <row r="172" spans="2:13" x14ac:dyDescent="0.2">
      <c r="B172" t="s">
        <v>20</v>
      </c>
      <c r="C172">
        <v>91</v>
      </c>
      <c r="L172" t="s">
        <v>14</v>
      </c>
      <c r="M172">
        <v>535</v>
      </c>
    </row>
    <row r="173" spans="2:13" x14ac:dyDescent="0.2">
      <c r="B173" t="s">
        <v>20</v>
      </c>
      <c r="C173">
        <v>546</v>
      </c>
      <c r="L173" t="s">
        <v>14</v>
      </c>
      <c r="M173">
        <v>16</v>
      </c>
    </row>
    <row r="174" spans="2:13" x14ac:dyDescent="0.2">
      <c r="B174" t="s">
        <v>20</v>
      </c>
      <c r="C174">
        <v>393</v>
      </c>
      <c r="L174" t="s">
        <v>14</v>
      </c>
      <c r="M174">
        <v>575</v>
      </c>
    </row>
    <row r="175" spans="2:13" x14ac:dyDescent="0.2">
      <c r="B175" t="s">
        <v>20</v>
      </c>
      <c r="C175">
        <v>133</v>
      </c>
      <c r="L175" t="s">
        <v>14</v>
      </c>
      <c r="M175">
        <v>1120</v>
      </c>
    </row>
    <row r="176" spans="2:13" x14ac:dyDescent="0.2">
      <c r="B176" t="s">
        <v>20</v>
      </c>
      <c r="C176">
        <v>254</v>
      </c>
      <c r="L176" t="s">
        <v>14</v>
      </c>
      <c r="M176">
        <v>113</v>
      </c>
    </row>
    <row r="177" spans="2:13" x14ac:dyDescent="0.2">
      <c r="B177" t="s">
        <v>20</v>
      </c>
      <c r="C177">
        <v>176</v>
      </c>
      <c r="L177" t="s">
        <v>14</v>
      </c>
      <c r="M177">
        <v>1538</v>
      </c>
    </row>
    <row r="178" spans="2:13" x14ac:dyDescent="0.2">
      <c r="B178" t="s">
        <v>20</v>
      </c>
      <c r="C178">
        <v>337</v>
      </c>
      <c r="L178" t="s">
        <v>14</v>
      </c>
      <c r="M178">
        <v>9</v>
      </c>
    </row>
    <row r="179" spans="2:13" x14ac:dyDescent="0.2">
      <c r="B179" t="s">
        <v>20</v>
      </c>
      <c r="C179">
        <v>107</v>
      </c>
      <c r="L179" t="s">
        <v>14</v>
      </c>
      <c r="M179">
        <v>554</v>
      </c>
    </row>
    <row r="180" spans="2:13" x14ac:dyDescent="0.2">
      <c r="B180" t="s">
        <v>20</v>
      </c>
      <c r="C180">
        <v>183</v>
      </c>
      <c r="L180" t="s">
        <v>14</v>
      </c>
      <c r="M180">
        <v>648</v>
      </c>
    </row>
    <row r="181" spans="2:13" x14ac:dyDescent="0.2">
      <c r="B181" t="s">
        <v>20</v>
      </c>
      <c r="C181">
        <v>72</v>
      </c>
      <c r="L181" t="s">
        <v>14</v>
      </c>
      <c r="M181">
        <v>21</v>
      </c>
    </row>
    <row r="182" spans="2:13" x14ac:dyDescent="0.2">
      <c r="B182" t="s">
        <v>20</v>
      </c>
      <c r="C182">
        <v>295</v>
      </c>
      <c r="L182" t="s">
        <v>14</v>
      </c>
      <c r="M182">
        <v>54</v>
      </c>
    </row>
    <row r="183" spans="2:13" x14ac:dyDescent="0.2">
      <c r="B183" t="s">
        <v>20</v>
      </c>
      <c r="C183">
        <v>142</v>
      </c>
      <c r="L183" t="s">
        <v>14</v>
      </c>
      <c r="M183">
        <v>120</v>
      </c>
    </row>
    <row r="184" spans="2:13" x14ac:dyDescent="0.2">
      <c r="B184" t="s">
        <v>20</v>
      </c>
      <c r="C184">
        <v>85</v>
      </c>
      <c r="L184" t="s">
        <v>14</v>
      </c>
      <c r="M184">
        <v>579</v>
      </c>
    </row>
    <row r="185" spans="2:13" x14ac:dyDescent="0.2">
      <c r="B185" t="s">
        <v>20</v>
      </c>
      <c r="C185">
        <v>659</v>
      </c>
      <c r="L185" t="s">
        <v>14</v>
      </c>
      <c r="M185">
        <v>2072</v>
      </c>
    </row>
    <row r="186" spans="2:13" x14ac:dyDescent="0.2">
      <c r="B186" t="s">
        <v>20</v>
      </c>
      <c r="C186">
        <v>121</v>
      </c>
      <c r="L186" t="s">
        <v>14</v>
      </c>
      <c r="M186">
        <v>0</v>
      </c>
    </row>
    <row r="187" spans="2:13" x14ac:dyDescent="0.2">
      <c r="B187" t="s">
        <v>20</v>
      </c>
      <c r="C187">
        <v>3742</v>
      </c>
      <c r="L187" t="s">
        <v>14</v>
      </c>
      <c r="M187">
        <v>1796</v>
      </c>
    </row>
    <row r="188" spans="2:13" x14ac:dyDescent="0.2">
      <c r="B188" t="s">
        <v>20</v>
      </c>
      <c r="C188">
        <v>223</v>
      </c>
      <c r="L188" t="s">
        <v>14</v>
      </c>
      <c r="M188">
        <v>62</v>
      </c>
    </row>
    <row r="189" spans="2:13" x14ac:dyDescent="0.2">
      <c r="B189" t="s">
        <v>20</v>
      </c>
      <c r="C189">
        <v>133</v>
      </c>
      <c r="L189" t="s">
        <v>14</v>
      </c>
      <c r="M189">
        <v>347</v>
      </c>
    </row>
    <row r="190" spans="2:13" x14ac:dyDescent="0.2">
      <c r="B190" t="s">
        <v>20</v>
      </c>
      <c r="C190">
        <v>5168</v>
      </c>
      <c r="L190" t="s">
        <v>14</v>
      </c>
      <c r="M190">
        <v>19</v>
      </c>
    </row>
    <row r="191" spans="2:13" x14ac:dyDescent="0.2">
      <c r="B191" t="s">
        <v>20</v>
      </c>
      <c r="C191">
        <v>307</v>
      </c>
      <c r="L191" t="s">
        <v>14</v>
      </c>
      <c r="M191">
        <v>1258</v>
      </c>
    </row>
    <row r="192" spans="2:13" x14ac:dyDescent="0.2">
      <c r="B192" t="s">
        <v>20</v>
      </c>
      <c r="C192">
        <v>2441</v>
      </c>
      <c r="L192" t="s">
        <v>14</v>
      </c>
      <c r="M192">
        <v>362</v>
      </c>
    </row>
    <row r="193" spans="2:13" x14ac:dyDescent="0.2">
      <c r="B193" t="s">
        <v>20</v>
      </c>
      <c r="C193">
        <v>1385</v>
      </c>
      <c r="L193" t="s">
        <v>14</v>
      </c>
      <c r="M193">
        <v>133</v>
      </c>
    </row>
    <row r="194" spans="2:13" x14ac:dyDescent="0.2">
      <c r="B194" t="s">
        <v>20</v>
      </c>
      <c r="C194">
        <v>190</v>
      </c>
      <c r="L194" t="s">
        <v>14</v>
      </c>
      <c r="M194">
        <v>846</v>
      </c>
    </row>
    <row r="195" spans="2:13" x14ac:dyDescent="0.2">
      <c r="B195" t="s">
        <v>20</v>
      </c>
      <c r="C195">
        <v>470</v>
      </c>
      <c r="L195" t="s">
        <v>14</v>
      </c>
      <c r="M195">
        <v>10</v>
      </c>
    </row>
    <row r="196" spans="2:13" x14ac:dyDescent="0.2">
      <c r="B196" t="s">
        <v>20</v>
      </c>
      <c r="C196">
        <v>253</v>
      </c>
      <c r="L196" t="s">
        <v>14</v>
      </c>
      <c r="M196">
        <v>191</v>
      </c>
    </row>
    <row r="197" spans="2:13" x14ac:dyDescent="0.2">
      <c r="B197" t="s">
        <v>20</v>
      </c>
      <c r="C197">
        <v>1113</v>
      </c>
      <c r="L197" t="s">
        <v>14</v>
      </c>
      <c r="M197">
        <v>1979</v>
      </c>
    </row>
    <row r="198" spans="2:13" x14ac:dyDescent="0.2">
      <c r="B198" t="s">
        <v>20</v>
      </c>
      <c r="C198">
        <v>2283</v>
      </c>
      <c r="L198" t="s">
        <v>14</v>
      </c>
      <c r="M198">
        <v>63</v>
      </c>
    </row>
    <row r="199" spans="2:13" x14ac:dyDescent="0.2">
      <c r="B199" t="s">
        <v>20</v>
      </c>
      <c r="C199">
        <v>1095</v>
      </c>
      <c r="L199" t="s">
        <v>14</v>
      </c>
      <c r="M199">
        <v>6080</v>
      </c>
    </row>
    <row r="200" spans="2:13" x14ac:dyDescent="0.2">
      <c r="B200" t="s">
        <v>20</v>
      </c>
      <c r="C200">
        <v>1690</v>
      </c>
      <c r="L200" t="s">
        <v>14</v>
      </c>
      <c r="M200">
        <v>80</v>
      </c>
    </row>
    <row r="201" spans="2:13" x14ac:dyDescent="0.2">
      <c r="B201" t="s">
        <v>20</v>
      </c>
      <c r="C201">
        <v>191</v>
      </c>
      <c r="L201" t="s">
        <v>14</v>
      </c>
      <c r="M201">
        <v>9</v>
      </c>
    </row>
    <row r="202" spans="2:13" x14ac:dyDescent="0.2">
      <c r="B202" t="s">
        <v>20</v>
      </c>
      <c r="C202">
        <v>2013</v>
      </c>
      <c r="L202" t="s">
        <v>14</v>
      </c>
      <c r="M202">
        <v>1784</v>
      </c>
    </row>
    <row r="203" spans="2:13" x14ac:dyDescent="0.2">
      <c r="B203" t="s">
        <v>20</v>
      </c>
      <c r="C203">
        <v>1703</v>
      </c>
      <c r="L203" t="s">
        <v>14</v>
      </c>
      <c r="M203">
        <v>243</v>
      </c>
    </row>
    <row r="204" spans="2:13" x14ac:dyDescent="0.2">
      <c r="B204" t="s">
        <v>20</v>
      </c>
      <c r="C204">
        <v>80</v>
      </c>
      <c r="L204" t="s">
        <v>14</v>
      </c>
      <c r="M204">
        <v>1296</v>
      </c>
    </row>
    <row r="205" spans="2:13" x14ac:dyDescent="0.2">
      <c r="B205" t="s">
        <v>20</v>
      </c>
      <c r="C205">
        <v>41</v>
      </c>
      <c r="L205" t="s">
        <v>14</v>
      </c>
      <c r="M205">
        <v>77</v>
      </c>
    </row>
    <row r="206" spans="2:13" x14ac:dyDescent="0.2">
      <c r="B206" t="s">
        <v>20</v>
      </c>
      <c r="C206">
        <v>187</v>
      </c>
      <c r="L206" t="s">
        <v>14</v>
      </c>
      <c r="M206">
        <v>395</v>
      </c>
    </row>
    <row r="207" spans="2:13" x14ac:dyDescent="0.2">
      <c r="B207" t="s">
        <v>20</v>
      </c>
      <c r="C207">
        <v>2875</v>
      </c>
      <c r="L207" t="s">
        <v>14</v>
      </c>
      <c r="M207">
        <v>49</v>
      </c>
    </row>
    <row r="208" spans="2:13" x14ac:dyDescent="0.2">
      <c r="B208" t="s">
        <v>20</v>
      </c>
      <c r="C208">
        <v>88</v>
      </c>
      <c r="L208" t="s">
        <v>14</v>
      </c>
      <c r="M208">
        <v>180</v>
      </c>
    </row>
    <row r="209" spans="2:13" x14ac:dyDescent="0.2">
      <c r="B209" t="s">
        <v>20</v>
      </c>
      <c r="C209">
        <v>191</v>
      </c>
      <c r="L209" t="s">
        <v>14</v>
      </c>
      <c r="M209">
        <v>2690</v>
      </c>
    </row>
    <row r="210" spans="2:13" x14ac:dyDescent="0.2">
      <c r="B210" t="s">
        <v>20</v>
      </c>
      <c r="C210">
        <v>139</v>
      </c>
      <c r="L210" t="s">
        <v>14</v>
      </c>
      <c r="M210">
        <v>2779</v>
      </c>
    </row>
    <row r="211" spans="2:13" x14ac:dyDescent="0.2">
      <c r="B211" t="s">
        <v>20</v>
      </c>
      <c r="C211">
        <v>186</v>
      </c>
      <c r="L211" t="s">
        <v>14</v>
      </c>
      <c r="M211">
        <v>92</v>
      </c>
    </row>
    <row r="212" spans="2:13" x14ac:dyDescent="0.2">
      <c r="B212" t="s">
        <v>20</v>
      </c>
      <c r="C212">
        <v>112</v>
      </c>
      <c r="L212" t="s">
        <v>14</v>
      </c>
      <c r="M212">
        <v>1028</v>
      </c>
    </row>
    <row r="213" spans="2:13" x14ac:dyDescent="0.2">
      <c r="B213" t="s">
        <v>20</v>
      </c>
      <c r="C213">
        <v>101</v>
      </c>
      <c r="L213" t="s">
        <v>14</v>
      </c>
      <c r="M213">
        <v>26</v>
      </c>
    </row>
    <row r="214" spans="2:13" x14ac:dyDescent="0.2">
      <c r="B214" t="s">
        <v>20</v>
      </c>
      <c r="C214">
        <v>206</v>
      </c>
      <c r="L214" t="s">
        <v>14</v>
      </c>
      <c r="M214">
        <v>1790</v>
      </c>
    </row>
    <row r="215" spans="2:13" x14ac:dyDescent="0.2">
      <c r="B215" t="s">
        <v>20</v>
      </c>
      <c r="C215">
        <v>154</v>
      </c>
      <c r="L215" t="s">
        <v>14</v>
      </c>
      <c r="M215">
        <v>37</v>
      </c>
    </row>
    <row r="216" spans="2:13" x14ac:dyDescent="0.2">
      <c r="B216" t="s">
        <v>20</v>
      </c>
      <c r="C216">
        <v>5966</v>
      </c>
      <c r="L216" t="s">
        <v>14</v>
      </c>
      <c r="M216">
        <v>35</v>
      </c>
    </row>
    <row r="217" spans="2:13" x14ac:dyDescent="0.2">
      <c r="B217" t="s">
        <v>20</v>
      </c>
      <c r="C217">
        <v>169</v>
      </c>
      <c r="L217" t="s">
        <v>14</v>
      </c>
      <c r="M217">
        <v>558</v>
      </c>
    </row>
    <row r="218" spans="2:13" x14ac:dyDescent="0.2">
      <c r="B218" t="s">
        <v>20</v>
      </c>
      <c r="C218">
        <v>2106</v>
      </c>
      <c r="L218" t="s">
        <v>14</v>
      </c>
      <c r="M218">
        <v>64</v>
      </c>
    </row>
    <row r="219" spans="2:13" x14ac:dyDescent="0.2">
      <c r="B219" t="s">
        <v>20</v>
      </c>
      <c r="C219">
        <v>131</v>
      </c>
      <c r="L219" t="s">
        <v>14</v>
      </c>
      <c r="M219">
        <v>245</v>
      </c>
    </row>
    <row r="220" spans="2:13" x14ac:dyDescent="0.2">
      <c r="B220" t="s">
        <v>20</v>
      </c>
      <c r="C220">
        <v>84</v>
      </c>
      <c r="L220" t="s">
        <v>14</v>
      </c>
      <c r="M220">
        <v>71</v>
      </c>
    </row>
    <row r="221" spans="2:13" x14ac:dyDescent="0.2">
      <c r="B221" t="s">
        <v>20</v>
      </c>
      <c r="C221">
        <v>155</v>
      </c>
      <c r="L221" t="s">
        <v>14</v>
      </c>
      <c r="M221">
        <v>42</v>
      </c>
    </row>
    <row r="222" spans="2:13" x14ac:dyDescent="0.2">
      <c r="B222" t="s">
        <v>20</v>
      </c>
      <c r="C222">
        <v>189</v>
      </c>
      <c r="L222" t="s">
        <v>14</v>
      </c>
      <c r="M222">
        <v>156</v>
      </c>
    </row>
    <row r="223" spans="2:13" x14ac:dyDescent="0.2">
      <c r="B223" t="s">
        <v>20</v>
      </c>
      <c r="C223">
        <v>4799</v>
      </c>
      <c r="L223" t="s">
        <v>14</v>
      </c>
      <c r="M223">
        <v>1368</v>
      </c>
    </row>
    <row r="224" spans="2:13" x14ac:dyDescent="0.2">
      <c r="B224" t="s">
        <v>20</v>
      </c>
      <c r="C224">
        <v>1137</v>
      </c>
      <c r="L224" t="s">
        <v>14</v>
      </c>
      <c r="M224">
        <v>102</v>
      </c>
    </row>
    <row r="225" spans="2:13" x14ac:dyDescent="0.2">
      <c r="B225" t="s">
        <v>20</v>
      </c>
      <c r="C225">
        <v>1152</v>
      </c>
      <c r="L225" t="s">
        <v>14</v>
      </c>
      <c r="M225">
        <v>86</v>
      </c>
    </row>
    <row r="226" spans="2:13" x14ac:dyDescent="0.2">
      <c r="B226" t="s">
        <v>20</v>
      </c>
      <c r="C226">
        <v>50</v>
      </c>
      <c r="L226" t="s">
        <v>14</v>
      </c>
      <c r="M226">
        <v>253</v>
      </c>
    </row>
    <row r="227" spans="2:13" x14ac:dyDescent="0.2">
      <c r="B227" t="s">
        <v>20</v>
      </c>
      <c r="C227">
        <v>3059</v>
      </c>
      <c r="L227" t="s">
        <v>14</v>
      </c>
      <c r="M227">
        <v>157</v>
      </c>
    </row>
    <row r="228" spans="2:13" x14ac:dyDescent="0.2">
      <c r="B228" t="s">
        <v>20</v>
      </c>
      <c r="C228">
        <v>34</v>
      </c>
      <c r="L228" t="s">
        <v>14</v>
      </c>
      <c r="M228">
        <v>183</v>
      </c>
    </row>
    <row r="229" spans="2:13" x14ac:dyDescent="0.2">
      <c r="B229" t="s">
        <v>20</v>
      </c>
      <c r="C229">
        <v>220</v>
      </c>
      <c r="L229" t="s">
        <v>14</v>
      </c>
      <c r="M229">
        <v>82</v>
      </c>
    </row>
    <row r="230" spans="2:13" x14ac:dyDescent="0.2">
      <c r="B230" t="s">
        <v>20</v>
      </c>
      <c r="C230">
        <v>1604</v>
      </c>
      <c r="L230" t="s">
        <v>14</v>
      </c>
      <c r="M230">
        <v>1</v>
      </c>
    </row>
    <row r="231" spans="2:13" x14ac:dyDescent="0.2">
      <c r="B231" t="s">
        <v>20</v>
      </c>
      <c r="C231">
        <v>454</v>
      </c>
      <c r="L231" t="s">
        <v>14</v>
      </c>
      <c r="M231">
        <v>1198</v>
      </c>
    </row>
    <row r="232" spans="2:13" x14ac:dyDescent="0.2">
      <c r="B232" t="s">
        <v>20</v>
      </c>
      <c r="C232">
        <v>123</v>
      </c>
      <c r="L232" t="s">
        <v>14</v>
      </c>
      <c r="M232">
        <v>648</v>
      </c>
    </row>
    <row r="233" spans="2:13" x14ac:dyDescent="0.2">
      <c r="B233" t="s">
        <v>20</v>
      </c>
      <c r="C233">
        <v>299</v>
      </c>
      <c r="L233" t="s">
        <v>14</v>
      </c>
      <c r="M233">
        <v>64</v>
      </c>
    </row>
    <row r="234" spans="2:13" x14ac:dyDescent="0.2">
      <c r="B234" t="s">
        <v>20</v>
      </c>
      <c r="C234">
        <v>2237</v>
      </c>
      <c r="L234" t="s">
        <v>14</v>
      </c>
      <c r="M234">
        <v>62</v>
      </c>
    </row>
    <row r="235" spans="2:13" x14ac:dyDescent="0.2">
      <c r="B235" t="s">
        <v>20</v>
      </c>
      <c r="C235">
        <v>645</v>
      </c>
      <c r="L235" t="s">
        <v>14</v>
      </c>
      <c r="M235">
        <v>750</v>
      </c>
    </row>
    <row r="236" spans="2:13" x14ac:dyDescent="0.2">
      <c r="B236" t="s">
        <v>20</v>
      </c>
      <c r="C236">
        <v>484</v>
      </c>
      <c r="L236" t="s">
        <v>14</v>
      </c>
      <c r="M236">
        <v>105</v>
      </c>
    </row>
    <row r="237" spans="2:13" x14ac:dyDescent="0.2">
      <c r="B237" t="s">
        <v>20</v>
      </c>
      <c r="C237">
        <v>154</v>
      </c>
      <c r="L237" t="s">
        <v>14</v>
      </c>
      <c r="M237">
        <v>2604</v>
      </c>
    </row>
    <row r="238" spans="2:13" x14ac:dyDescent="0.2">
      <c r="B238" t="s">
        <v>20</v>
      </c>
      <c r="C238">
        <v>82</v>
      </c>
      <c r="L238" t="s">
        <v>14</v>
      </c>
      <c r="M238">
        <v>65</v>
      </c>
    </row>
    <row r="239" spans="2:13" x14ac:dyDescent="0.2">
      <c r="B239" t="s">
        <v>20</v>
      </c>
      <c r="C239">
        <v>134</v>
      </c>
      <c r="L239" t="s">
        <v>14</v>
      </c>
      <c r="M239">
        <v>94</v>
      </c>
    </row>
    <row r="240" spans="2:13" x14ac:dyDescent="0.2">
      <c r="B240" t="s">
        <v>20</v>
      </c>
      <c r="C240">
        <v>5203</v>
      </c>
      <c r="L240" t="s">
        <v>14</v>
      </c>
      <c r="M240">
        <v>257</v>
      </c>
    </row>
    <row r="241" spans="2:13" x14ac:dyDescent="0.2">
      <c r="B241" t="s">
        <v>20</v>
      </c>
      <c r="C241">
        <v>94</v>
      </c>
      <c r="L241" t="s">
        <v>14</v>
      </c>
      <c r="M241">
        <v>2928</v>
      </c>
    </row>
    <row r="242" spans="2:13" x14ac:dyDescent="0.2">
      <c r="B242" t="s">
        <v>20</v>
      </c>
      <c r="C242">
        <v>205</v>
      </c>
      <c r="L242" t="s">
        <v>14</v>
      </c>
      <c r="M242">
        <v>4697</v>
      </c>
    </row>
    <row r="243" spans="2:13" x14ac:dyDescent="0.2">
      <c r="B243" t="s">
        <v>20</v>
      </c>
      <c r="C243">
        <v>92</v>
      </c>
      <c r="L243" t="s">
        <v>14</v>
      </c>
      <c r="M243">
        <v>2915</v>
      </c>
    </row>
    <row r="244" spans="2:13" x14ac:dyDescent="0.2">
      <c r="B244" t="s">
        <v>20</v>
      </c>
      <c r="C244">
        <v>219</v>
      </c>
      <c r="L244" t="s">
        <v>14</v>
      </c>
      <c r="M244">
        <v>18</v>
      </c>
    </row>
    <row r="245" spans="2:13" x14ac:dyDescent="0.2">
      <c r="B245" t="s">
        <v>20</v>
      </c>
      <c r="C245">
        <v>2526</v>
      </c>
      <c r="L245" t="s">
        <v>14</v>
      </c>
      <c r="M245">
        <v>602</v>
      </c>
    </row>
    <row r="246" spans="2:13" x14ac:dyDescent="0.2">
      <c r="B246" t="s">
        <v>20</v>
      </c>
      <c r="C246">
        <v>94</v>
      </c>
      <c r="L246" t="s">
        <v>14</v>
      </c>
      <c r="M246">
        <v>1</v>
      </c>
    </row>
    <row r="247" spans="2:13" x14ac:dyDescent="0.2">
      <c r="B247" t="s">
        <v>20</v>
      </c>
      <c r="C247">
        <v>1713</v>
      </c>
      <c r="L247" t="s">
        <v>14</v>
      </c>
      <c r="M247">
        <v>3868</v>
      </c>
    </row>
    <row r="248" spans="2:13" x14ac:dyDescent="0.2">
      <c r="B248" t="s">
        <v>20</v>
      </c>
      <c r="C248">
        <v>249</v>
      </c>
      <c r="L248" t="s">
        <v>14</v>
      </c>
      <c r="M248">
        <v>504</v>
      </c>
    </row>
    <row r="249" spans="2:13" x14ac:dyDescent="0.2">
      <c r="B249" t="s">
        <v>20</v>
      </c>
      <c r="C249">
        <v>192</v>
      </c>
      <c r="L249" t="s">
        <v>14</v>
      </c>
      <c r="M249">
        <v>14</v>
      </c>
    </row>
    <row r="250" spans="2:13" x14ac:dyDescent="0.2">
      <c r="B250" t="s">
        <v>20</v>
      </c>
      <c r="C250">
        <v>247</v>
      </c>
      <c r="L250" t="s">
        <v>14</v>
      </c>
      <c r="M250">
        <v>750</v>
      </c>
    </row>
    <row r="251" spans="2:13" x14ac:dyDescent="0.2">
      <c r="B251" t="s">
        <v>20</v>
      </c>
      <c r="C251">
        <v>2293</v>
      </c>
      <c r="L251" t="s">
        <v>14</v>
      </c>
      <c r="M251">
        <v>77</v>
      </c>
    </row>
    <row r="252" spans="2:13" x14ac:dyDescent="0.2">
      <c r="B252" t="s">
        <v>20</v>
      </c>
      <c r="C252">
        <v>3131</v>
      </c>
      <c r="L252" t="s">
        <v>14</v>
      </c>
      <c r="M252">
        <v>752</v>
      </c>
    </row>
    <row r="253" spans="2:13" x14ac:dyDescent="0.2">
      <c r="B253" t="s">
        <v>20</v>
      </c>
      <c r="C253">
        <v>143</v>
      </c>
      <c r="L253" t="s">
        <v>14</v>
      </c>
      <c r="M253">
        <v>131</v>
      </c>
    </row>
    <row r="254" spans="2:13" x14ac:dyDescent="0.2">
      <c r="B254" t="s">
        <v>20</v>
      </c>
      <c r="C254">
        <v>296</v>
      </c>
      <c r="L254" t="s">
        <v>14</v>
      </c>
      <c r="M254">
        <v>87</v>
      </c>
    </row>
    <row r="255" spans="2:13" x14ac:dyDescent="0.2">
      <c r="B255" t="s">
        <v>20</v>
      </c>
      <c r="C255">
        <v>170</v>
      </c>
      <c r="L255" t="s">
        <v>14</v>
      </c>
      <c r="M255">
        <v>1063</v>
      </c>
    </row>
    <row r="256" spans="2:13" x14ac:dyDescent="0.2">
      <c r="B256" t="s">
        <v>20</v>
      </c>
      <c r="C256">
        <v>86</v>
      </c>
      <c r="L256" t="s">
        <v>14</v>
      </c>
      <c r="M256">
        <v>76</v>
      </c>
    </row>
    <row r="257" spans="2:13" x14ac:dyDescent="0.2">
      <c r="B257" t="s">
        <v>20</v>
      </c>
      <c r="C257">
        <v>6286</v>
      </c>
      <c r="L257" t="s">
        <v>14</v>
      </c>
      <c r="M257">
        <v>4428</v>
      </c>
    </row>
    <row r="258" spans="2:13" x14ac:dyDescent="0.2">
      <c r="B258" t="s">
        <v>20</v>
      </c>
      <c r="C258">
        <v>3727</v>
      </c>
      <c r="L258" t="s">
        <v>14</v>
      </c>
      <c r="M258">
        <v>58</v>
      </c>
    </row>
    <row r="259" spans="2:13" x14ac:dyDescent="0.2">
      <c r="B259" t="s">
        <v>20</v>
      </c>
      <c r="C259">
        <v>1605</v>
      </c>
      <c r="L259" t="s">
        <v>14</v>
      </c>
      <c r="M259">
        <v>111</v>
      </c>
    </row>
    <row r="260" spans="2:13" x14ac:dyDescent="0.2">
      <c r="B260" t="s">
        <v>20</v>
      </c>
      <c r="C260">
        <v>2120</v>
      </c>
      <c r="L260" t="s">
        <v>14</v>
      </c>
      <c r="M260">
        <v>2955</v>
      </c>
    </row>
    <row r="261" spans="2:13" x14ac:dyDescent="0.2">
      <c r="B261" t="s">
        <v>20</v>
      </c>
      <c r="C261">
        <v>50</v>
      </c>
      <c r="L261" t="s">
        <v>14</v>
      </c>
      <c r="M261">
        <v>1657</v>
      </c>
    </row>
    <row r="262" spans="2:13" x14ac:dyDescent="0.2">
      <c r="B262" t="s">
        <v>20</v>
      </c>
      <c r="C262">
        <v>2080</v>
      </c>
      <c r="L262" t="s">
        <v>14</v>
      </c>
      <c r="M262">
        <v>926</v>
      </c>
    </row>
    <row r="263" spans="2:13" x14ac:dyDescent="0.2">
      <c r="B263" t="s">
        <v>20</v>
      </c>
      <c r="C263">
        <v>2105</v>
      </c>
      <c r="L263" t="s">
        <v>14</v>
      </c>
      <c r="M263">
        <v>77</v>
      </c>
    </row>
    <row r="264" spans="2:13" x14ac:dyDescent="0.2">
      <c r="B264" t="s">
        <v>20</v>
      </c>
      <c r="C264">
        <v>2436</v>
      </c>
      <c r="L264" t="s">
        <v>14</v>
      </c>
      <c r="M264">
        <v>1748</v>
      </c>
    </row>
    <row r="265" spans="2:13" x14ac:dyDescent="0.2">
      <c r="B265" t="s">
        <v>20</v>
      </c>
      <c r="C265">
        <v>80</v>
      </c>
      <c r="L265" t="s">
        <v>14</v>
      </c>
      <c r="M265">
        <v>79</v>
      </c>
    </row>
    <row r="266" spans="2:13" x14ac:dyDescent="0.2">
      <c r="B266" t="s">
        <v>20</v>
      </c>
      <c r="C266">
        <v>42</v>
      </c>
      <c r="L266" t="s">
        <v>14</v>
      </c>
      <c r="M266">
        <v>889</v>
      </c>
    </row>
    <row r="267" spans="2:13" x14ac:dyDescent="0.2">
      <c r="B267" t="s">
        <v>20</v>
      </c>
      <c r="C267">
        <v>139</v>
      </c>
      <c r="L267" t="s">
        <v>14</v>
      </c>
      <c r="M267">
        <v>56</v>
      </c>
    </row>
    <row r="268" spans="2:13" x14ac:dyDescent="0.2">
      <c r="B268" t="s">
        <v>20</v>
      </c>
      <c r="C268">
        <v>159</v>
      </c>
      <c r="L268" t="s">
        <v>14</v>
      </c>
      <c r="M268">
        <v>1</v>
      </c>
    </row>
    <row r="269" spans="2:13" x14ac:dyDescent="0.2">
      <c r="B269" t="s">
        <v>20</v>
      </c>
      <c r="C269">
        <v>381</v>
      </c>
      <c r="L269" t="s">
        <v>14</v>
      </c>
      <c r="M269">
        <v>83</v>
      </c>
    </row>
    <row r="270" spans="2:13" x14ac:dyDescent="0.2">
      <c r="B270" t="s">
        <v>20</v>
      </c>
      <c r="C270">
        <v>194</v>
      </c>
      <c r="L270" t="s">
        <v>14</v>
      </c>
      <c r="M270">
        <v>2025</v>
      </c>
    </row>
    <row r="271" spans="2:13" x14ac:dyDescent="0.2">
      <c r="B271" t="s">
        <v>20</v>
      </c>
      <c r="C271">
        <v>106</v>
      </c>
      <c r="L271" t="s">
        <v>14</v>
      </c>
      <c r="M271">
        <v>14</v>
      </c>
    </row>
    <row r="272" spans="2:13" x14ac:dyDescent="0.2">
      <c r="B272" t="s">
        <v>20</v>
      </c>
      <c r="C272">
        <v>142</v>
      </c>
      <c r="L272" t="s">
        <v>14</v>
      </c>
      <c r="M272">
        <v>656</v>
      </c>
    </row>
    <row r="273" spans="2:13" x14ac:dyDescent="0.2">
      <c r="B273" t="s">
        <v>20</v>
      </c>
      <c r="C273">
        <v>211</v>
      </c>
      <c r="L273" t="s">
        <v>14</v>
      </c>
      <c r="M273">
        <v>1596</v>
      </c>
    </row>
    <row r="274" spans="2:13" x14ac:dyDescent="0.2">
      <c r="B274" t="s">
        <v>20</v>
      </c>
      <c r="C274">
        <v>2756</v>
      </c>
      <c r="L274" t="s">
        <v>14</v>
      </c>
      <c r="M274">
        <v>10</v>
      </c>
    </row>
    <row r="275" spans="2:13" x14ac:dyDescent="0.2">
      <c r="B275" t="s">
        <v>20</v>
      </c>
      <c r="C275">
        <v>173</v>
      </c>
      <c r="L275" t="s">
        <v>14</v>
      </c>
      <c r="M275">
        <v>1121</v>
      </c>
    </row>
    <row r="276" spans="2:13" x14ac:dyDescent="0.2">
      <c r="B276" t="s">
        <v>20</v>
      </c>
      <c r="C276">
        <v>87</v>
      </c>
      <c r="L276" t="s">
        <v>14</v>
      </c>
      <c r="M276">
        <v>15</v>
      </c>
    </row>
    <row r="277" spans="2:13" x14ac:dyDescent="0.2">
      <c r="B277" t="s">
        <v>20</v>
      </c>
      <c r="C277">
        <v>1572</v>
      </c>
      <c r="L277" t="s">
        <v>14</v>
      </c>
      <c r="M277">
        <v>191</v>
      </c>
    </row>
    <row r="278" spans="2:13" x14ac:dyDescent="0.2">
      <c r="B278" t="s">
        <v>20</v>
      </c>
      <c r="C278">
        <v>2346</v>
      </c>
      <c r="L278" t="s">
        <v>14</v>
      </c>
      <c r="M278">
        <v>16</v>
      </c>
    </row>
    <row r="279" spans="2:13" x14ac:dyDescent="0.2">
      <c r="B279" t="s">
        <v>20</v>
      </c>
      <c r="C279">
        <v>115</v>
      </c>
      <c r="L279" t="s">
        <v>14</v>
      </c>
      <c r="M279">
        <v>17</v>
      </c>
    </row>
    <row r="280" spans="2:13" x14ac:dyDescent="0.2">
      <c r="B280" t="s">
        <v>20</v>
      </c>
      <c r="C280">
        <v>85</v>
      </c>
      <c r="L280" t="s">
        <v>14</v>
      </c>
      <c r="M280">
        <v>34</v>
      </c>
    </row>
    <row r="281" spans="2:13" x14ac:dyDescent="0.2">
      <c r="B281" t="s">
        <v>20</v>
      </c>
      <c r="C281">
        <v>144</v>
      </c>
      <c r="L281" t="s">
        <v>14</v>
      </c>
      <c r="M281">
        <v>1</v>
      </c>
    </row>
    <row r="282" spans="2:13" x14ac:dyDescent="0.2">
      <c r="B282" t="s">
        <v>20</v>
      </c>
      <c r="C282">
        <v>2443</v>
      </c>
      <c r="L282" t="s">
        <v>14</v>
      </c>
      <c r="M282">
        <v>1274</v>
      </c>
    </row>
    <row r="283" spans="2:13" x14ac:dyDescent="0.2">
      <c r="B283" t="s">
        <v>20</v>
      </c>
      <c r="C283">
        <v>64</v>
      </c>
      <c r="L283" t="s">
        <v>14</v>
      </c>
      <c r="M283">
        <v>210</v>
      </c>
    </row>
    <row r="284" spans="2:13" x14ac:dyDescent="0.2">
      <c r="B284" t="s">
        <v>20</v>
      </c>
      <c r="C284">
        <v>268</v>
      </c>
      <c r="L284" t="s">
        <v>14</v>
      </c>
      <c r="M284">
        <v>248</v>
      </c>
    </row>
    <row r="285" spans="2:13" x14ac:dyDescent="0.2">
      <c r="B285" t="s">
        <v>20</v>
      </c>
      <c r="C285">
        <v>195</v>
      </c>
      <c r="L285" t="s">
        <v>14</v>
      </c>
      <c r="M285">
        <v>513</v>
      </c>
    </row>
    <row r="286" spans="2:13" x14ac:dyDescent="0.2">
      <c r="B286" t="s">
        <v>20</v>
      </c>
      <c r="C286">
        <v>186</v>
      </c>
      <c r="L286" t="s">
        <v>14</v>
      </c>
      <c r="M286">
        <v>3410</v>
      </c>
    </row>
    <row r="287" spans="2:13" x14ac:dyDescent="0.2">
      <c r="B287" t="s">
        <v>20</v>
      </c>
      <c r="C287">
        <v>460</v>
      </c>
      <c r="L287" t="s">
        <v>14</v>
      </c>
      <c r="M287">
        <v>10</v>
      </c>
    </row>
    <row r="288" spans="2:13" x14ac:dyDescent="0.2">
      <c r="B288" t="s">
        <v>20</v>
      </c>
      <c r="C288">
        <v>2528</v>
      </c>
      <c r="L288" t="s">
        <v>14</v>
      </c>
      <c r="M288">
        <v>2201</v>
      </c>
    </row>
    <row r="289" spans="2:13" x14ac:dyDescent="0.2">
      <c r="B289" t="s">
        <v>20</v>
      </c>
      <c r="C289">
        <v>3657</v>
      </c>
      <c r="L289" t="s">
        <v>14</v>
      </c>
      <c r="M289">
        <v>676</v>
      </c>
    </row>
    <row r="290" spans="2:13" x14ac:dyDescent="0.2">
      <c r="B290" t="s">
        <v>20</v>
      </c>
      <c r="C290">
        <v>131</v>
      </c>
      <c r="L290" t="s">
        <v>14</v>
      </c>
      <c r="M290">
        <v>831</v>
      </c>
    </row>
    <row r="291" spans="2:13" x14ac:dyDescent="0.2">
      <c r="B291" t="s">
        <v>20</v>
      </c>
      <c r="C291">
        <v>239</v>
      </c>
      <c r="L291" t="s">
        <v>14</v>
      </c>
      <c r="M291">
        <v>859</v>
      </c>
    </row>
    <row r="292" spans="2:13" x14ac:dyDescent="0.2">
      <c r="B292" t="s">
        <v>20</v>
      </c>
      <c r="C292">
        <v>78</v>
      </c>
      <c r="L292" t="s">
        <v>14</v>
      </c>
      <c r="M292">
        <v>45</v>
      </c>
    </row>
    <row r="293" spans="2:13" x14ac:dyDescent="0.2">
      <c r="B293" t="s">
        <v>20</v>
      </c>
      <c r="C293">
        <v>1773</v>
      </c>
      <c r="L293" t="s">
        <v>14</v>
      </c>
      <c r="M293">
        <v>6</v>
      </c>
    </row>
    <row r="294" spans="2:13" x14ac:dyDescent="0.2">
      <c r="B294" t="s">
        <v>20</v>
      </c>
      <c r="C294">
        <v>32</v>
      </c>
      <c r="L294" t="s">
        <v>14</v>
      </c>
      <c r="M294">
        <v>7</v>
      </c>
    </row>
    <row r="295" spans="2:13" x14ac:dyDescent="0.2">
      <c r="B295" t="s">
        <v>20</v>
      </c>
      <c r="C295">
        <v>369</v>
      </c>
      <c r="L295" t="s">
        <v>14</v>
      </c>
      <c r="M295">
        <v>31</v>
      </c>
    </row>
    <row r="296" spans="2:13" x14ac:dyDescent="0.2">
      <c r="B296" t="s">
        <v>20</v>
      </c>
      <c r="C296">
        <v>89</v>
      </c>
      <c r="L296" t="s">
        <v>14</v>
      </c>
      <c r="M296">
        <v>78</v>
      </c>
    </row>
    <row r="297" spans="2:13" x14ac:dyDescent="0.2">
      <c r="B297" t="s">
        <v>20</v>
      </c>
      <c r="C297">
        <v>147</v>
      </c>
      <c r="L297" t="s">
        <v>14</v>
      </c>
      <c r="M297">
        <v>1225</v>
      </c>
    </row>
    <row r="298" spans="2:13" x14ac:dyDescent="0.2">
      <c r="B298" t="s">
        <v>20</v>
      </c>
      <c r="C298">
        <v>126</v>
      </c>
      <c r="L298" t="s">
        <v>14</v>
      </c>
      <c r="M298">
        <v>1</v>
      </c>
    </row>
    <row r="299" spans="2:13" x14ac:dyDescent="0.2">
      <c r="B299" t="s">
        <v>20</v>
      </c>
      <c r="C299">
        <v>2218</v>
      </c>
      <c r="L299" t="s">
        <v>14</v>
      </c>
      <c r="M299">
        <v>67</v>
      </c>
    </row>
    <row r="300" spans="2:13" x14ac:dyDescent="0.2">
      <c r="B300" t="s">
        <v>20</v>
      </c>
      <c r="C300">
        <v>202</v>
      </c>
      <c r="L300" t="s">
        <v>14</v>
      </c>
      <c r="M300">
        <v>19</v>
      </c>
    </row>
    <row r="301" spans="2:13" x14ac:dyDescent="0.2">
      <c r="B301" t="s">
        <v>20</v>
      </c>
      <c r="C301">
        <v>140</v>
      </c>
      <c r="L301" t="s">
        <v>14</v>
      </c>
      <c r="M301">
        <v>2108</v>
      </c>
    </row>
    <row r="302" spans="2:13" x14ac:dyDescent="0.2">
      <c r="B302" t="s">
        <v>20</v>
      </c>
      <c r="C302">
        <v>1052</v>
      </c>
      <c r="L302" t="s">
        <v>14</v>
      </c>
      <c r="M302">
        <v>679</v>
      </c>
    </row>
    <row r="303" spans="2:13" x14ac:dyDescent="0.2">
      <c r="B303" t="s">
        <v>20</v>
      </c>
      <c r="C303">
        <v>247</v>
      </c>
      <c r="L303" t="s">
        <v>14</v>
      </c>
      <c r="M303">
        <v>36</v>
      </c>
    </row>
    <row r="304" spans="2:13" x14ac:dyDescent="0.2">
      <c r="B304" t="s">
        <v>20</v>
      </c>
      <c r="C304">
        <v>84</v>
      </c>
      <c r="L304" t="s">
        <v>14</v>
      </c>
      <c r="M304">
        <v>47</v>
      </c>
    </row>
    <row r="305" spans="2:13" x14ac:dyDescent="0.2">
      <c r="B305" t="s">
        <v>20</v>
      </c>
      <c r="C305">
        <v>88</v>
      </c>
      <c r="L305" t="s">
        <v>14</v>
      </c>
      <c r="M305">
        <v>70</v>
      </c>
    </row>
    <row r="306" spans="2:13" x14ac:dyDescent="0.2">
      <c r="B306" t="s">
        <v>20</v>
      </c>
      <c r="C306">
        <v>156</v>
      </c>
      <c r="L306" t="s">
        <v>14</v>
      </c>
      <c r="M306">
        <v>154</v>
      </c>
    </row>
    <row r="307" spans="2:13" x14ac:dyDescent="0.2">
      <c r="B307" t="s">
        <v>20</v>
      </c>
      <c r="C307">
        <v>2985</v>
      </c>
      <c r="L307" t="s">
        <v>14</v>
      </c>
      <c r="M307">
        <v>22</v>
      </c>
    </row>
    <row r="308" spans="2:13" x14ac:dyDescent="0.2">
      <c r="B308" t="s">
        <v>20</v>
      </c>
      <c r="C308">
        <v>762</v>
      </c>
      <c r="L308" t="s">
        <v>14</v>
      </c>
      <c r="M308">
        <v>1758</v>
      </c>
    </row>
    <row r="309" spans="2:13" x14ac:dyDescent="0.2">
      <c r="B309" t="s">
        <v>20</v>
      </c>
      <c r="C309">
        <v>554</v>
      </c>
      <c r="L309" t="s">
        <v>14</v>
      </c>
      <c r="M309">
        <v>94</v>
      </c>
    </row>
    <row r="310" spans="2:13" x14ac:dyDescent="0.2">
      <c r="B310" t="s">
        <v>20</v>
      </c>
      <c r="C310">
        <v>135</v>
      </c>
      <c r="L310" t="s">
        <v>14</v>
      </c>
      <c r="M310">
        <v>33</v>
      </c>
    </row>
    <row r="311" spans="2:13" x14ac:dyDescent="0.2">
      <c r="B311" t="s">
        <v>20</v>
      </c>
      <c r="C311">
        <v>122</v>
      </c>
      <c r="L311" t="s">
        <v>14</v>
      </c>
      <c r="M311">
        <v>1</v>
      </c>
    </row>
    <row r="312" spans="2:13" x14ac:dyDescent="0.2">
      <c r="B312" t="s">
        <v>20</v>
      </c>
      <c r="C312">
        <v>221</v>
      </c>
      <c r="L312" t="s">
        <v>14</v>
      </c>
      <c r="M312">
        <v>31</v>
      </c>
    </row>
    <row r="313" spans="2:13" x14ac:dyDescent="0.2">
      <c r="B313" t="s">
        <v>20</v>
      </c>
      <c r="C313">
        <v>126</v>
      </c>
      <c r="L313" t="s">
        <v>14</v>
      </c>
      <c r="M313">
        <v>35</v>
      </c>
    </row>
    <row r="314" spans="2:13" x14ac:dyDescent="0.2">
      <c r="B314" t="s">
        <v>20</v>
      </c>
      <c r="C314">
        <v>1022</v>
      </c>
      <c r="L314" t="s">
        <v>14</v>
      </c>
      <c r="M314">
        <v>63</v>
      </c>
    </row>
    <row r="315" spans="2:13" x14ac:dyDescent="0.2">
      <c r="B315" t="s">
        <v>20</v>
      </c>
      <c r="C315">
        <v>3177</v>
      </c>
      <c r="L315" t="s">
        <v>14</v>
      </c>
      <c r="M315">
        <v>526</v>
      </c>
    </row>
    <row r="316" spans="2:13" x14ac:dyDescent="0.2">
      <c r="B316" t="s">
        <v>20</v>
      </c>
      <c r="C316">
        <v>198</v>
      </c>
      <c r="L316" t="s">
        <v>14</v>
      </c>
      <c r="M316">
        <v>121</v>
      </c>
    </row>
    <row r="317" spans="2:13" x14ac:dyDescent="0.2">
      <c r="B317" t="s">
        <v>20</v>
      </c>
      <c r="C317">
        <v>85</v>
      </c>
      <c r="L317" t="s">
        <v>14</v>
      </c>
      <c r="M317">
        <v>67</v>
      </c>
    </row>
    <row r="318" spans="2:13" x14ac:dyDescent="0.2">
      <c r="B318" t="s">
        <v>20</v>
      </c>
      <c r="C318">
        <v>3596</v>
      </c>
      <c r="L318" t="s">
        <v>14</v>
      </c>
      <c r="M318">
        <v>57</v>
      </c>
    </row>
    <row r="319" spans="2:13" x14ac:dyDescent="0.2">
      <c r="B319" t="s">
        <v>20</v>
      </c>
      <c r="C319">
        <v>244</v>
      </c>
      <c r="L319" t="s">
        <v>14</v>
      </c>
      <c r="M319">
        <v>1229</v>
      </c>
    </row>
    <row r="320" spans="2:13" x14ac:dyDescent="0.2">
      <c r="B320" t="s">
        <v>20</v>
      </c>
      <c r="C320">
        <v>5180</v>
      </c>
      <c r="L320" t="s">
        <v>14</v>
      </c>
      <c r="M320">
        <v>12</v>
      </c>
    </row>
    <row r="321" spans="2:13" x14ac:dyDescent="0.2">
      <c r="B321" t="s">
        <v>20</v>
      </c>
      <c r="C321">
        <v>589</v>
      </c>
      <c r="L321" t="s">
        <v>14</v>
      </c>
      <c r="M321">
        <v>452</v>
      </c>
    </row>
    <row r="322" spans="2:13" x14ac:dyDescent="0.2">
      <c r="B322" t="s">
        <v>20</v>
      </c>
      <c r="C322">
        <v>2725</v>
      </c>
      <c r="L322" t="s">
        <v>14</v>
      </c>
      <c r="M322">
        <v>1886</v>
      </c>
    </row>
    <row r="323" spans="2:13" x14ac:dyDescent="0.2">
      <c r="B323" t="s">
        <v>20</v>
      </c>
      <c r="C323">
        <v>300</v>
      </c>
      <c r="L323" t="s">
        <v>14</v>
      </c>
      <c r="M323">
        <v>1825</v>
      </c>
    </row>
    <row r="324" spans="2:13" x14ac:dyDescent="0.2">
      <c r="B324" t="s">
        <v>20</v>
      </c>
      <c r="C324">
        <v>144</v>
      </c>
      <c r="L324" t="s">
        <v>14</v>
      </c>
      <c r="M324">
        <v>31</v>
      </c>
    </row>
    <row r="325" spans="2:13" x14ac:dyDescent="0.2">
      <c r="B325" t="s">
        <v>20</v>
      </c>
      <c r="C325">
        <v>87</v>
      </c>
      <c r="L325" t="s">
        <v>14</v>
      </c>
      <c r="M325">
        <v>107</v>
      </c>
    </row>
    <row r="326" spans="2:13" x14ac:dyDescent="0.2">
      <c r="B326" t="s">
        <v>20</v>
      </c>
      <c r="C326">
        <v>3116</v>
      </c>
      <c r="L326" t="s">
        <v>14</v>
      </c>
      <c r="M326">
        <v>27</v>
      </c>
    </row>
    <row r="327" spans="2:13" x14ac:dyDescent="0.2">
      <c r="B327" t="s">
        <v>20</v>
      </c>
      <c r="C327">
        <v>909</v>
      </c>
      <c r="L327" t="s">
        <v>14</v>
      </c>
      <c r="M327">
        <v>1221</v>
      </c>
    </row>
    <row r="328" spans="2:13" x14ac:dyDescent="0.2">
      <c r="B328" t="s">
        <v>20</v>
      </c>
      <c r="C328">
        <v>1613</v>
      </c>
      <c r="L328" t="s">
        <v>14</v>
      </c>
      <c r="M328">
        <v>1</v>
      </c>
    </row>
    <row r="329" spans="2:13" x14ac:dyDescent="0.2">
      <c r="B329" t="s">
        <v>20</v>
      </c>
      <c r="C329">
        <v>136</v>
      </c>
      <c r="L329" t="s">
        <v>14</v>
      </c>
      <c r="M329">
        <v>16</v>
      </c>
    </row>
    <row r="330" spans="2:13" x14ac:dyDescent="0.2">
      <c r="B330" t="s">
        <v>20</v>
      </c>
      <c r="C330">
        <v>130</v>
      </c>
      <c r="L330" t="s">
        <v>14</v>
      </c>
      <c r="M330">
        <v>41</v>
      </c>
    </row>
    <row r="331" spans="2:13" x14ac:dyDescent="0.2">
      <c r="B331" t="s">
        <v>20</v>
      </c>
      <c r="C331">
        <v>102</v>
      </c>
      <c r="L331" t="s">
        <v>14</v>
      </c>
      <c r="M331">
        <v>523</v>
      </c>
    </row>
    <row r="332" spans="2:13" x14ac:dyDescent="0.2">
      <c r="B332" t="s">
        <v>20</v>
      </c>
      <c r="C332">
        <v>4006</v>
      </c>
      <c r="L332" t="s">
        <v>14</v>
      </c>
      <c r="M332">
        <v>141</v>
      </c>
    </row>
    <row r="333" spans="2:13" x14ac:dyDescent="0.2">
      <c r="B333" t="s">
        <v>20</v>
      </c>
      <c r="C333">
        <v>1629</v>
      </c>
      <c r="L333" t="s">
        <v>14</v>
      </c>
      <c r="M333">
        <v>52</v>
      </c>
    </row>
    <row r="334" spans="2:13" x14ac:dyDescent="0.2">
      <c r="B334" t="s">
        <v>20</v>
      </c>
      <c r="C334">
        <v>2188</v>
      </c>
      <c r="L334" t="s">
        <v>14</v>
      </c>
      <c r="M334">
        <v>225</v>
      </c>
    </row>
    <row r="335" spans="2:13" x14ac:dyDescent="0.2">
      <c r="B335" t="s">
        <v>20</v>
      </c>
      <c r="C335">
        <v>2409</v>
      </c>
      <c r="L335" t="s">
        <v>14</v>
      </c>
      <c r="M335">
        <v>38</v>
      </c>
    </row>
    <row r="336" spans="2:13" x14ac:dyDescent="0.2">
      <c r="B336" t="s">
        <v>20</v>
      </c>
      <c r="C336">
        <v>194</v>
      </c>
      <c r="L336" t="s">
        <v>14</v>
      </c>
      <c r="M336">
        <v>15</v>
      </c>
    </row>
    <row r="337" spans="2:13" x14ac:dyDescent="0.2">
      <c r="B337" t="s">
        <v>20</v>
      </c>
      <c r="C337">
        <v>1140</v>
      </c>
      <c r="L337" t="s">
        <v>14</v>
      </c>
      <c r="M337">
        <v>37</v>
      </c>
    </row>
    <row r="338" spans="2:13" x14ac:dyDescent="0.2">
      <c r="B338" t="s">
        <v>20</v>
      </c>
      <c r="C338">
        <v>102</v>
      </c>
      <c r="L338" t="s">
        <v>14</v>
      </c>
      <c r="M338">
        <v>112</v>
      </c>
    </row>
    <row r="339" spans="2:13" x14ac:dyDescent="0.2">
      <c r="B339" t="s">
        <v>20</v>
      </c>
      <c r="C339">
        <v>2857</v>
      </c>
      <c r="L339" t="s">
        <v>14</v>
      </c>
      <c r="M339">
        <v>21</v>
      </c>
    </row>
    <row r="340" spans="2:13" x14ac:dyDescent="0.2">
      <c r="B340" t="s">
        <v>20</v>
      </c>
      <c r="C340">
        <v>107</v>
      </c>
      <c r="L340" t="s">
        <v>14</v>
      </c>
      <c r="M340">
        <v>67</v>
      </c>
    </row>
    <row r="341" spans="2:13" x14ac:dyDescent="0.2">
      <c r="B341" t="s">
        <v>20</v>
      </c>
      <c r="C341">
        <v>160</v>
      </c>
      <c r="L341" t="s">
        <v>14</v>
      </c>
      <c r="M341">
        <v>78</v>
      </c>
    </row>
    <row r="342" spans="2:13" x14ac:dyDescent="0.2">
      <c r="B342" t="s">
        <v>20</v>
      </c>
      <c r="C342">
        <v>2230</v>
      </c>
      <c r="L342" t="s">
        <v>14</v>
      </c>
      <c r="M342">
        <v>67</v>
      </c>
    </row>
    <row r="343" spans="2:13" x14ac:dyDescent="0.2">
      <c r="B343" t="s">
        <v>20</v>
      </c>
      <c r="C343">
        <v>316</v>
      </c>
      <c r="L343" t="s">
        <v>14</v>
      </c>
      <c r="M343">
        <v>263</v>
      </c>
    </row>
    <row r="344" spans="2:13" x14ac:dyDescent="0.2">
      <c r="B344" t="s">
        <v>20</v>
      </c>
      <c r="C344">
        <v>117</v>
      </c>
      <c r="L344" t="s">
        <v>14</v>
      </c>
      <c r="M344">
        <v>1691</v>
      </c>
    </row>
    <row r="345" spans="2:13" x14ac:dyDescent="0.2">
      <c r="B345" t="s">
        <v>20</v>
      </c>
      <c r="C345">
        <v>6406</v>
      </c>
      <c r="L345" t="s">
        <v>14</v>
      </c>
      <c r="M345">
        <v>181</v>
      </c>
    </row>
    <row r="346" spans="2:13" x14ac:dyDescent="0.2">
      <c r="B346" t="s">
        <v>20</v>
      </c>
      <c r="C346">
        <v>192</v>
      </c>
      <c r="L346" t="s">
        <v>14</v>
      </c>
      <c r="M346">
        <v>13</v>
      </c>
    </row>
    <row r="347" spans="2:13" x14ac:dyDescent="0.2">
      <c r="B347" t="s">
        <v>20</v>
      </c>
      <c r="C347">
        <v>26</v>
      </c>
      <c r="L347" t="s">
        <v>14</v>
      </c>
      <c r="M347">
        <v>1</v>
      </c>
    </row>
    <row r="348" spans="2:13" x14ac:dyDescent="0.2">
      <c r="B348" t="s">
        <v>20</v>
      </c>
      <c r="C348">
        <v>723</v>
      </c>
      <c r="L348" t="s">
        <v>14</v>
      </c>
      <c r="M348">
        <v>21</v>
      </c>
    </row>
    <row r="349" spans="2:13" x14ac:dyDescent="0.2">
      <c r="B349" t="s">
        <v>20</v>
      </c>
      <c r="C349">
        <v>170</v>
      </c>
      <c r="L349" t="s">
        <v>14</v>
      </c>
      <c r="M349">
        <v>830</v>
      </c>
    </row>
    <row r="350" spans="2:13" x14ac:dyDescent="0.2">
      <c r="B350" t="s">
        <v>20</v>
      </c>
      <c r="C350">
        <v>238</v>
      </c>
      <c r="L350" t="s">
        <v>14</v>
      </c>
      <c r="M350">
        <v>130</v>
      </c>
    </row>
    <row r="351" spans="2:13" x14ac:dyDescent="0.2">
      <c r="B351" t="s">
        <v>20</v>
      </c>
      <c r="C351">
        <v>55</v>
      </c>
      <c r="L351" t="s">
        <v>14</v>
      </c>
      <c r="M351">
        <v>55</v>
      </c>
    </row>
    <row r="352" spans="2:13" x14ac:dyDescent="0.2">
      <c r="B352" t="s">
        <v>20</v>
      </c>
      <c r="C352">
        <v>128</v>
      </c>
      <c r="L352" t="s">
        <v>14</v>
      </c>
      <c r="M352">
        <v>114</v>
      </c>
    </row>
    <row r="353" spans="2:13" x14ac:dyDescent="0.2">
      <c r="B353" t="s">
        <v>20</v>
      </c>
      <c r="C353">
        <v>2144</v>
      </c>
      <c r="L353" t="s">
        <v>14</v>
      </c>
      <c r="M353">
        <v>594</v>
      </c>
    </row>
    <row r="354" spans="2:13" x14ac:dyDescent="0.2">
      <c r="B354" t="s">
        <v>20</v>
      </c>
      <c r="C354">
        <v>2693</v>
      </c>
      <c r="L354" t="s">
        <v>14</v>
      </c>
      <c r="M354">
        <v>24</v>
      </c>
    </row>
    <row r="355" spans="2:13" x14ac:dyDescent="0.2">
      <c r="B355" t="s">
        <v>20</v>
      </c>
      <c r="C355">
        <v>432</v>
      </c>
      <c r="L355" t="s">
        <v>14</v>
      </c>
      <c r="M355">
        <v>252</v>
      </c>
    </row>
    <row r="356" spans="2:13" x14ac:dyDescent="0.2">
      <c r="B356" t="s">
        <v>20</v>
      </c>
      <c r="C356">
        <v>189</v>
      </c>
      <c r="L356" t="s">
        <v>14</v>
      </c>
      <c r="M356">
        <v>67</v>
      </c>
    </row>
    <row r="357" spans="2:13" x14ac:dyDescent="0.2">
      <c r="B357" t="s">
        <v>20</v>
      </c>
      <c r="C357">
        <v>154</v>
      </c>
      <c r="L357" t="s">
        <v>14</v>
      </c>
      <c r="M357">
        <v>742</v>
      </c>
    </row>
    <row r="358" spans="2:13" x14ac:dyDescent="0.2">
      <c r="B358" t="s">
        <v>20</v>
      </c>
      <c r="C358">
        <v>96</v>
      </c>
      <c r="L358" t="s">
        <v>14</v>
      </c>
      <c r="M358">
        <v>75</v>
      </c>
    </row>
    <row r="359" spans="2:13" x14ac:dyDescent="0.2">
      <c r="B359" t="s">
        <v>20</v>
      </c>
      <c r="C359">
        <v>3063</v>
      </c>
      <c r="L359" t="s">
        <v>14</v>
      </c>
      <c r="M359">
        <v>4405</v>
      </c>
    </row>
    <row r="360" spans="2:13" x14ac:dyDescent="0.2">
      <c r="B360" t="s">
        <v>20</v>
      </c>
      <c r="C360">
        <v>2266</v>
      </c>
      <c r="L360" t="s">
        <v>14</v>
      </c>
      <c r="M360">
        <v>92</v>
      </c>
    </row>
    <row r="361" spans="2:13" x14ac:dyDescent="0.2">
      <c r="B361" t="s">
        <v>20</v>
      </c>
      <c r="C361">
        <v>194</v>
      </c>
      <c r="L361" t="s">
        <v>14</v>
      </c>
      <c r="M361">
        <v>64</v>
      </c>
    </row>
    <row r="362" spans="2:13" x14ac:dyDescent="0.2">
      <c r="B362" t="s">
        <v>20</v>
      </c>
      <c r="C362">
        <v>129</v>
      </c>
      <c r="L362" t="s">
        <v>14</v>
      </c>
      <c r="M362">
        <v>64</v>
      </c>
    </row>
    <row r="363" spans="2:13" x14ac:dyDescent="0.2">
      <c r="B363" t="s">
        <v>20</v>
      </c>
      <c r="C363">
        <v>375</v>
      </c>
      <c r="L363" t="s">
        <v>14</v>
      </c>
      <c r="M363">
        <v>842</v>
      </c>
    </row>
    <row r="364" spans="2:13" x14ac:dyDescent="0.2">
      <c r="B364" t="s">
        <v>20</v>
      </c>
      <c r="C364">
        <v>409</v>
      </c>
      <c r="L364" t="s">
        <v>14</v>
      </c>
      <c r="M364">
        <v>112</v>
      </c>
    </row>
    <row r="365" spans="2:13" x14ac:dyDescent="0.2">
      <c r="B365" t="s">
        <v>20</v>
      </c>
      <c r="C365">
        <v>234</v>
      </c>
      <c r="L365" t="s">
        <v>14</v>
      </c>
      <c r="M365">
        <v>374</v>
      </c>
    </row>
    <row r="366" spans="2:13" x14ac:dyDescent="0.2">
      <c r="B366" t="s">
        <v>20</v>
      </c>
      <c r="C366">
        <v>3016</v>
      </c>
    </row>
    <row r="367" spans="2:13" x14ac:dyDescent="0.2">
      <c r="B367" t="s">
        <v>20</v>
      </c>
      <c r="C367">
        <v>264</v>
      </c>
    </row>
    <row r="368" spans="2:13" x14ac:dyDescent="0.2">
      <c r="B368" t="s">
        <v>20</v>
      </c>
      <c r="C368">
        <v>272</v>
      </c>
    </row>
    <row r="369" spans="2:3" x14ac:dyDescent="0.2">
      <c r="B369" t="s">
        <v>20</v>
      </c>
      <c r="C369">
        <v>419</v>
      </c>
    </row>
    <row r="370" spans="2:3" x14ac:dyDescent="0.2">
      <c r="B370" t="s">
        <v>20</v>
      </c>
      <c r="C370">
        <v>1621</v>
      </c>
    </row>
    <row r="371" spans="2:3" x14ac:dyDescent="0.2">
      <c r="B371" t="s">
        <v>20</v>
      </c>
      <c r="C371">
        <v>1101</v>
      </c>
    </row>
    <row r="372" spans="2:3" x14ac:dyDescent="0.2">
      <c r="B372" t="s">
        <v>20</v>
      </c>
      <c r="C372">
        <v>1073</v>
      </c>
    </row>
    <row r="373" spans="2:3" x14ac:dyDescent="0.2">
      <c r="B373" t="s">
        <v>20</v>
      </c>
      <c r="C373">
        <v>331</v>
      </c>
    </row>
    <row r="374" spans="2:3" x14ac:dyDescent="0.2">
      <c r="B374" t="s">
        <v>20</v>
      </c>
      <c r="C374">
        <v>1170</v>
      </c>
    </row>
    <row r="375" spans="2:3" x14ac:dyDescent="0.2">
      <c r="B375" t="s">
        <v>20</v>
      </c>
      <c r="C375">
        <v>363</v>
      </c>
    </row>
    <row r="376" spans="2:3" x14ac:dyDescent="0.2">
      <c r="B376" t="s">
        <v>20</v>
      </c>
      <c r="C376">
        <v>103</v>
      </c>
    </row>
    <row r="377" spans="2:3" x14ac:dyDescent="0.2">
      <c r="B377" t="s">
        <v>20</v>
      </c>
      <c r="C377">
        <v>147</v>
      </c>
    </row>
    <row r="378" spans="2:3" x14ac:dyDescent="0.2">
      <c r="B378" t="s">
        <v>20</v>
      </c>
      <c r="C378">
        <v>110</v>
      </c>
    </row>
    <row r="379" spans="2:3" x14ac:dyDescent="0.2">
      <c r="B379" t="s">
        <v>20</v>
      </c>
      <c r="C379">
        <v>134</v>
      </c>
    </row>
    <row r="380" spans="2:3" x14ac:dyDescent="0.2">
      <c r="B380" t="s">
        <v>20</v>
      </c>
      <c r="C380">
        <v>269</v>
      </c>
    </row>
    <row r="381" spans="2:3" x14ac:dyDescent="0.2">
      <c r="B381" t="s">
        <v>20</v>
      </c>
      <c r="C381">
        <v>175</v>
      </c>
    </row>
    <row r="382" spans="2:3" x14ac:dyDescent="0.2">
      <c r="B382" t="s">
        <v>20</v>
      </c>
      <c r="C382">
        <v>69</v>
      </c>
    </row>
    <row r="383" spans="2:3" x14ac:dyDescent="0.2">
      <c r="B383" t="s">
        <v>20</v>
      </c>
      <c r="C383">
        <v>190</v>
      </c>
    </row>
    <row r="384" spans="2:3" x14ac:dyDescent="0.2">
      <c r="B384" t="s">
        <v>20</v>
      </c>
      <c r="C384">
        <v>237</v>
      </c>
    </row>
    <row r="385" spans="2:3" x14ac:dyDescent="0.2">
      <c r="B385" t="s">
        <v>20</v>
      </c>
      <c r="C385">
        <v>196</v>
      </c>
    </row>
    <row r="386" spans="2:3" x14ac:dyDescent="0.2">
      <c r="B386" t="s">
        <v>20</v>
      </c>
      <c r="C386">
        <v>7295</v>
      </c>
    </row>
    <row r="387" spans="2:3" x14ac:dyDescent="0.2">
      <c r="B387" t="s">
        <v>20</v>
      </c>
      <c r="C387">
        <v>2893</v>
      </c>
    </row>
    <row r="388" spans="2:3" x14ac:dyDescent="0.2">
      <c r="B388" t="s">
        <v>20</v>
      </c>
      <c r="C388">
        <v>820</v>
      </c>
    </row>
    <row r="389" spans="2:3" x14ac:dyDescent="0.2">
      <c r="B389" t="s">
        <v>20</v>
      </c>
      <c r="C389">
        <v>2038</v>
      </c>
    </row>
    <row r="390" spans="2:3" x14ac:dyDescent="0.2">
      <c r="B390" t="s">
        <v>20</v>
      </c>
      <c r="C390">
        <v>116</v>
      </c>
    </row>
    <row r="391" spans="2:3" x14ac:dyDescent="0.2">
      <c r="B391" t="s">
        <v>20</v>
      </c>
      <c r="C391">
        <v>1345</v>
      </c>
    </row>
    <row r="392" spans="2:3" x14ac:dyDescent="0.2">
      <c r="B392" t="s">
        <v>20</v>
      </c>
      <c r="C392">
        <v>168</v>
      </c>
    </row>
    <row r="393" spans="2:3" x14ac:dyDescent="0.2">
      <c r="B393" t="s">
        <v>20</v>
      </c>
      <c r="C393">
        <v>137</v>
      </c>
    </row>
    <row r="394" spans="2:3" x14ac:dyDescent="0.2">
      <c r="B394" t="s">
        <v>20</v>
      </c>
      <c r="C394">
        <v>186</v>
      </c>
    </row>
    <row r="395" spans="2:3" x14ac:dyDescent="0.2">
      <c r="B395" t="s">
        <v>20</v>
      </c>
      <c r="C395">
        <v>125</v>
      </c>
    </row>
    <row r="396" spans="2:3" x14ac:dyDescent="0.2">
      <c r="B396" t="s">
        <v>20</v>
      </c>
      <c r="C396">
        <v>202</v>
      </c>
    </row>
    <row r="397" spans="2:3" x14ac:dyDescent="0.2">
      <c r="B397" t="s">
        <v>20</v>
      </c>
      <c r="C397">
        <v>103</v>
      </c>
    </row>
    <row r="398" spans="2:3" x14ac:dyDescent="0.2">
      <c r="B398" t="s">
        <v>20</v>
      </c>
      <c r="C398">
        <v>1785</v>
      </c>
    </row>
    <row r="399" spans="2:3" x14ac:dyDescent="0.2">
      <c r="B399" t="s">
        <v>20</v>
      </c>
      <c r="C399">
        <v>157</v>
      </c>
    </row>
    <row r="400" spans="2:3" x14ac:dyDescent="0.2">
      <c r="B400" t="s">
        <v>20</v>
      </c>
      <c r="C400">
        <v>555</v>
      </c>
    </row>
    <row r="401" spans="2:3" x14ac:dyDescent="0.2">
      <c r="B401" t="s">
        <v>20</v>
      </c>
      <c r="C401">
        <v>297</v>
      </c>
    </row>
    <row r="402" spans="2:3" x14ac:dyDescent="0.2">
      <c r="B402" t="s">
        <v>20</v>
      </c>
      <c r="C402">
        <v>123</v>
      </c>
    </row>
    <row r="403" spans="2:3" x14ac:dyDescent="0.2">
      <c r="B403" t="s">
        <v>20</v>
      </c>
      <c r="C403">
        <v>3036</v>
      </c>
    </row>
    <row r="404" spans="2:3" x14ac:dyDescent="0.2">
      <c r="B404" t="s">
        <v>20</v>
      </c>
      <c r="C404">
        <v>144</v>
      </c>
    </row>
    <row r="405" spans="2:3" x14ac:dyDescent="0.2">
      <c r="B405" t="s">
        <v>20</v>
      </c>
      <c r="C405">
        <v>121</v>
      </c>
    </row>
    <row r="406" spans="2:3" x14ac:dyDescent="0.2">
      <c r="B406" t="s">
        <v>20</v>
      </c>
      <c r="C406">
        <v>181</v>
      </c>
    </row>
    <row r="407" spans="2:3" x14ac:dyDescent="0.2">
      <c r="B407" t="s">
        <v>20</v>
      </c>
      <c r="C407">
        <v>122</v>
      </c>
    </row>
    <row r="408" spans="2:3" x14ac:dyDescent="0.2">
      <c r="B408" t="s">
        <v>20</v>
      </c>
      <c r="C408">
        <v>1071</v>
      </c>
    </row>
    <row r="409" spans="2:3" x14ac:dyDescent="0.2">
      <c r="B409" t="s">
        <v>20</v>
      </c>
      <c r="C409">
        <v>980</v>
      </c>
    </row>
    <row r="410" spans="2:3" x14ac:dyDescent="0.2">
      <c r="B410" t="s">
        <v>20</v>
      </c>
      <c r="C410">
        <v>536</v>
      </c>
    </row>
    <row r="411" spans="2:3" x14ac:dyDescent="0.2">
      <c r="B411" t="s">
        <v>20</v>
      </c>
      <c r="C411">
        <v>1991</v>
      </c>
    </row>
    <row r="412" spans="2:3" x14ac:dyDescent="0.2">
      <c r="B412" t="s">
        <v>20</v>
      </c>
      <c r="C412">
        <v>180</v>
      </c>
    </row>
    <row r="413" spans="2:3" x14ac:dyDescent="0.2">
      <c r="B413" t="s">
        <v>20</v>
      </c>
      <c r="C413">
        <v>130</v>
      </c>
    </row>
    <row r="414" spans="2:3" x14ac:dyDescent="0.2">
      <c r="B414" t="s">
        <v>20</v>
      </c>
      <c r="C414">
        <v>122</v>
      </c>
    </row>
    <row r="415" spans="2:3" x14ac:dyDescent="0.2">
      <c r="B415" t="s">
        <v>20</v>
      </c>
      <c r="C415">
        <v>140</v>
      </c>
    </row>
    <row r="416" spans="2:3" x14ac:dyDescent="0.2">
      <c r="B416" t="s">
        <v>20</v>
      </c>
      <c r="C416">
        <v>3388</v>
      </c>
    </row>
    <row r="417" spans="2:3" x14ac:dyDescent="0.2">
      <c r="B417" t="s">
        <v>20</v>
      </c>
      <c r="C417">
        <v>280</v>
      </c>
    </row>
    <row r="418" spans="2:3" x14ac:dyDescent="0.2">
      <c r="B418" t="s">
        <v>20</v>
      </c>
      <c r="C418">
        <v>366</v>
      </c>
    </row>
    <row r="419" spans="2:3" x14ac:dyDescent="0.2">
      <c r="B419" t="s">
        <v>20</v>
      </c>
      <c r="C419">
        <v>270</v>
      </c>
    </row>
    <row r="420" spans="2:3" x14ac:dyDescent="0.2">
      <c r="B420" t="s">
        <v>20</v>
      </c>
      <c r="C420">
        <v>137</v>
      </c>
    </row>
    <row r="421" spans="2:3" x14ac:dyDescent="0.2">
      <c r="B421" t="s">
        <v>20</v>
      </c>
      <c r="C421">
        <v>3205</v>
      </c>
    </row>
    <row r="422" spans="2:3" x14ac:dyDescent="0.2">
      <c r="B422" t="s">
        <v>20</v>
      </c>
      <c r="C422">
        <v>288</v>
      </c>
    </row>
    <row r="423" spans="2:3" x14ac:dyDescent="0.2">
      <c r="B423" t="s">
        <v>20</v>
      </c>
      <c r="C423">
        <v>148</v>
      </c>
    </row>
    <row r="424" spans="2:3" x14ac:dyDescent="0.2">
      <c r="B424" t="s">
        <v>20</v>
      </c>
      <c r="C424">
        <v>114</v>
      </c>
    </row>
    <row r="425" spans="2:3" x14ac:dyDescent="0.2">
      <c r="B425" t="s">
        <v>20</v>
      </c>
      <c r="C425">
        <v>1518</v>
      </c>
    </row>
    <row r="426" spans="2:3" x14ac:dyDescent="0.2">
      <c r="B426" t="s">
        <v>20</v>
      </c>
      <c r="C426">
        <v>166</v>
      </c>
    </row>
    <row r="427" spans="2:3" x14ac:dyDescent="0.2">
      <c r="B427" t="s">
        <v>20</v>
      </c>
      <c r="C427">
        <v>100</v>
      </c>
    </row>
    <row r="428" spans="2:3" x14ac:dyDescent="0.2">
      <c r="B428" t="s">
        <v>20</v>
      </c>
      <c r="C428">
        <v>235</v>
      </c>
    </row>
    <row r="429" spans="2:3" x14ac:dyDescent="0.2">
      <c r="B429" t="s">
        <v>20</v>
      </c>
      <c r="C429">
        <v>148</v>
      </c>
    </row>
    <row r="430" spans="2:3" x14ac:dyDescent="0.2">
      <c r="B430" t="s">
        <v>20</v>
      </c>
      <c r="C430">
        <v>198</v>
      </c>
    </row>
    <row r="431" spans="2:3" x14ac:dyDescent="0.2">
      <c r="B431" t="s">
        <v>20</v>
      </c>
      <c r="C431">
        <v>150</v>
      </c>
    </row>
    <row r="432" spans="2:3" x14ac:dyDescent="0.2">
      <c r="B432" t="s">
        <v>20</v>
      </c>
      <c r="C432">
        <v>216</v>
      </c>
    </row>
    <row r="433" spans="2:3" x14ac:dyDescent="0.2">
      <c r="B433" t="s">
        <v>20</v>
      </c>
      <c r="C433">
        <v>5139</v>
      </c>
    </row>
    <row r="434" spans="2:3" x14ac:dyDescent="0.2">
      <c r="B434" t="s">
        <v>20</v>
      </c>
      <c r="C434">
        <v>2353</v>
      </c>
    </row>
    <row r="435" spans="2:3" x14ac:dyDescent="0.2">
      <c r="B435" t="s">
        <v>20</v>
      </c>
      <c r="C435">
        <v>78</v>
      </c>
    </row>
    <row r="436" spans="2:3" x14ac:dyDescent="0.2">
      <c r="B436" t="s">
        <v>20</v>
      </c>
      <c r="C436">
        <v>174</v>
      </c>
    </row>
    <row r="437" spans="2:3" x14ac:dyDescent="0.2">
      <c r="B437" t="s">
        <v>20</v>
      </c>
      <c r="C437">
        <v>164</v>
      </c>
    </row>
    <row r="438" spans="2:3" x14ac:dyDescent="0.2">
      <c r="B438" t="s">
        <v>20</v>
      </c>
      <c r="C438">
        <v>161</v>
      </c>
    </row>
    <row r="439" spans="2:3" x14ac:dyDescent="0.2">
      <c r="B439" t="s">
        <v>20</v>
      </c>
      <c r="C439">
        <v>138</v>
      </c>
    </row>
    <row r="440" spans="2:3" x14ac:dyDescent="0.2">
      <c r="B440" t="s">
        <v>20</v>
      </c>
      <c r="C440">
        <v>3308</v>
      </c>
    </row>
    <row r="441" spans="2:3" x14ac:dyDescent="0.2">
      <c r="B441" t="s">
        <v>20</v>
      </c>
      <c r="C441">
        <v>127</v>
      </c>
    </row>
    <row r="442" spans="2:3" x14ac:dyDescent="0.2">
      <c r="B442" t="s">
        <v>20</v>
      </c>
      <c r="C442">
        <v>207</v>
      </c>
    </row>
    <row r="443" spans="2:3" x14ac:dyDescent="0.2">
      <c r="B443" t="s">
        <v>20</v>
      </c>
      <c r="C443">
        <v>181</v>
      </c>
    </row>
    <row r="444" spans="2:3" x14ac:dyDescent="0.2">
      <c r="B444" t="s">
        <v>20</v>
      </c>
      <c r="C444">
        <v>110</v>
      </c>
    </row>
    <row r="445" spans="2:3" x14ac:dyDescent="0.2">
      <c r="B445" t="s">
        <v>20</v>
      </c>
      <c r="C445">
        <v>185</v>
      </c>
    </row>
    <row r="446" spans="2:3" x14ac:dyDescent="0.2">
      <c r="B446" t="s">
        <v>20</v>
      </c>
      <c r="C446">
        <v>121</v>
      </c>
    </row>
    <row r="447" spans="2:3" x14ac:dyDescent="0.2">
      <c r="B447" t="s">
        <v>20</v>
      </c>
      <c r="C447">
        <v>106</v>
      </c>
    </row>
    <row r="448" spans="2:3" x14ac:dyDescent="0.2">
      <c r="B448" t="s">
        <v>20</v>
      </c>
      <c r="C448">
        <v>142</v>
      </c>
    </row>
    <row r="449" spans="2:3" x14ac:dyDescent="0.2">
      <c r="B449" t="s">
        <v>20</v>
      </c>
      <c r="C449">
        <v>233</v>
      </c>
    </row>
    <row r="450" spans="2:3" x14ac:dyDescent="0.2">
      <c r="B450" t="s">
        <v>20</v>
      </c>
      <c r="C450">
        <v>218</v>
      </c>
    </row>
    <row r="451" spans="2:3" x14ac:dyDescent="0.2">
      <c r="B451" t="s">
        <v>20</v>
      </c>
      <c r="C451">
        <v>76</v>
      </c>
    </row>
    <row r="452" spans="2:3" x14ac:dyDescent="0.2">
      <c r="B452" t="s">
        <v>20</v>
      </c>
      <c r="C452">
        <v>43</v>
      </c>
    </row>
    <row r="453" spans="2:3" x14ac:dyDescent="0.2">
      <c r="B453" t="s">
        <v>20</v>
      </c>
      <c r="C453">
        <v>221</v>
      </c>
    </row>
    <row r="454" spans="2:3" x14ac:dyDescent="0.2">
      <c r="B454" t="s">
        <v>20</v>
      </c>
      <c r="C454">
        <v>2805</v>
      </c>
    </row>
    <row r="455" spans="2:3" x14ac:dyDescent="0.2">
      <c r="B455" t="s">
        <v>20</v>
      </c>
      <c r="C455">
        <v>68</v>
      </c>
    </row>
    <row r="456" spans="2:3" x14ac:dyDescent="0.2">
      <c r="B456" t="s">
        <v>20</v>
      </c>
      <c r="C456">
        <v>183</v>
      </c>
    </row>
    <row r="457" spans="2:3" x14ac:dyDescent="0.2">
      <c r="B457" t="s">
        <v>20</v>
      </c>
      <c r="C457">
        <v>133</v>
      </c>
    </row>
    <row r="458" spans="2:3" x14ac:dyDescent="0.2">
      <c r="B458" t="s">
        <v>20</v>
      </c>
      <c r="C458">
        <v>2489</v>
      </c>
    </row>
    <row r="459" spans="2:3" x14ac:dyDescent="0.2">
      <c r="B459" t="s">
        <v>20</v>
      </c>
      <c r="C459">
        <v>69</v>
      </c>
    </row>
    <row r="460" spans="2:3" x14ac:dyDescent="0.2">
      <c r="B460" t="s">
        <v>20</v>
      </c>
      <c r="C460">
        <v>279</v>
      </c>
    </row>
    <row r="461" spans="2:3" x14ac:dyDescent="0.2">
      <c r="B461" t="s">
        <v>20</v>
      </c>
      <c r="C461">
        <v>210</v>
      </c>
    </row>
    <row r="462" spans="2:3" x14ac:dyDescent="0.2">
      <c r="B462" t="s">
        <v>20</v>
      </c>
      <c r="C462">
        <v>2100</v>
      </c>
    </row>
    <row r="463" spans="2:3" x14ac:dyDescent="0.2">
      <c r="B463" t="s">
        <v>20</v>
      </c>
      <c r="C463">
        <v>252</v>
      </c>
    </row>
    <row r="464" spans="2:3" x14ac:dyDescent="0.2">
      <c r="B464" t="s">
        <v>20</v>
      </c>
      <c r="C464">
        <v>1280</v>
      </c>
    </row>
    <row r="465" spans="2:3" x14ac:dyDescent="0.2">
      <c r="B465" t="s">
        <v>20</v>
      </c>
      <c r="C465">
        <v>157</v>
      </c>
    </row>
    <row r="466" spans="2:3" x14ac:dyDescent="0.2">
      <c r="B466" t="s">
        <v>20</v>
      </c>
      <c r="C466">
        <v>194</v>
      </c>
    </row>
    <row r="467" spans="2:3" x14ac:dyDescent="0.2">
      <c r="B467" t="s">
        <v>20</v>
      </c>
      <c r="C467">
        <v>82</v>
      </c>
    </row>
    <row r="468" spans="2:3" x14ac:dyDescent="0.2">
      <c r="B468" t="s">
        <v>20</v>
      </c>
      <c r="C468">
        <v>4233</v>
      </c>
    </row>
    <row r="469" spans="2:3" x14ac:dyDescent="0.2">
      <c r="B469" t="s">
        <v>20</v>
      </c>
      <c r="C469">
        <v>1297</v>
      </c>
    </row>
    <row r="470" spans="2:3" x14ac:dyDescent="0.2">
      <c r="B470" t="s">
        <v>20</v>
      </c>
      <c r="C470">
        <v>165</v>
      </c>
    </row>
    <row r="471" spans="2:3" x14ac:dyDescent="0.2">
      <c r="B471" t="s">
        <v>20</v>
      </c>
      <c r="C471">
        <v>119</v>
      </c>
    </row>
    <row r="472" spans="2:3" x14ac:dyDescent="0.2">
      <c r="B472" t="s">
        <v>20</v>
      </c>
      <c r="C472">
        <v>1797</v>
      </c>
    </row>
    <row r="473" spans="2:3" x14ac:dyDescent="0.2">
      <c r="B473" t="s">
        <v>20</v>
      </c>
      <c r="C473">
        <v>261</v>
      </c>
    </row>
    <row r="474" spans="2:3" x14ac:dyDescent="0.2">
      <c r="B474" t="s">
        <v>20</v>
      </c>
      <c r="C474">
        <v>157</v>
      </c>
    </row>
    <row r="475" spans="2:3" x14ac:dyDescent="0.2">
      <c r="B475" t="s">
        <v>20</v>
      </c>
      <c r="C475">
        <v>3533</v>
      </c>
    </row>
    <row r="476" spans="2:3" x14ac:dyDescent="0.2">
      <c r="B476" t="s">
        <v>20</v>
      </c>
      <c r="C476">
        <v>155</v>
      </c>
    </row>
    <row r="477" spans="2:3" x14ac:dyDescent="0.2">
      <c r="B477" t="s">
        <v>20</v>
      </c>
      <c r="C477">
        <v>132</v>
      </c>
    </row>
    <row r="478" spans="2:3" x14ac:dyDescent="0.2">
      <c r="B478" t="s">
        <v>20</v>
      </c>
      <c r="C478">
        <v>1354</v>
      </c>
    </row>
    <row r="479" spans="2:3" x14ac:dyDescent="0.2">
      <c r="B479" t="s">
        <v>20</v>
      </c>
      <c r="C479">
        <v>48</v>
      </c>
    </row>
    <row r="480" spans="2:3" x14ac:dyDescent="0.2">
      <c r="B480" t="s">
        <v>20</v>
      </c>
      <c r="C480">
        <v>110</v>
      </c>
    </row>
    <row r="481" spans="2:3" x14ac:dyDescent="0.2">
      <c r="B481" t="s">
        <v>20</v>
      </c>
      <c r="C481">
        <v>172</v>
      </c>
    </row>
    <row r="482" spans="2:3" x14ac:dyDescent="0.2">
      <c r="B482" t="s">
        <v>20</v>
      </c>
      <c r="C482">
        <v>307</v>
      </c>
    </row>
    <row r="483" spans="2:3" x14ac:dyDescent="0.2">
      <c r="B483" t="s">
        <v>20</v>
      </c>
      <c r="C483">
        <v>160</v>
      </c>
    </row>
    <row r="484" spans="2:3" x14ac:dyDescent="0.2">
      <c r="B484" t="s">
        <v>20</v>
      </c>
      <c r="C484">
        <v>1467</v>
      </c>
    </row>
    <row r="485" spans="2:3" x14ac:dyDescent="0.2">
      <c r="B485" t="s">
        <v>20</v>
      </c>
      <c r="C485">
        <v>2662</v>
      </c>
    </row>
    <row r="486" spans="2:3" x14ac:dyDescent="0.2">
      <c r="B486" t="s">
        <v>20</v>
      </c>
      <c r="C486">
        <v>452</v>
      </c>
    </row>
    <row r="487" spans="2:3" x14ac:dyDescent="0.2">
      <c r="B487" t="s">
        <v>20</v>
      </c>
      <c r="C487">
        <v>158</v>
      </c>
    </row>
    <row r="488" spans="2:3" x14ac:dyDescent="0.2">
      <c r="B488" t="s">
        <v>20</v>
      </c>
      <c r="C488">
        <v>225</v>
      </c>
    </row>
    <row r="489" spans="2:3" x14ac:dyDescent="0.2">
      <c r="B489" t="s">
        <v>20</v>
      </c>
      <c r="C489">
        <v>65</v>
      </c>
    </row>
    <row r="490" spans="2:3" x14ac:dyDescent="0.2">
      <c r="B490" t="s">
        <v>20</v>
      </c>
      <c r="C490">
        <v>163</v>
      </c>
    </row>
    <row r="491" spans="2:3" x14ac:dyDescent="0.2">
      <c r="B491" t="s">
        <v>20</v>
      </c>
      <c r="C491">
        <v>85</v>
      </c>
    </row>
    <row r="492" spans="2:3" x14ac:dyDescent="0.2">
      <c r="B492" t="s">
        <v>20</v>
      </c>
      <c r="C492">
        <v>217</v>
      </c>
    </row>
    <row r="493" spans="2:3" x14ac:dyDescent="0.2">
      <c r="B493" t="s">
        <v>20</v>
      </c>
      <c r="C493">
        <v>150</v>
      </c>
    </row>
    <row r="494" spans="2:3" x14ac:dyDescent="0.2">
      <c r="B494" t="s">
        <v>20</v>
      </c>
      <c r="C494">
        <v>3272</v>
      </c>
    </row>
    <row r="495" spans="2:3" x14ac:dyDescent="0.2">
      <c r="B495" t="s">
        <v>20</v>
      </c>
      <c r="C495">
        <v>300</v>
      </c>
    </row>
    <row r="496" spans="2:3" x14ac:dyDescent="0.2">
      <c r="B496" t="s">
        <v>20</v>
      </c>
      <c r="C496">
        <v>126</v>
      </c>
    </row>
    <row r="497" spans="2:3" x14ac:dyDescent="0.2">
      <c r="B497" t="s">
        <v>20</v>
      </c>
      <c r="C497">
        <v>2320</v>
      </c>
    </row>
    <row r="498" spans="2:3" x14ac:dyDescent="0.2">
      <c r="B498" t="s">
        <v>20</v>
      </c>
      <c r="C498">
        <v>81</v>
      </c>
    </row>
    <row r="499" spans="2:3" x14ac:dyDescent="0.2">
      <c r="B499" t="s">
        <v>20</v>
      </c>
      <c r="C499">
        <v>1887</v>
      </c>
    </row>
    <row r="500" spans="2:3" x14ac:dyDescent="0.2">
      <c r="B500" t="s">
        <v>20</v>
      </c>
      <c r="C500">
        <v>4358</v>
      </c>
    </row>
    <row r="501" spans="2:3" x14ac:dyDescent="0.2">
      <c r="B501" t="s">
        <v>20</v>
      </c>
      <c r="C501">
        <v>53</v>
      </c>
    </row>
    <row r="502" spans="2:3" x14ac:dyDescent="0.2">
      <c r="B502" t="s">
        <v>20</v>
      </c>
      <c r="C502">
        <v>2414</v>
      </c>
    </row>
    <row r="503" spans="2:3" x14ac:dyDescent="0.2">
      <c r="B503" t="s">
        <v>20</v>
      </c>
      <c r="C503">
        <v>80</v>
      </c>
    </row>
    <row r="504" spans="2:3" x14ac:dyDescent="0.2">
      <c r="B504" t="s">
        <v>20</v>
      </c>
      <c r="C504">
        <v>193</v>
      </c>
    </row>
    <row r="505" spans="2:3" x14ac:dyDescent="0.2">
      <c r="B505" t="s">
        <v>20</v>
      </c>
      <c r="C505">
        <v>52</v>
      </c>
    </row>
    <row r="506" spans="2:3" x14ac:dyDescent="0.2">
      <c r="B506" t="s">
        <v>20</v>
      </c>
      <c r="C506">
        <v>290</v>
      </c>
    </row>
    <row r="507" spans="2:3" x14ac:dyDescent="0.2">
      <c r="B507" t="s">
        <v>20</v>
      </c>
      <c r="C507">
        <v>122</v>
      </c>
    </row>
    <row r="508" spans="2:3" x14ac:dyDescent="0.2">
      <c r="B508" t="s">
        <v>20</v>
      </c>
      <c r="C508">
        <v>1470</v>
      </c>
    </row>
    <row r="509" spans="2:3" x14ac:dyDescent="0.2">
      <c r="B509" t="s">
        <v>20</v>
      </c>
      <c r="C509">
        <v>165</v>
      </c>
    </row>
    <row r="510" spans="2:3" x14ac:dyDescent="0.2">
      <c r="B510" t="s">
        <v>20</v>
      </c>
      <c r="C510">
        <v>182</v>
      </c>
    </row>
    <row r="511" spans="2:3" x14ac:dyDescent="0.2">
      <c r="B511" t="s">
        <v>20</v>
      </c>
      <c r="C511">
        <v>199</v>
      </c>
    </row>
    <row r="512" spans="2:3" x14ac:dyDescent="0.2">
      <c r="B512" t="s">
        <v>20</v>
      </c>
      <c r="C512">
        <v>56</v>
      </c>
    </row>
    <row r="513" spans="2:3" x14ac:dyDescent="0.2">
      <c r="B513" t="s">
        <v>20</v>
      </c>
      <c r="C513">
        <v>1460</v>
      </c>
    </row>
    <row r="514" spans="2:3" x14ac:dyDescent="0.2">
      <c r="B514" t="s">
        <v>20</v>
      </c>
      <c r="C514">
        <v>123</v>
      </c>
    </row>
    <row r="515" spans="2:3" x14ac:dyDescent="0.2">
      <c r="B515" t="s">
        <v>20</v>
      </c>
      <c r="C515">
        <v>159</v>
      </c>
    </row>
    <row r="516" spans="2:3" x14ac:dyDescent="0.2">
      <c r="B516" t="s">
        <v>20</v>
      </c>
      <c r="C516">
        <v>110</v>
      </c>
    </row>
    <row r="517" spans="2:3" x14ac:dyDescent="0.2">
      <c r="B517" t="s">
        <v>20</v>
      </c>
      <c r="C517">
        <v>236</v>
      </c>
    </row>
    <row r="518" spans="2:3" x14ac:dyDescent="0.2">
      <c r="B518" t="s">
        <v>20</v>
      </c>
      <c r="C518">
        <v>191</v>
      </c>
    </row>
    <row r="519" spans="2:3" x14ac:dyDescent="0.2">
      <c r="B519" t="s">
        <v>20</v>
      </c>
      <c r="C519">
        <v>3934</v>
      </c>
    </row>
    <row r="520" spans="2:3" x14ac:dyDescent="0.2">
      <c r="B520" t="s">
        <v>20</v>
      </c>
      <c r="C520">
        <v>80</v>
      </c>
    </row>
    <row r="521" spans="2:3" x14ac:dyDescent="0.2">
      <c r="B521" t="s">
        <v>20</v>
      </c>
      <c r="C521">
        <v>462</v>
      </c>
    </row>
    <row r="522" spans="2:3" x14ac:dyDescent="0.2">
      <c r="B522" t="s">
        <v>20</v>
      </c>
      <c r="C522">
        <v>179</v>
      </c>
    </row>
    <row r="523" spans="2:3" x14ac:dyDescent="0.2">
      <c r="B523" t="s">
        <v>20</v>
      </c>
      <c r="C523">
        <v>1866</v>
      </c>
    </row>
    <row r="524" spans="2:3" x14ac:dyDescent="0.2">
      <c r="B524" t="s">
        <v>20</v>
      </c>
      <c r="C524">
        <v>156</v>
      </c>
    </row>
    <row r="525" spans="2:3" x14ac:dyDescent="0.2">
      <c r="B525" t="s">
        <v>20</v>
      </c>
      <c r="C525">
        <v>255</v>
      </c>
    </row>
    <row r="526" spans="2:3" x14ac:dyDescent="0.2">
      <c r="B526" t="s">
        <v>20</v>
      </c>
      <c r="C526">
        <v>2261</v>
      </c>
    </row>
    <row r="527" spans="2:3" x14ac:dyDescent="0.2">
      <c r="B527" t="s">
        <v>20</v>
      </c>
      <c r="C527">
        <v>40</v>
      </c>
    </row>
    <row r="528" spans="2:3" x14ac:dyDescent="0.2">
      <c r="B528" t="s">
        <v>20</v>
      </c>
      <c r="C528">
        <v>2289</v>
      </c>
    </row>
    <row r="529" spans="2:3" x14ac:dyDescent="0.2">
      <c r="B529" t="s">
        <v>20</v>
      </c>
      <c r="C529">
        <v>65</v>
      </c>
    </row>
    <row r="530" spans="2:3" x14ac:dyDescent="0.2">
      <c r="B530" t="s">
        <v>20</v>
      </c>
      <c r="C530">
        <v>3777</v>
      </c>
    </row>
    <row r="531" spans="2:3" x14ac:dyDescent="0.2">
      <c r="B531" t="s">
        <v>20</v>
      </c>
      <c r="C531">
        <v>184</v>
      </c>
    </row>
    <row r="532" spans="2:3" x14ac:dyDescent="0.2">
      <c r="B532" t="s">
        <v>20</v>
      </c>
      <c r="C532">
        <v>85</v>
      </c>
    </row>
    <row r="533" spans="2:3" x14ac:dyDescent="0.2">
      <c r="B533" t="s">
        <v>20</v>
      </c>
      <c r="C533">
        <v>144</v>
      </c>
    </row>
    <row r="534" spans="2:3" x14ac:dyDescent="0.2">
      <c r="B534" t="s">
        <v>20</v>
      </c>
      <c r="C534">
        <v>1902</v>
      </c>
    </row>
    <row r="535" spans="2:3" x14ac:dyDescent="0.2">
      <c r="B535" t="s">
        <v>20</v>
      </c>
      <c r="C535">
        <v>105</v>
      </c>
    </row>
    <row r="536" spans="2:3" x14ac:dyDescent="0.2">
      <c r="B536" t="s">
        <v>20</v>
      </c>
      <c r="C536">
        <v>132</v>
      </c>
    </row>
    <row r="537" spans="2:3" x14ac:dyDescent="0.2">
      <c r="B537" t="s">
        <v>20</v>
      </c>
      <c r="C537">
        <v>96</v>
      </c>
    </row>
    <row r="538" spans="2:3" x14ac:dyDescent="0.2">
      <c r="B538" t="s">
        <v>20</v>
      </c>
      <c r="C538">
        <v>114</v>
      </c>
    </row>
    <row r="539" spans="2:3" x14ac:dyDescent="0.2">
      <c r="B539" t="s">
        <v>20</v>
      </c>
      <c r="C539">
        <v>203</v>
      </c>
    </row>
    <row r="540" spans="2:3" x14ac:dyDescent="0.2">
      <c r="B540" t="s">
        <v>20</v>
      </c>
      <c r="C540">
        <v>1559</v>
      </c>
    </row>
    <row r="541" spans="2:3" x14ac:dyDescent="0.2">
      <c r="B541" t="s">
        <v>20</v>
      </c>
      <c r="C541">
        <v>1548</v>
      </c>
    </row>
    <row r="542" spans="2:3" x14ac:dyDescent="0.2">
      <c r="B542" t="s">
        <v>20</v>
      </c>
      <c r="C542">
        <v>80</v>
      </c>
    </row>
    <row r="543" spans="2:3" x14ac:dyDescent="0.2">
      <c r="B543" t="s">
        <v>20</v>
      </c>
      <c r="C543">
        <v>131</v>
      </c>
    </row>
    <row r="544" spans="2:3" x14ac:dyDescent="0.2">
      <c r="B544" t="s">
        <v>20</v>
      </c>
      <c r="C544">
        <v>112</v>
      </c>
    </row>
    <row r="545" spans="2:3" x14ac:dyDescent="0.2">
      <c r="B545" t="s">
        <v>20</v>
      </c>
      <c r="C545">
        <v>155</v>
      </c>
    </row>
    <row r="546" spans="2:3" x14ac:dyDescent="0.2">
      <c r="B546" t="s">
        <v>20</v>
      </c>
      <c r="C546">
        <v>266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207</v>
      </c>
    </row>
    <row r="549" spans="2:3" x14ac:dyDescent="0.2">
      <c r="B549" t="s">
        <v>20</v>
      </c>
      <c r="C549">
        <v>245</v>
      </c>
    </row>
    <row r="550" spans="2:3" x14ac:dyDescent="0.2">
      <c r="B550" t="s">
        <v>20</v>
      </c>
      <c r="C550">
        <v>1573</v>
      </c>
    </row>
    <row r="551" spans="2:3" x14ac:dyDescent="0.2">
      <c r="B551" t="s">
        <v>20</v>
      </c>
      <c r="C551">
        <v>114</v>
      </c>
    </row>
    <row r="552" spans="2:3" x14ac:dyDescent="0.2">
      <c r="B552" t="s">
        <v>20</v>
      </c>
      <c r="C552">
        <v>93</v>
      </c>
    </row>
    <row r="553" spans="2:3" x14ac:dyDescent="0.2">
      <c r="B553" t="s">
        <v>20</v>
      </c>
      <c r="C553">
        <v>1681</v>
      </c>
    </row>
    <row r="554" spans="2:3" x14ac:dyDescent="0.2">
      <c r="B554" t="s">
        <v>20</v>
      </c>
      <c r="C554">
        <v>32</v>
      </c>
    </row>
    <row r="555" spans="2:3" x14ac:dyDescent="0.2">
      <c r="B555" t="s">
        <v>20</v>
      </c>
      <c r="C555">
        <v>135</v>
      </c>
    </row>
    <row r="556" spans="2:3" x14ac:dyDescent="0.2">
      <c r="B556" t="s">
        <v>20</v>
      </c>
      <c r="C556">
        <v>140</v>
      </c>
    </row>
    <row r="557" spans="2:3" x14ac:dyDescent="0.2">
      <c r="B557" t="s">
        <v>20</v>
      </c>
      <c r="C557">
        <v>92</v>
      </c>
    </row>
    <row r="558" spans="2:3" x14ac:dyDescent="0.2">
      <c r="B558" t="s">
        <v>20</v>
      </c>
      <c r="C558">
        <v>1015</v>
      </c>
    </row>
    <row r="559" spans="2:3" x14ac:dyDescent="0.2">
      <c r="B559" t="s">
        <v>20</v>
      </c>
      <c r="C559">
        <v>323</v>
      </c>
    </row>
    <row r="560" spans="2:3" x14ac:dyDescent="0.2">
      <c r="B560" t="s">
        <v>20</v>
      </c>
      <c r="C560">
        <v>2326</v>
      </c>
    </row>
    <row r="561" spans="2:3" x14ac:dyDescent="0.2">
      <c r="B561" t="s">
        <v>20</v>
      </c>
      <c r="C561">
        <v>381</v>
      </c>
    </row>
    <row r="562" spans="2:3" x14ac:dyDescent="0.2">
      <c r="B562" t="s">
        <v>20</v>
      </c>
      <c r="C562">
        <v>480</v>
      </c>
    </row>
    <row r="563" spans="2:3" x14ac:dyDescent="0.2">
      <c r="B563" t="s">
        <v>20</v>
      </c>
      <c r="C563">
        <v>226</v>
      </c>
    </row>
    <row r="564" spans="2:3" x14ac:dyDescent="0.2">
      <c r="B564" t="s">
        <v>20</v>
      </c>
      <c r="C564">
        <v>241</v>
      </c>
    </row>
    <row r="565" spans="2:3" x14ac:dyDescent="0.2">
      <c r="B565" t="s">
        <v>20</v>
      </c>
      <c r="C565">
        <v>132</v>
      </c>
    </row>
    <row r="566" spans="2:3" x14ac:dyDescent="0.2">
      <c r="B566" t="s">
        <v>20</v>
      </c>
      <c r="C566">
        <v>2043</v>
      </c>
    </row>
    <row r="997" spans="2:3" ht="14" customHeight="1" x14ac:dyDescent="0.2"/>
    <row r="998" spans="2:3" x14ac:dyDescent="0.2">
      <c r="B998" t="s">
        <v>14</v>
      </c>
      <c r="C998">
        <v>112</v>
      </c>
    </row>
    <row r="999" spans="2:3" x14ac:dyDescent="0.2">
      <c r="B999" t="s">
        <v>74</v>
      </c>
      <c r="C999">
        <v>139</v>
      </c>
    </row>
    <row r="1000" spans="2:3" x14ac:dyDescent="0.2">
      <c r="B1000" t="s">
        <v>14</v>
      </c>
      <c r="C1000">
        <v>374</v>
      </c>
    </row>
    <row r="1001" spans="2:3" x14ac:dyDescent="0.2">
      <c r="B1001" t="s">
        <v>74</v>
      </c>
      <c r="C1001">
        <v>1122</v>
      </c>
    </row>
  </sheetData>
  <conditionalFormatting sqref="B1:B1001">
    <cfRule type="containsText" dxfId="15" priority="13" operator="containsText" text="successful">
      <formula>NOT(ISERROR(SEARCH("successful",B1)))</formula>
    </cfRule>
    <cfRule type="containsText" dxfId="14" priority="16" operator="containsText" text="failed">
      <formula>NOT(ISERROR(SEARCH("failed",B1)))</formula>
    </cfRule>
    <cfRule type="containsText" dxfId="13" priority="15" stopIfTrue="1" operator="containsText" text="canceled">
      <formula>NOT(ISERROR(SEARCH("canceled",B1)))</formula>
    </cfRule>
    <cfRule type="containsText" dxfId="12" priority="14" stopIfTrue="1" operator="containsText" text="live">
      <formula>NOT(ISERROR(SEARCH("live",B1)))</formula>
    </cfRule>
  </conditionalFormatting>
  <conditionalFormatting sqref="E1:E4 G5 E6:E29 E41:E365">
    <cfRule type="containsText" dxfId="11" priority="28" operator="containsText" text="failed">
      <formula>NOT(ISERROR(SEARCH("failed",E1)))</formula>
    </cfRule>
    <cfRule type="containsText" dxfId="10" priority="25" operator="containsText" text="successful">
      <formula>NOT(ISERROR(SEARCH("successful",E1)))</formula>
    </cfRule>
    <cfRule type="containsText" dxfId="9" priority="26" stopIfTrue="1" operator="containsText" text="live">
      <formula>NOT(ISERROR(SEARCH("live",E1)))</formula>
    </cfRule>
    <cfRule type="containsText" dxfId="8" priority="27" stopIfTrue="1" operator="containsText" text="canceled">
      <formula>NOT(ISERROR(SEARCH("canceled",E1)))</formula>
    </cfRule>
  </conditionalFormatting>
  <conditionalFormatting sqref="L1:L365">
    <cfRule type="containsText" dxfId="7" priority="10" stopIfTrue="1" operator="containsText" text="live">
      <formula>NOT(ISERROR(SEARCH("live",L1)))</formula>
    </cfRule>
    <cfRule type="containsText" dxfId="6" priority="12" operator="containsText" text="failed">
      <formula>NOT(ISERROR(SEARCH("failed",L1)))</formula>
    </cfRule>
    <cfRule type="containsText" dxfId="5" priority="11" stopIfTrue="1" operator="containsText" text="canceled">
      <formula>NOT(ISERROR(SEARCH("canceled",L1)))</formula>
    </cfRule>
    <cfRule type="containsText" dxfId="4" priority="9" operator="containsText" text="successful">
      <formula>NOT(ISERROR(SEARCH("successful",L1)))</formula>
    </cfRule>
  </conditionalFormatting>
  <conditionalFormatting sqref="O1">
    <cfRule type="containsText" dxfId="3" priority="2" stopIfTrue="1" operator="containsText" text="live">
      <formula>NOT(ISERROR(SEARCH("live",O1)))</formula>
    </cfRule>
    <cfRule type="containsText" dxfId="2" priority="3" stopIfTrue="1" operator="containsText" text="canceled">
      <formula>NOT(ISERROR(SEARCH("canceled",O1)))</formula>
    </cfRule>
    <cfRule type="containsText" dxfId="1" priority="4" operator="containsText" text="failed">
      <formula>NOT(ISERROR(SEARCH("failed",O1)))</formula>
    </cfRule>
    <cfRule type="containsText" dxfId="0" priority="1" operator="containsText" text="successful">
      <formula>NOT(ISERROR(SEARCH("successful",O1)))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by Month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Justin E Blake</cp:lastModifiedBy>
  <dcterms:created xsi:type="dcterms:W3CDTF">2021-09-29T18:52:28Z</dcterms:created>
  <dcterms:modified xsi:type="dcterms:W3CDTF">2023-09-30T17:34:20Z</dcterms:modified>
</cp:coreProperties>
</file>