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lake/Documents/U of M Bootcamp/Excel Module 1_challenge/"/>
    </mc:Choice>
  </mc:AlternateContent>
  <xr:revisionPtr revIDLastSave="0" documentId="8_{8B7FA2D7-CAE4-CA45-8B74-7D86E12F8AE3}" xr6:coauthVersionLast="47" xr6:coauthVersionMax="47" xr10:uidLastSave="{00000000-0000-0000-0000-000000000000}"/>
  <bookViews>
    <workbookView xWindow="0" yWindow="760" windowWidth="30240" windowHeight="18180" activeTab="5" xr2:uid="{00000000-000D-0000-FFFF-FFFF00000000}"/>
  </bookViews>
  <sheets>
    <sheet name="Crowdfunding" sheetId="1" r:id="rId1"/>
    <sheet name="Category" sheetId="2" r:id="rId2"/>
    <sheet name="Sub-Category" sheetId="3" r:id="rId3"/>
    <sheet name="Outcome by Month" sheetId="4" r:id="rId4"/>
    <sheet name="Crowdfunding Goal Analysis" sheetId="5" r:id="rId5"/>
    <sheet name="Campaign Backers Analysis" sheetId="9" r:id="rId6"/>
  </sheets>
  <definedNames>
    <definedName name="_xlnm._FilterDatabase" localSheetId="5" hidden="1">'Campaign Backers Analysis'!$A$1:$B$1001</definedName>
    <definedName name="_xlnm._FilterDatabase" localSheetId="0" hidden="1">Crowdfunding!$A$1:$T$1001</definedName>
    <definedName name="_xlchart.v1.0" hidden="1">'Campaign Backers Analysis'!$A$2:$A$566</definedName>
    <definedName name="_xlchart.v1.1" hidden="1">'Campaign Backers Analysis'!$B$1</definedName>
    <definedName name="_xlchart.v1.10" hidden="1">'Campaign Backers Analysis'!$B$1</definedName>
    <definedName name="_xlchart.v1.11" hidden="1">'Campaign Backers Analysis'!$B$2:$B$566</definedName>
    <definedName name="_xlchart.v1.12" hidden="1">'Campaign Backers Analysis'!$A$2:$A$566</definedName>
    <definedName name="_xlchart.v1.13" hidden="1">'Campaign Backers Analysis'!$B$1</definedName>
    <definedName name="_xlchart.v1.14" hidden="1">'Campaign Backers Analysis'!$B$2:$B$566</definedName>
    <definedName name="_xlchart.v1.15" hidden="1">'Campaign Backers Analysis'!$A$2:$A$566</definedName>
    <definedName name="_xlchart.v1.16" hidden="1">'Campaign Backers Analysis'!$B$1</definedName>
    <definedName name="_xlchart.v1.17" hidden="1">'Campaign Backers Analysis'!$B$2:$B$566</definedName>
    <definedName name="_xlchart.v1.18" hidden="1">'Campaign Backers Analysis'!$K$2:$K$365</definedName>
    <definedName name="_xlchart.v1.19" hidden="1">'Campaign Backers Analysis'!$L$1</definedName>
    <definedName name="_xlchart.v1.2" hidden="1">'Campaign Backers Analysis'!$B$2:$B$566</definedName>
    <definedName name="_xlchart.v1.20" hidden="1">'Campaign Backers Analysis'!$L$2:$L$365</definedName>
    <definedName name="_xlchart.v1.21" hidden="1">'Campaign Backers Analysis'!$A$2:$A$566</definedName>
    <definedName name="_xlchart.v1.22" hidden="1">'Campaign Backers Analysis'!$B$1</definedName>
    <definedName name="_xlchart.v1.23" hidden="1">'Campaign Backers Analysis'!$B$2:$B$566</definedName>
    <definedName name="_xlchart.v1.3" hidden="1">'Campaign Backers Analysis'!$A$2:$A$566</definedName>
    <definedName name="_xlchart.v1.4" hidden="1">'Campaign Backers Analysis'!$B$1</definedName>
    <definedName name="_xlchart.v1.5" hidden="1">'Campaign Backers Analysis'!$B$2:$B$566</definedName>
    <definedName name="_xlchart.v1.6" hidden="1">'Campaign Backers Analysis'!$K$2:$K$365</definedName>
    <definedName name="_xlchart.v1.7" hidden="1">'Campaign Backers Analysis'!$L$1</definedName>
    <definedName name="_xlchart.v1.8" hidden="1">'Campaign Backers Analysis'!$L$2:$L$365</definedName>
    <definedName name="_xlchart.v1.9" hidden="1">'Campaign Backers Analysis'!$A$2:$A$566</definedName>
  </definedNames>
  <calcPr calcId="191029"/>
  <pivotCaches>
    <pivotCache cacheId="8" r:id="rId7"/>
    <pivotCache cacheId="1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9" l="1"/>
  <c r="R2" i="9"/>
  <c r="Q2" i="9"/>
  <c r="P2" i="9"/>
  <c r="O2" i="9"/>
  <c r="N2" i="9"/>
  <c r="I2" i="9"/>
  <c r="H2" i="9"/>
  <c r="G2" i="9"/>
  <c r="F2" i="9"/>
  <c r="E2" i="9"/>
  <c r="D2" i="9"/>
  <c r="C2" i="5"/>
  <c r="D2" i="5"/>
  <c r="E2" i="5"/>
  <c r="C3" i="5"/>
  <c r="D3" i="5"/>
  <c r="E3" i="5"/>
  <c r="C4" i="5"/>
  <c r="D4" i="5"/>
  <c r="E4" i="5"/>
  <c r="C5" i="5"/>
  <c r="D5" i="5"/>
  <c r="E5" i="5"/>
  <c r="C6" i="5"/>
  <c r="D6" i="5"/>
  <c r="E6" i="5"/>
  <c r="C7" i="5"/>
  <c r="D7" i="5"/>
  <c r="E7" i="5"/>
  <c r="C8" i="5"/>
  <c r="D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/>
  <c r="Q592" i="1" a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/>
  <c r="Q393" i="1" a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/>
  <c r="Q293" i="1" a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3" i="5" l="1"/>
  <c r="F5" i="5"/>
  <c r="I5" i="5" s="1"/>
  <c r="F11" i="5"/>
  <c r="H11" i="5" s="1"/>
  <c r="F10" i="5"/>
  <c r="I10" i="5" s="1"/>
  <c r="E8" i="5"/>
  <c r="F8" i="5" s="1"/>
  <c r="I3" i="5"/>
  <c r="I11" i="5"/>
  <c r="H3" i="5"/>
  <c r="F6" i="5"/>
  <c r="H6" i="5" s="1"/>
  <c r="F4" i="5"/>
  <c r="H4" i="5" s="1"/>
  <c r="G11" i="5"/>
  <c r="G3" i="5"/>
  <c r="F13" i="5"/>
  <c r="G13" i="5" s="1"/>
  <c r="F12" i="5"/>
  <c r="H12" i="5" s="1"/>
  <c r="F9" i="5"/>
  <c r="I9" i="5" s="1"/>
  <c r="F2" i="5"/>
  <c r="H2" i="5" s="1"/>
  <c r="F7" i="5"/>
  <c r="G7" i="5" s="1"/>
  <c r="G5" i="5" l="1"/>
  <c r="H13" i="5"/>
  <c r="H5" i="5"/>
  <c r="I13" i="5"/>
  <c r="H8" i="5"/>
  <c r="G8" i="5"/>
  <c r="I8" i="5"/>
  <c r="G10" i="5"/>
  <c r="H9" i="5"/>
  <c r="H10" i="5"/>
  <c r="G12" i="5"/>
  <c r="G4" i="5"/>
  <c r="I6" i="5"/>
  <c r="I7" i="5"/>
  <c r="I12" i="5"/>
  <c r="I2" i="5"/>
  <c r="G6" i="5"/>
  <c r="G2" i="5"/>
  <c r="G9" i="5"/>
  <c r="I4" i="5"/>
  <c r="H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<sst xmlns="http://schemas.openxmlformats.org/spreadsheetml/2006/main" count="7084" uniqueCount="2126">
  <si>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</si>
  <si>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</si>
  <si>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</si>
  <si>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</si>
  <si>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</si>
  <si>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</si>
  <si>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</si>
  <si>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</si>
  <si>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</si>
  <si>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</si>
  <si>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</si>
  <si>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</si>
  <si>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</si>
  <si>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</si>
  <si>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</si>
  <si>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</si>
  <si>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</si>
  <si>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</si>
  <si>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</si>
  <si>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</si>
  <si>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</si>
  <si>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</si>
  <si>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</si>
  <si>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</si>
  <si>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</si>
  <si>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</si>
  <si>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</si>
  <si>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</si>
  <si>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</si>
  <si>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</si>
  <si>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</si>
  <si>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</si>
  <si>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</si>
  <si>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</si>
  <si>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</si>
  <si>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</si>
  <si>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</si>
  <si>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</si>
  <si>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</si>
  <si>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</si>
  <si>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</si>
  <si>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</si>
  <si>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</si>
  <si>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</si>
  <si>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</si>
  <si>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</si>
  <si>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</si>
  <si>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</si>
  <si>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</si>
  <si>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</si>
  <si>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</si>
  <si>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</si>
  <si>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</si>
  <si>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</si>
  <si>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</si>
  <si>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</si>
  <si>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</si>
  <si>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</si>
  <si>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</si>
  <si>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</si>
  <si>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</si>
  <si>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</si>
  <si>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</si>
  <si>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</si>
  <si>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</si>
  <si>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</si>
  <si>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</si>
  <si>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</si>
  <si>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</si>
  <si>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</si>
  <si>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</si>
  <si>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</si>
  <si>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</si>
  <si>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</si>
  <si>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</si>
  <si>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</si>
  <si>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</si>
  <si>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</si>
  <si>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</si>
  <si>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</si>
  <si>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</si>
  <si>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</si>
  <si>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</si>
  <si>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</si>
  <si>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</si>
  <si>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</si>
  <si>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</si>
  <si>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</si>
  <si>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</si>
  <si>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</si>
  <si>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</si>
  <si>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</si>
  <si>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</si>
  <si>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</si>
  <si>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</si>
  <si>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</si>
  <si>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</si>
  <si>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</si>
  <si>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</si>
  <si>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</si>
  <si>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</si>
  <si>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</si>
  <si>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</si>
  <si>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</si>
  <si>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</si>
  <si>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</si>
  <si>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</si>
  <si>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</si>
  <si>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</si>
  <si>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</si>
  <si>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</si>
  <si>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</si>
  <si>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</si>
  <si>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</si>
  <si>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</si>
  <si>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</si>
  <si>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</si>
  <si>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</si>
  <si>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</si>
  <si>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</si>
  <si>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</si>
  <si>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</si>
  <si>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</si>
  <si>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</si>
  <si>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</si>
  <si>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</si>
  <si>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</si>
  <si>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</si>
  <si>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</si>
  <si>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</si>
  <si>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</si>
  <si>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</si>
  <si>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</si>
  <si>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</si>
  <si>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</si>
  <si>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</si>
  <si>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</si>
  <si>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</si>
  <si>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</si>
  <si>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</si>
  <si>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</si>
  <si>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</si>
  <si>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</si>
  <si>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</si>
  <si>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</si>
  <si>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</si>
  <si>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</si>
  <si>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</si>
  <si>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</si>
  <si>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</si>
  <si>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</si>
  <si>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</si>
  <si>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</si>
  <si>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</si>
  <si>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</si>
  <si>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</si>
  <si>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</si>
  <si>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</si>
  <si>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</si>
  <si>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</si>
  <si>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</si>
  <si>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</si>
  <si>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</si>
  <si>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</si>
  <si>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</si>
  <si>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</si>
  <si>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</si>
  <si>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</si>
  <si>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</si>
  <si>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</si>
  <si>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</si>
  <si>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</si>
  <si>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</si>
  <si>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</si>
  <si>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</si>
  <si>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</si>
  <si>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</si>
  <si>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</si>
  <si>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</si>
  <si>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</si>
  <si>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</si>
  <si>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</si>
  <si>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</si>
  <si>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</si>
  <si>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</si>
  <si>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</si>
  <si>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</si>
  <si>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</si>
  <si>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</si>
  <si>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</si>
  <si>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</si>
  <si>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</si>
  <si>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</si>
  <si>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</si>
  <si>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</si>
  <si>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</si>
  <si>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</si>
  <si>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</si>
  <si>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</si>
  <si>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</si>
  <si>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</si>
  <si>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</si>
  <si>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</si>
  <si>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</si>
  <si>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</si>
  <si>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</si>
  <si>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</si>
  <si>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</si>
  <si>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</si>
  <si>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</si>
  <si>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</si>
  <si>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</si>
  <si>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</si>
  <si>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</si>
  <si>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</si>
  <si>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</si>
  <si>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</si>
  <si>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</si>
  <si>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</si>
  <si>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</si>
  <si>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</si>
  <si>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</si>
  <si>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</si>
  <si>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</si>
  <si>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</si>
  <si>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</si>
  <si>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</si>
  <si>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</si>
  <si>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</si>
  <si>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</si>
  <si>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</si>
  <si>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</si>
  <si>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</si>
  <si>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</si>
  <si>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</si>
  <si>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</si>
  <si>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</si>
  <si>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</si>
  <si>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</si>
  <si>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</si>
  <si>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</si>
  <si>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</si>
  <si>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</si>
  <si>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</si>
  <si>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</si>
  <si>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</si>
  <si>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</si>
  <si>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</si>
  <si>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</si>
  <si>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</si>
  <si>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</si>
  <si>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</si>
  <si>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</si>
  <si>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</si>
  <si>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</si>
  <si>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</si>
  <si>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</si>
  <si>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</si>
  <si>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</si>
  <si>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</si>
  <si>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</si>
  <si>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</si>
  <si>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</si>
  <si>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</si>
  <si>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</si>
  <si>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</si>
  <si>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</si>
  <si>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</si>
  <si>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</si>
  <si>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</si>
  <si>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</si>
  <si>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</si>
  <si>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</si>
  <si>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</si>
  <si>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</si>
  <si>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</si>
  <si>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</si>
  <si>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</si>
  <si>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</si>
  <si>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</si>
  <si>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</si>
  <si>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</si>
  <si>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</si>
  <si>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</si>
  <si>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</si>
  <si>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</si>
  <si>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</si>
  <si>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</si>
  <si>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</si>
  <si>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</si>
  <si>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</si>
  <si>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</si>
  <si>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</si>
  <si>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</si>
  <si>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</si>
  <si>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</si>
  <si>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</si>
  <si>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</si>
  <si>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</si>
  <si>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</si>
  <si>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</si>
  <si>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</si>
  <si>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</si>
  <si>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</si>
  <si>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</si>
  <si>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</si>
  <si>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</si>
  <si>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</si>
  <si>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</si>
  <si>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</si>
  <si>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</si>
  <si>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</si>
  <si>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</si>
  <si>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</si>
  <si>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</si>
  <si>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</si>
  <si>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</si>
  <si>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</si>
  <si>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</si>
  <si>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</si>
  <si>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</si>
  <si>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</si>
  <si>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</si>
  <si>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</si>
  <si>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</si>
  <si>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</si>
  <si>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</si>
  <si>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</si>
  <si>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</si>
  <si>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</si>
  <si>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</si>
  <si>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</si>
  <si>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</si>
  <si>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</si>
  <si>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</si>
  <si>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</si>
  <si>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</si>
  <si>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</si>
  <si>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</si>
  <si>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</si>
  <si>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</si>
  <si>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</si>
  <si>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</si>
  <si>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</si>
  <si>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</si>
  <si>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</si>
  <si>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</si>
  <si>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</si>
  <si>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</si>
  <si>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</si>
  <si>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</si>
  <si>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</si>
  <si>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</si>
  <si>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</si>
  <si>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</si>
  <si>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</si>
  <si>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</si>
  <si>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</si>
  <si>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</si>
  <si>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</si>
  <si>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</si>
  <si>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</si>
  <si>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</si>
  <si>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</si>
  <si>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</si>
  <si>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</si>
  <si>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</si>
  <si>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</si>
  <si>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</si>
  <si>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</si>
  <si>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</si>
  <si>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</si>
  <si>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</si>
  <si>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</si>
  <si>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</si>
  <si>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</si>
  <si>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</si>
  <si>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</si>
  <si>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</si>
  <si>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</si>
  <si>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</si>
  <si>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</si>
  <si>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</si>
  <si>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</si>
  <si>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</si>
  <si>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</si>
  <si>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</si>
  <si>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</si>
  <si>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</si>
  <si>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</si>
  <si>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</si>
  <si>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</si>
  <si>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</si>
  <si>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</si>
  <si>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</si>
  <si>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</si>
  <si>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</si>
  <si>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</si>
  <si>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</si>
  <si>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</si>
  <si>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</si>
  <si>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</si>
  <si>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</si>
  <si>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</si>
  <si>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</si>
  <si>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</si>
  <si>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</si>
  <si>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</si>
  <si>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</si>
  <si>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</si>
  <si>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</si>
  <si>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</si>
  <si>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</si>
  <si>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</si>
  <si>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</si>
  <si>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</si>
  <si>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</si>
  <si>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</si>
  <si>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</si>
  <si>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</si>
  <si>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</si>
  <si>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</si>
  <si>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</si>
  <si>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</si>
  <si>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</si>
  <si>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</si>
  <si>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</si>
  <si>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</si>
  <si>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</si>
  <si>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</si>
  <si>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</si>
  <si>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</si>
  <si>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</si>
  <si>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</si>
  <si>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</si>
  <si>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</si>
  <si>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</si>
  <si>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</si>
  <si>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</si>
  <si>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</si>
  <si>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</si>
  <si>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</si>
  <si>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</si>
  <si>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</si>
  <si>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</si>
  <si>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</si>
  <si>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</si>
  <si>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</si>
  <si>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</si>
  <si>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</si>
  <si>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</si>
  <si>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</si>
  <si>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</si>
  <si>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</si>
  <si>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</si>
  <si>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</si>
  <si>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</si>
  <si>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</si>
  <si>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</si>
  <si>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</si>
  <si>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</si>
  <si>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</si>
  <si>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</si>
  <si>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</si>
  <si>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</si>
  <si>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</si>
  <si>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</si>
  <si>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</si>
  <si>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</si>
  <si>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</si>
  <si>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</si>
  <si>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</si>
  <si>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</si>
  <si>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</si>
  <si>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</si>
  <si>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</si>
  <si>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</si>
  <si>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</si>
  <si>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</si>
  <si>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</si>
  <si>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</si>
  <si>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</si>
  <si>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</si>
  <si>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</si>
  <si>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</si>
  <si>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</si>
  <si>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</si>
  <si>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</si>
  <si>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</si>
  <si>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</si>
  <si>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</si>
  <si>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</si>
  <si>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</si>
  <si>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</si>
  <si>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</si>
  <si>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</si>
  <si>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</si>
  <si>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</si>
  <si>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</si>
  <si>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</si>
  <si>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</si>
  <si>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</si>
  <si>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</si>
  <si>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</si>
  <si>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</si>
  <si>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</si>
  <si>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</si>
  <si>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</si>
  <si>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</si>
  <si>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</si>
  <si>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</si>
  <si>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</si>
  <si>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</si>
  <si>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</si>
  <si>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</si>
  <si>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</si>
  <si>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</si>
  <si>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</si>
  <si>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</si>
  <si>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</si>
  <si>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</si>
  <si>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</si>
  <si>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</si>
  <si>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</si>
  <si>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</si>
  <si>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</si>
  <si>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</si>
  <si>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</si>
  <si>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</si>
  <si>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</si>
  <si>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</si>
  <si>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</si>
  <si>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</si>
  <si>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</si>
  <si>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</si>
  <si>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</si>
  <si>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</si>
  <si>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</si>
  <si>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</si>
  <si>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</si>
  <si>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</si>
  <si>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</si>
  <si>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</si>
  <si>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</si>
  <si>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</si>
  <si>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</si>
  <si>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</si>
  <si>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</si>
  <si>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</si>
  <si>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</si>
  <si>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</si>
  <si>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</si>
  <si>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</si>
  <si>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</si>
  <si>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</si>
  <si>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</si>
  <si>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</si>
  <si>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</si>
  <si>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</si>
  <si>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</si>
  <si>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</si>
  <si>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</si>
  <si>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</si>
  <si>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</si>
  <si>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</si>
  <si>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</si>
  <si>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</si>
  <si>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</si>
  <si>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</si>
  <si>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</si>
  <si>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</si>
  <si>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</si>
  <si>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</si>
  <si>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</si>
  <si>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</si>
  <si>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</si>
  <si>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</si>
  <si>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</si>
  <si>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</si>
  <si>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</si>
  <si>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</si>
  <si>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</si>
  <si>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</si>
  <si>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</si>
  <si>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</si>
  <si>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</si>
  <si>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</si>
  <si>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</si>
  <si>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</si>
  <si>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</si>
  <si>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</si>
  <si>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</si>
  <si>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</si>
  <si>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</si>
  <si>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</si>
  <si>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</si>
  <si>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</si>
  <si>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</si>
  <si>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</si>
  <si>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</si>
  <si>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</si>
  <si>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</si>
  <si>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</si>
  <si>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</si>
  <si>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</si>
  <si>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</si>
  <si>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</si>
  <si>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</si>
  <si>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</si>
  <si>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</si>
  <si>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</si>
  <si>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</si>
  <si>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</si>
  <si>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</si>
  <si>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</si>
  <si>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</si>
  <si>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</si>
  <si>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</si>
  <si>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</si>
  <si>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</si>
  <si>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</si>
  <si>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</si>
  <si>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</si>
  <si>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</si>
  <si>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</si>
  <si>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</si>
  <si>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</si>
  <si>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</si>
  <si>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</si>
  <si>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</si>
  <si>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</si>
  <si>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</si>
  <si>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</si>
  <si>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</si>
  <si>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</si>
  <si>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</si>
  <si>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</si>
  <si>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</si>
  <si>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</si>
  <si>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</si>
  <si>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</si>
  <si>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</si>
  <si>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</si>
  <si>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</si>
  <si>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</si>
  <si>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</si>
  <si>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</si>
  <si>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</si>
  <si>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</si>
  <si>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</si>
  <si>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</si>
  <si>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</si>
  <si>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</si>
  <si>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</si>
  <si>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</si>
  <si>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</si>
  <si>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</si>
  <si>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</si>
  <si>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</si>
  <si>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</si>
  <si>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</si>
  <si>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</si>
  <si>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</si>
  <si>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</si>
  <si>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</si>
  <si>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</si>
  <si>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</si>
  <si>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</si>
  <si>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</si>
  <si>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</si>
  <si>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</si>
  <si>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</si>
  <si>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</si>
  <si>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</si>
  <si>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</si>
  <si>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</si>
  <si>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</si>
  <si>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</si>
  <si>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</si>
  <si>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</si>
  <si>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</si>
  <si>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</si>
  <si>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</si>
  <si>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</si>
  <si>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</si>
  <si>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</si>
  <si>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</si>
  <si>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</si>
  <si>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</si>
  <si>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</si>
  <si>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</si>
  <si>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</si>
  <si>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</si>
  <si>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</si>
  <si>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</si>
  <si>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</si>
  <si>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</si>
  <si>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</si>
  <si>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</si>
  <si>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</si>
  <si>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</si>
  <si>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</si>
  <si>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</si>
  <si>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</si>
  <si>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</si>
  <si>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</si>
  <si>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</si>
  <si>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</si>
  <si>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</si>
  <si>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</si>
  <si>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</si>
  <si>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</si>
  <si>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</si>
  <si>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</si>
  <si>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</si>
  <si>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</si>
  <si>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</si>
  <si>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</si>
  <si>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</si>
  <si>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</si>
  <si>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</si>
  <si>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</si>
  <si>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</si>
  <si>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</si>
  <si>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</si>
  <si>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</si>
  <si>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</si>
  <si>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</si>
  <si>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</si>
  <si>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</si>
  <si>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</si>
  <si>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</si>
  <si>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</si>
  <si>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</si>
  <si>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</si>
  <si>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</si>
  <si>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</si>
  <si>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</si>
  <si>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</si>
  <si>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</si>
  <si>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</si>
  <si>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</si>
  <si>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</si>
  <si>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</si>
  <si>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</si>
  <si>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</si>
  <si>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</si>
  <si>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</si>
  <si>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</si>
  <si>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</si>
  <si>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</si>
  <si>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</si>
  <si>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</si>
  <si>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</si>
  <si>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</si>
  <si>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</si>
  <si>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</si>
  <si>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</si>
  <si>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</si>
  <si>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</si>
  <si>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</si>
  <si>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</si>
  <si>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</si>
  <si>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</si>
  <si>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</si>
  <si>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</si>
  <si>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</si>
  <si>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</si>
  <si>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</si>
  <si>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</si>
  <si>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</si>
  <si>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</si>
  <si>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</si>
  <si>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</si>
  <si>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</si>
  <si>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</si>
  <si>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</si>
  <si>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</si>
  <si>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</si>
  <si>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</si>
  <si>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</si>
  <si>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</si>
  <si>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</si>
  <si>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</si>
  <si>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</si>
  <si>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</si>
  <si>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</si>
  <si>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</si>
  <si>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</si>
  <si>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</si>
  <si>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</si>
  <si>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</si>
  <si>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</si>
  <si>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</si>
  <si>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</si>
  <si>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</si>
  <si>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</si>
  <si>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</si>
  <si>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</si>
  <si>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</si>
  <si>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</si>
  <si>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</si>
  <si>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</si>
  <si>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</si>
  <si>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</si>
  <si>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</si>
  <si>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</si>
  <si>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</si>
  <si>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</si>
  <si>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</si>
  <si>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</si>
  <si>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</si>
  <si>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</si>
  <si>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</si>
  <si>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</si>
  <si>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</si>
  <si>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</si>
  <si>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</si>
  <si>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</si>
  <si>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</si>
  <si>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</si>
  <si>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</si>
  <si>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</si>
  <si>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</si>
  <si>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</si>
  <si>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</si>
  <si>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</si>
  <si>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</si>
  <si>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</si>
  <si>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</si>
  <si>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</si>
  <si>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</si>
  <si>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</si>
  <si>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</si>
  <si>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</si>
  <si>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</si>
  <si>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</si>
  <si>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</si>
  <si>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</si>
  <si>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</si>
  <si>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</si>
  <si>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</si>
  <si>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</si>
  <si>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</si>
  <si>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</si>
  <si>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</si>
  <si>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</si>
  <si>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</si>
  <si>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</si>
  <si>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</si>
  <si>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</si>
  <si>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</si>
  <si>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</si>
  <si>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</si>
  <si>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</si>
  <si>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</si>
  <si>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</si>
  <si>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</si>
  <si>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</si>
  <si>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</si>
  <si>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</si>
  <si>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</si>
  <si>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</si>
  <si>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</si>
  <si>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</si>
  <si>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</si>
  <si>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</si>
  <si>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</si>
  <si>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</si>
  <si>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</si>
  <si>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</si>
  <si>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</si>
  <si>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</si>
  <si>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</si>
  <si>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</si>
  <si>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</si>
  <si>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</si>
  <si>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</si>
  <si>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</si>
  <si>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</si>
  <si>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</si>
  <si>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</si>
  <si>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</si>
  <si>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</si>
  <si>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</si>
  <si>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</si>
  <si>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</si>
  <si>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</si>
  <si>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</si>
  <si>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</si>
  <si>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</si>
  <si>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</si>
  <si>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</si>
  <si>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</si>
  <si>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</si>
  <si>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</si>
  <si>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</si>
  <si>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</si>
  <si>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</si>
  <si>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</si>
  <si>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</si>
  <si>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</si>
  <si>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</si>
  <si>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</si>
  <si>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</si>
  <si>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</si>
  <si>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</si>
  <si>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</si>
  <si>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</si>
  <si>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</si>
  <si>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</si>
  <si>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</si>
  <si>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</si>
  <si>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</si>
  <si>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</si>
  <si>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</si>
  <si>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</si>
  <si>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</si>
  <si>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</si>
  <si>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</si>
  <si>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</si>
  <si>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</si>
  <si>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</si>
  <si>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</si>
  <si>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</si>
  <si>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</si>
  <si>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</si>
  <si>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</si>
  <si>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</si>
  <si>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</si>
  <si>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</si>
  <si>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</si>
  <si>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</si>
  <si>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</si>
  <si>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</si>
  <si>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</si>
  <si>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</si>
  <si>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</si>
  <si>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</si>
  <si>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</si>
  <si>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</si>
  <si>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</si>
  <si>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</si>
  <si>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</si>
  <si>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</si>
  <si>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</si>
  <si>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</si>
  <si>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</si>
  <si>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</si>
  <si>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</si>
  <si>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</si>
  <si>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</si>
  <si>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</si>
  <si>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</si>
  <si>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</si>
  <si>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</si>
  <si>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</si>
  <si>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</si>
  <si>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</si>
  <si>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</si>
  <si>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</si>
  <si>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</si>
  <si>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</si>
  <si>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</si>
  <si>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</si>
  <si>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</si>
  <si>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</si>
  <si>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</si>
  <si>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</si>
  <si>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</si>
  <si>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</si>
  <si>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</si>
  <si>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</si>
  <si>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</si>
  <si>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</si>
  <si>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</si>
  <si>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</si>
  <si>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</si>
  <si>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</si>
  <si>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</si>
  <si>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</si>
  <si>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</si>
  <si>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</si>
  <si>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</si>
  <si>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</si>
  <si>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</si>
  <si>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</si>
  <si>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</si>
  <si>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</si>
  <si>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</si>
  <si>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</si>
  <si>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</si>
  <si>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</si>
  <si>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</si>
  <si>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</si>
  <si>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</si>
  <si>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</si>
  <si>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</si>
  <si>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</si>
  <si>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</si>
  <si>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</si>
  <si>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</si>
  <si>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</si>
  <si>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</si>
  <si>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</si>
  <si>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</si>
  <si>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</si>
  <si>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</si>
  <si>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</si>
  <si>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</si>
  <si>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</si>
  <si>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</si>
  <si>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</si>
  <si>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</si>
  <si>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</si>
  <si>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</si>
  <si>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</si>
  <si>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</si>
  <si>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</si>
  <si>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</si>
  <si>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</si>
  <si>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</si>
  <si>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</si>
  <si>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</si>
  <si>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</si>
  <si>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</si>
  <si>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</si>
  <si>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</si>
  <si>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</si>
  <si>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</si>
  <si>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</si>
  <si>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</si>
  <si>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</si>
  <si>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</si>
  <si>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</si>
  <si>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</si>
  <si>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</si>
  <si>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</si>
  <si>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</si>
  <si>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</si>
  <si>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</si>
  <si>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</si>
  <si>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</si>
  <si>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</si>
  <si>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</si>
  <si>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</si>
  <si>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</si>
  <si>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</si>
  <si>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</si>
  <si>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</si>
  <si>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</si>
  <si>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</si>
  <si>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</si>
  <si>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</si>
  <si>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</si>
  <si>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</si>
  <si>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</si>
  <si>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</si>
  <si>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</si>
  <si>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</si>
  <si>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</si>
  <si>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</si>
  <si>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</si>
  <si>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</si>
  <si>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</si>
  <si>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</si>
  <si>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</si>
  <si>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</si>
  <si>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</si>
  <si>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</si>
  <si>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</si>
  <si>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</si>
  <si>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</si>
  <si>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</si>
  <si>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</si>
  <si>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</si>
  <si>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</si>
  <si>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</si>
  <si>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</si>
  <si>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</si>
  <si>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</si>
  <si>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</si>
  <si>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</si>
  <si>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</si>
  <si>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</si>
  <si>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</si>
  <si>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</si>
  <si>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</si>
  <si>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</si>
  <si>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</si>
  <si>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</si>
  <si>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</si>
  <si>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</si>
  <si>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</si>
  <si>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</si>
  <si>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</si>
  <si>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</si>
  <si>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</si>
  <si>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</si>
  <si>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</si>
  <si>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</si>
  <si>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</si>
  <si>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</si>
  <si>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</si>
  <si>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</si>
  <si>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</si>
  <si>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</si>
  <si>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</si>
  <si>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</si>
  <si>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</si>
  <si>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</si>
  <si>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</si>
  <si>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</si>
  <si>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</si>
  <si>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</si>
  <si>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</si>
  <si>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</si>
  <si>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</si>
  <si>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</si>
  <si>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</si>
  <si>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</si>
  <si>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</si>
  <si>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</si>
  <si>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</si>
  <si>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</si>
  <si>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</si>
  <si>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</si>
  <si>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</si>
  <si>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</si>
  <si>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</si>
  <si>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</si>
  <si>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</si>
  <si>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</si>
  <si>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</si>
  <si>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</si>
  <si>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</si>
  <si>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</si>
  <si>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</si>
  <si>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</si>
  <si>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</si>
  <si>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</si>
  <si>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</si>
  <si>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</si>
  <si>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</si>
  <si>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</si>
  <si>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</si>
  <si>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</si>
  <si>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</si>
  <si>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</si>
  <si>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</si>
  <si>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</si>
  <si>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</si>
  <si>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</si>
  <si>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</si>
  <si>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</si>
  <si>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</si>
  <si>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</si>
  <si>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</si>
  <si>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</si>
  <si>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</si>
  <si>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</si>
  <si>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</si>
  <si>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</si>
  <si>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</si>
  <si>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</si>
  <si>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</si>
  <si>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</si>
  <si>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</si>
  <si>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</si>
  <si>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</si>
  <si>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</si>
  <si>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</si>
  <si>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</si>
  <si>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</si>
  <si>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</si>
  <si>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</si>
  <si>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</si>
  <si>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</si>
  <si>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</si>
  <si>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</si>
  <si>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</si>
  <si>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</si>
  <si>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</si>
  <si>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</si>
  <si>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</si>
  <si>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</si>
  <si>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</si>
  <si>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</si>
  <si>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</si>
  <si>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</si>
  <si>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</si>
  <si>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</si>
  <si>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</si>
  <si>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</si>
  <si>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</si>
  <si>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</si>
  <si>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</si>
  <si>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</si>
  <si>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</si>
  <si>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</si>
  <si>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</si>
  <si>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</si>
  <si>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</si>
  <si>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</si>
  <si>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</si>
  <si>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</si>
  <si>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</si>
  <si>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</si>
  <si>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</si>
  <si>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</si>
  <si>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</si>
  <si>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</si>
  <si>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</si>
  <si>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</si>
  <si>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</si>
  <si>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</si>
  <si>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</si>
  <si>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</si>
  <si>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</si>
  <si>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</si>
  <si>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</si>
  <si>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</si>
  <si>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</si>
  <si>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</si>
  <si>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</si>
  <si>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</si>
  <si>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</si>
  <si>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</si>
  <si>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</si>
  <si>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</si>
  <si>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</si>
  <si>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</si>
  <si>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</si>
  <si>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</si>
  <si>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</si>
  <si>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</si>
  <si>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</si>
  <si>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</si>
  <si>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</si>
  <si>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</si>
  <si>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</si>
  <si>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</si>
  <si>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</si>
  <si>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</si>
  <si>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</si>
  <si>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</si>
  <si>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</si>
  <si>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</si>
  <si>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</si>
  <si>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</si>
  <si>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</si>
  <si>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</si>
  <si>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</si>
  <si>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</si>
  <si>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</si>
  <si>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</si>
  <si>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</si>
  <si>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</si>
  <si>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</si>
  <si>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</si>
  <si>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</si>
  <si>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</si>
  <si>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</si>
  <si>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</si>
  <si>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</si>
  <si>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</si>
  <si>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</si>
  <si>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</si>
  <si>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</si>
  <si>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</si>
  <si>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</si>
  <si>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</si>
  <si>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</si>
  <si>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</si>
  <si>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</si>
  <si>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</si>
  <si>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</si>
  <si>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</si>
  <si>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</si>
  <si>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</si>
  <si>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</si>
  <si>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</si>
  <si>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</si>
  <si>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</si>
  <si>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</si>
  <si>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</si>
  <si>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</si>
  <si>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</si>
  <si>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</si>
  <si>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</si>
  <si>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</si>
  <si>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</si>
  <si>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</si>
  <si>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</si>
  <si>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</si>
  <si>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</si>
  <si>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</si>
  <si>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</si>
  <si>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</si>
  <si>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</si>
  <si>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</si>
  <si>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</si>
  <si>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</si>
  <si>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</si>
  <si>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</si>
  <si>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</si>
  <si>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</si>
  <si>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</si>
  <si>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</si>
  <si>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</si>
  <si>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</si>
  <si>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</si>
  <si>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</si>
  <si>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</si>
  <si>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</si>
  <si>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</si>
  <si>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</si>
  <si>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</si>
  <si>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</si>
  <si>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</si>
  <si>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</si>
  <si>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</si>
  <si>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</si>
  <si>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</si>
  <si>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</si>
  <si>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</si>
  <si>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</si>
  <si>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</si>
  <si>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</si>
  <si>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</si>
  <si>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</si>
  <si>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</si>
  <si>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</si>
  <si>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</si>
  <si>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</si>
  <si>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</si>
  <si>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</si>
  <si>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</si>
  <si>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</si>
  <si>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</si>
  <si>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</si>
  <si>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</si>
  <si>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</si>
  <si>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</si>
  <si>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</si>
  <si>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</si>
  <si>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</si>
  <si>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</si>
  <si>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</si>
  <si>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</si>
  <si>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</si>
  <si>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</si>
  <si>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</si>
  <si>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</si>
  <si>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</si>
  <si>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</si>
  <si>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</si>
  <si>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</si>
  <si>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</si>
  <si>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</si>
  <si>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</si>
  <si>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</si>
  <si>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</si>
  <si>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</si>
  <si>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</si>
  <si>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</si>
  <si>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</si>
  <si>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</si>
  <si>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</si>
  <si>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</si>
  <si>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</si>
  <si>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</si>
  <si>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</si>
  <si>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</si>
  <si>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</si>
  <si>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</si>
  <si>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</si>
  <si>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</si>
  <si>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</si>
  <si>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</si>
  <si>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</si>
  <si>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</si>
  <si>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</si>
  <si>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</si>
  <si>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</si>
  <si>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</si>
  <si>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</si>
  <si>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</si>
  <si>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</si>
  <si>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</si>
  <si>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</si>
  <si>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</si>
  <si>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</si>
  <si>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</si>
  <si>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</si>
  <si>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</si>
  <si>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</si>
  <si>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</si>
  <si>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</si>
  <si>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</si>
  <si>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</si>
  <si>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</si>
  <si>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</si>
  <si>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</si>
  <si>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</si>
  <si>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</si>
  <si>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</si>
  <si>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</si>
  <si>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</si>
  <si>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</si>
  <si>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</si>
  <si>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</si>
  <si>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</si>
  <si>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</si>
  <si>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</si>
  <si>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</si>
  <si>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</si>
  <si>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</si>
  <si>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</si>
  <si>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</si>
  <si>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</si>
  <si>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</si>
  <si>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</si>
  <si>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</si>
  <si>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</si>
  <si>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</si>
  <si>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</si>
  <si>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</si>
  <si>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</si>
  <si>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</si>
  <si>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</si>
  <si>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</si>
  <si>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</si>
  <si>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</si>
  <si>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</si>
  <si>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</si>
  <si>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</si>
  <si>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</si>
  <si>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</si>
  <si>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</si>
  <si>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</si>
  <si>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</si>
  <si>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</si>
  <si>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</si>
  <si>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</si>
  <si>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</si>
  <si>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</si>
  <si>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</si>
  <si>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</si>
  <si>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</si>
  <si>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</si>
  <si>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</si>
  <si>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</si>
  <si>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</si>
  <si>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</si>
  <si>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</si>
  <si>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</si>
  <si>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</si>
  <si>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</si>
  <si>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</si>
  <si>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</si>
  <si>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</si>
  <si>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</si>
  <si>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</si>
  <si>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</si>
  <si>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</si>
  <si>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</si>
  <si>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</si>
  <si>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</si>
  <si>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</si>
  <si>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</si>
  <si>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</si>
  <si>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</si>
  <si>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</si>
  <si>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</si>
  <si>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</si>
  <si>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</si>
  <si>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</si>
  <si>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</si>
  <si>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</si>
  <si>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</si>
  <si>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</si>
  <si>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</si>
  <si>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</si>
  <si>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</si>
  <si>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</si>
  <si>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</si>
  <si>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</si>
  <si>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</si>
  <si>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</si>
  <si>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</si>
  <si>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</si>
  <si>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</si>
  <si>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</si>
  <si>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</si>
  <si>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</si>
  <si>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</si>
  <si>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</si>
  <si>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</si>
  <si>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</si>
  <si>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</si>
  <si>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</si>
  <si>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</si>
  <si>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</si>
  <si>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</si>
  <si>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</si>
  <si>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</si>
  <si>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</si>
  <si>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</si>
  <si>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</si>
  <si>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</si>
  <si>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</si>
  <si>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</si>
  <si>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</si>
  <si>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</si>
  <si>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</si>
  <si>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</si>
  <si>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</si>
  <si>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</si>
  <si>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</si>
  <si>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</si>
  <si>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</si>
  <si>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</si>
  <si>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</si>
  <si>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</si>
  <si>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</si>
  <si>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</si>
  <si>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</si>
  <si>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</si>
  <si>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</si>
  <si>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</si>
  <si>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</si>
  <si>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</si>
  <si>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</si>
  <si>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</si>
  <si>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</si>
  <si>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</si>
  <si>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</si>
  <si>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</si>
  <si>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</si>
  <si>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</si>
  <si>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</si>
  <si>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</si>
  <si>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</si>
  <si>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</si>
  <si>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</si>
  <si>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</si>
  <si>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</si>
  <si>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</si>
  <si>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</si>
  <si>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</si>
  <si>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</si>
  <si>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</si>
  <si>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</si>
  <si>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</si>
  <si>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</si>
  <si>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</si>
  <si>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</si>
  <si>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</si>
  <si>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</si>
  <si>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</si>
  <si>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</si>
  <si>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</si>
  <si>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</si>
  <si>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</si>
  <si>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</si>
  <si>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</si>
  <si>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</si>
  <si>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</si>
  <si>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</si>
  <si>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</si>
  <si>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</si>
  <si>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</si>
  <si>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</si>
  <si>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</si>
  <si>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</si>
  <si>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</si>
  <si>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</si>
  <si>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</si>
  <si>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</si>
  <si>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</si>
  <si>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</si>
  <si>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</si>
  <si>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</si>
  <si>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</si>
  <si>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</si>
  <si>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</si>
  <si>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</si>
  <si>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</si>
  <si>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</si>
  <si>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</si>
  <si>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</si>
  <si>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</si>
  <si>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</si>
  <si>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</si>
  <si>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</si>
  <si>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</si>
  <si>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</si>
  <si>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</si>
  <si>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</si>
  <si>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</si>
  <si>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</si>
  <si>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</si>
  <si>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</si>
  <si>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</si>
  <si>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</si>
  <si>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</si>
  <si>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</si>
  <si>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</si>
  <si>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</si>
  <si>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</si>
  <si>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</si>
  <si>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</si>
  <si>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</si>
  <si>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</si>
  <si>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</si>
  <si>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</si>
  <si>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</si>
  <si>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</si>
  <si>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</si>
  <si>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</si>
  <si>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</si>
  <si>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</si>
  <si>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</si>
  <si>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</si>
  <si>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</si>
  <si>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</si>
  <si>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</si>
  <si>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</si>
  <si>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</si>
  <si>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</si>
  <si>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</si>
  <si>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</si>
  <si>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</si>
  <si>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</si>
  <si>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</si>
  <si>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</si>
  <si>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</si>
  <si>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</si>
  <si>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</si>
  <si>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</si>
  <si>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</si>
  <si>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</si>
  <si>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</si>
  <si>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</si>
  <si>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</si>
  <si>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</si>
  <si>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</si>
  <si>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</si>
  <si>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</si>
  <si>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</si>
  <si>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</si>
  <si>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</si>
  <si>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</si>
  <si>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</si>
  <si>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</si>
  <si>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</si>
  <si>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</si>
  <si>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</si>
  <si>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</si>
  <si>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</si>
  <si>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</si>
  <si>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</si>
  <si>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</si>
  <si>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</si>
  <si>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</si>
  <si>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</si>
  <si>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</si>
  <si>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</si>
  <si>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</si>
  <si>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</si>
  <si>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</si>
  <si>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</si>
  <si>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</si>
  <si>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</si>
  <si>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</si>
  <si>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</si>
  <si>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</si>
  <si>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</si>
  <si>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</si>
  <si>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</si>
  <si>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</si>
  <si>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</si>
  <si>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</si>
  <si>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</si>
  <si>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</si>
  <si>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</si>
  <si>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</si>
  <si>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</si>
  <si>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</si>
  <si>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</si>
  <si>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</si>
  <si>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</si>
  <si>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</si>
  <si>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</si>
  <si>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</si>
  <si>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</si>
  <si>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</si>
  <si>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</si>
  <si>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</si>
  <si>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</si>
  <si>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</si>
  <si>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</si>
  <si>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</si>
  <si>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</si>
  <si>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</si>
  <si>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</si>
  <si>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</si>
  <si>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</si>
  <si>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</si>
  <si>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</si>
  <si>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</si>
  <si>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</si>
  <si>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</si>
  <si>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</si>
  <si>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</si>
  <si>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</si>
  <si>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</si>
  <si>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</si>
  <si>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</si>
  <si>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</si>
  <si>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</si>
  <si>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</si>
  <si>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</si>
  <si>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</si>
  <si>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</si>
  <si>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</si>
  <si>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</si>
  <si>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</si>
  <si>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</si>
  <si>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</si>
  <si>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</si>
  <si>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</si>
  <si>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</si>
  <si>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</si>
  <si>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</si>
  <si>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</si>
  <si>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</si>
  <si>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</si>
  <si>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</si>
  <si>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</si>
  <si>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</si>
  <si>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</si>
  <si>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</si>
  <si>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</si>
  <si>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</si>
  <si>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</si>
  <si>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</si>
  <si>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</si>
  <si>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</si>
  <si>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</si>
  <si>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</si>
  <si>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</si>
  <si>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</si>
  <si>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</si>
  <si>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</si>
  <si>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</si>
  <si>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</si>
  <si>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</si>
  <si>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</si>
  <si>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</si>
  <si>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</si>
  <si>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</si>
  <si>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</si>
  <si>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</si>
  <si>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</si>
  <si>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</si>
  <si>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</si>
  <si>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</si>
  <si>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</si>
  <si>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</si>
  <si>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</si>
  <si>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</si>
  <si>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</si>
  <si>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</si>
  <si>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</si>
  <si>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</si>
  <si>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</si>
  <si>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</si>
  <si>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</si>
  <si>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</si>
  <si>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</si>
  <si>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</si>
  <si>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</si>
  <si>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</si>
  <si>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</si>
  <si>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</si>
  <si>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</si>
  <si>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</si>
  <si>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</si>
  <si>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</si>
  <si>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</si>
  <si>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</si>
  <si>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</si>
  <si>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</si>
  <si>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</si>
  <si>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</si>
  <si>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</si>
  <si>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</si>
  <si>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</si>
  <si>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</si>
  <si>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</si>
  <si>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</si>
  <si>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</si>
  <si>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</si>
  <si>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</si>
  <si>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</si>
  <si>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</si>
  <si>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</si>
  <si>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</si>
  <si>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</si>
  <si>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</si>
  <si>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</si>
  <si>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</si>
  <si>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</si>
  <si>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</si>
  <si>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</si>
  <si>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</si>
  <si>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</si>
  <si>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</si>
  <si>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</si>
  <si>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</si>
  <si>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</si>
  <si>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</si>
  <si>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</si>
  <si>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</si>
  <si>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</si>
  <si>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</si>
  <si>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</si>
  <si>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</si>
  <si>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</si>
  <si>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</si>
  <si>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</si>
  <si>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</si>
  <si>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</si>
  <si>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</si>
  <si>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</si>
  <si>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</si>
  <si>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</si>
  <si>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</si>
  <si>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</si>
  <si>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</si>
  <si>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</si>
  <si>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</si>
  <si>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</si>
  <si>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</si>
  <si>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</si>
  <si>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</si>
  <si>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</si>
  <si>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</si>
  <si>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</si>
  <si>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</si>
  <si>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</si>
  <si>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</si>
  <si>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</si>
  <si>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</si>
  <si>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</si>
  <si>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</si>
  <si>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</si>
  <si>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</si>
  <si>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</si>
  <si>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</si>
  <si>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</si>
  <si>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</si>
  <si>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</si>
  <si>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</si>
  <si>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</si>
  <si>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</si>
  <si>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</si>
  <si>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</si>
  <si>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</si>
  <si>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</si>
  <si>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</si>
  <si>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</si>
  <si>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</si>
  <si>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</si>
  <si>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</si>
  <si>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</si>
  <si>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</si>
  <si>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</si>
  <si>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</si>
  <si>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</si>
  <si>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</si>
  <si>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</si>
  <si>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</si>
  <si>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</si>
  <si>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</si>
  <si>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</si>
  <si>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</si>
  <si>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</si>
  <si>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</si>
  <si>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</si>
  <si>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</si>
  <si>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</si>
  <si>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</si>
  <si>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</si>
  <si>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</si>
  <si>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</si>
  <si>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</si>
  <si>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</si>
  <si>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</si>
  <si>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</si>
  <si>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</si>
  <si>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</si>
  <si>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</si>
  <si>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</si>
  <si>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</si>
  <si>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</si>
  <si>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</si>
  <si>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</si>
  <si>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</si>
  <si>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</si>
  <si>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</si>
  <si>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</si>
  <si>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</si>
  <si>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</si>
  <si>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</si>
  <si>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</si>
  <si>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</si>
  <si>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</si>
  <si>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</si>
  <si>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</si>
  <si>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</si>
  <si>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</si>
  <si>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</si>
  <si>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</si>
  <si>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</si>
  <si>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</si>
  <si>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</si>
  <si>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</si>
  <si>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</si>
  <si>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</si>
  <si>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</si>
  <si>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</si>
  <si>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</si>
  <si>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</si>
  <si>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</si>
  <si>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</si>
  <si>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</si>
  <si>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</si>
  <si>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</si>
  <si>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</si>
  <si>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</si>
  <si>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</si>
  <si>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</si>
  <si>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</si>
  <si>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</si>
  <si>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</si>
  <si>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</si>
  <si>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</si>
  <si>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</si>
  <si>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</si>
  <si>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</si>
  <si>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</si>
  <si>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</si>
  <si>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</si>
  <si>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</si>
  <si>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</si>
  <si>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</si>
  <si>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</si>
  <si>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</si>
  <si>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</si>
  <si>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</si>
  <si>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</si>
  <si>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</si>
  <si>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</si>
  <si>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</si>
  <si>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</si>
  <si>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</si>
  <si>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</si>
  <si>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</si>
  <si>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</si>
  <si>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</si>
  <si>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</si>
  <si>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</si>
  <si>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</si>
  <si>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</si>
  <si>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</si>
  <si>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</si>
  <si>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</si>
  <si>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</si>
  <si>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</si>
  <si>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</si>
  <si>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</si>
  <si>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</si>
  <si>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</si>
  <si>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</si>
  <si>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</si>
  <si>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</si>
  <si>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</si>
  <si>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</si>
  <si>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</si>
  <si>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</si>
  <si>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</si>
  <si>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</si>
  <si>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</si>
  <si>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</si>
  <si>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</si>
  <si>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</si>
  <si>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</si>
  <si>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</si>
  <si>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</si>
  <si>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</si>
  <si>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</si>
  <si>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</si>
  <si>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</si>
  <si>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</si>
  <si>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</si>
  <si>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</si>
  <si>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</si>
  <si>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</si>
  <si>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</si>
  <si>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</si>
  <si>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</si>
  <si>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</si>
  <si>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</si>
  <si>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</si>
  <si>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</si>
  <si>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</si>
  <si>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</si>
  <si>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</si>
  <si>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</si>
  <si>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</si>
  <si>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</si>
  <si>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</si>
  <si>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</si>
  <si>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</si>
  <si>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</si>
  <si>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</si>
  <si>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</si>
  <si>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</si>
  <si>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</si>
  <si>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</si>
  <si>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</si>
  <si>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</si>
  <si>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</si>
  <si>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</si>
  <si>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</si>
  <si>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</si>
  <si>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</si>
  <si>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</si>
  <si>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</si>
  <si>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</si>
  <si>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</si>
  <si>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</si>
  <si>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</si>
  <si>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</si>
  <si>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</si>
  <si>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</si>
  <si>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</si>
  <si>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</si>
  <si>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</si>
  <si>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</si>
  <si>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</si>
  <si>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</si>
  <si>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</si>
  <si>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</si>
  <si>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</si>
  <si>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</si>
  <si>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</si>
  <si>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</si>
  <si>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</si>
  <si>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</si>
  <si>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</si>
  <si>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</si>
  <si>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</si>
  <si>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</si>
  <si>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</si>
  <si>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</si>
  <si>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</si>
  <si>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</si>
  <si>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</si>
  <si>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</si>
  <si>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</si>
  <si>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</si>
  <si>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</si>
  <si>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</si>
  <si>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</si>
  <si>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</si>
  <si>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</si>
  <si>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</si>
  <si>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</si>
  <si>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</si>
  <si>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</si>
  <si>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</si>
  <si>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</si>
  <si>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</si>
  <si>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</si>
  <si>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</si>
  <si>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</si>
  <si>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</si>
  <si>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</si>
  <si>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</si>
  <si>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</si>
  <si>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</si>
  <si>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</si>
  <si>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</si>
  <si>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</si>
  <si>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</si>
  <si>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</si>
  <si>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</si>
  <si>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</si>
  <si>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</si>
  <si>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</si>
  <si>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</si>
  <si>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</si>
  <si>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</si>
  <si>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</si>
  <si>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</si>
  <si>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</si>
  <si>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</t>
  </si>
  <si>
    <t>Mean or Median better summarizes the data?</t>
  </si>
  <si>
    <t>We notice that the data is skewed to the right which suggests that the mean over estimates the most common values.</t>
  </si>
  <si>
    <t xml:space="preserve">We can conclude that the median accounts for the most common values in the data,  especially when looking at a histogram. </t>
  </si>
  <si>
    <t>SD</t>
  </si>
  <si>
    <t>This is true for both sets of data.</t>
  </si>
  <si>
    <t>Does this make sense? Why or why not?</t>
  </si>
  <si>
    <t>More variability with success/ful or unsuccess/ful campaigns?</t>
  </si>
  <si>
    <t xml:space="preserve">However, we may conclude that both the data in each campaigns are very dispersed in relation to their mean, therefore both </t>
  </si>
  <si>
    <t>are highly variable. This makes sense as there are so many different requirements/ variables needed to consider a campaign</t>
  </si>
  <si>
    <t xml:space="preserve">success/ful or not. For example a campaign in the gaming category that fail/ed may require a larger </t>
  </si>
  <si>
    <t>amount of backers than a success/ful campaign in the journalism category that only needed a few backers.</t>
  </si>
  <si>
    <t>Simply put, we can expect this high variability for each of the campaigns as the requirements needed for them to</t>
  </si>
  <si>
    <t>Based on the standard deviation of success/ful campaigns we may conclude that there is slightly more variability in</t>
  </si>
  <si>
    <t>be considered success/ful or fail/ed varies based on category and amount of money needed to satisfy the goal.</t>
  </si>
  <si>
    <t xml:space="preserve">the number of backers needed for a campaign to be success/ful.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</si>
</sst>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0" fillId="0" borderId="0" xfId="0" applyFill="1"/>
    <xf numFmtId="0" fontId="0" fillId="33" borderId="0" xfId="0" applyFill="1"/>
    <xf numFmtId="0" fontId="16" fillId="33" borderId="10" xfId="0" applyFont="1" applyFill="1" applyBorder="1"/>
    <xf numFmtId="0" fontId="0" fillId="33" borderId="10" xfId="0" applyFill="1" applyBorder="1"/>
    <xf numFmtId="0" fontId="0" fillId="33" borderId="0" xfId="0" applyFill="1" applyBorder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[CrowdfundingBook_JBlake.xlsx]Category!PivotTable2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43756833774872E-2"/>
          <c:y val="4.7255605149651665E-2"/>
          <c:w val="0.83109852465061163"/>
          <c:h val="0.898996260249082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2-6845-85B7-4CA1D215BC17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92-6845-85B7-4CA1D215BC17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92-6845-85B7-4CA1D215BC17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92-6845-85B7-4CA1D215B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49559216"/>
        <c:axId val="1666739296"/>
      </c:barChart>
      <c:catAx>
        <c:axId val="144955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39296"/>
        <c:crosses val="autoZero"/>
        <c:auto val="1"/>
        <c:lblAlgn val="ctr"/>
        <c:lblOffset val="100"/>
        <c:noMultiLvlLbl val="0"/>
      </c:catAx>
      <c:valAx>
        <c:axId val="16667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55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[CrowdfundingBook_JBlake.xlsx]Sub-Category!PivotTable4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E-4D42-A552-5CF8144D95D8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3CE-4D42-A552-5CF8144D95D8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3CE-4D42-A552-5CF8144D95D8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3CE-4D42-A552-5CF8144D9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62296000"/>
        <c:axId val="1462298272"/>
      </c:barChart>
      <c:catAx>
        <c:axId val="1462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98272"/>
        <c:crosses val="autoZero"/>
        <c:auto val="1"/>
        <c:lblAlgn val="ctr"/>
        <c:lblOffset val="100"/>
        <c:noMultiLvlLbl val="0"/>
      </c:catAx>
      <c:valAx>
        <c:axId val="146229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[CrowdfundingBook_JBlake.xlsx]Outcome by Month!PivotTable5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FF0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B-794A-8566-B397BDFEC0EB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6B-794A-8566-B397BDFEC0EB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6B-794A-8566-B397BDFEC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247360"/>
        <c:axId val="1438249088"/>
      </c:lineChart>
      <c:catAx>
        <c:axId val="143824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49088"/>
        <c:crosses val="autoZero"/>
        <c:auto val="1"/>
        <c:lblAlgn val="ctr"/>
        <c:lblOffset val="100"/>
        <c:noMultiLvlLbl val="0"/>
      </c:catAx>
      <c:valAx>
        <c:axId val="143824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24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0.91666666666666663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E3-E943-8FB3-3A5069850C42}"/>
            </c:ext>
          </c:extLst>
        </c:ser>
        <c:ser>
          <c:idx val="5"/>
          <c:order val="1"/>
          <c:tx>
            <c:strRef>
              <c:f>'Crowdfunding Goal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8.3333333333333329E-2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E3-E943-8FB3-3A5069850C42}"/>
            </c:ext>
          </c:extLst>
        </c:ser>
        <c:ser>
          <c:idx val="6"/>
          <c:order val="2"/>
          <c:tx>
            <c:strRef>
              <c:f>'Crowdfunding Goal Analysis'!$I$1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E3-E943-8FB3-3A5069850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419343"/>
        <c:axId val="1454858480"/>
      </c:lineChart>
      <c:catAx>
        <c:axId val="75141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858480"/>
        <c:crosses val="autoZero"/>
        <c:auto val="1"/>
        <c:lblAlgn val="ctr"/>
        <c:lblOffset val="100"/>
        <c:noMultiLvlLbl val="0"/>
      </c:catAx>
      <c:valAx>
        <c:axId val="1454858480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1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Successful 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 Count</a:t>
          </a:r>
        </a:p>
      </cx:txPr>
    </cx:title>
    <cx:plotArea>
      <cx:plotAreaRegion>
        <cx:series layoutId="clusteredColumn" uniqueId="{12F0D921-F4B0-C44A-A851-BAB21E960D55}">
          <cx:tx>
            <cx:txData>
              <cx:f>_xlchart.v1.13</cx:f>
              <cx:v>backers_count</cx:v>
            </cx:txData>
          </cx:tx>
          <cx:spPr>
            <a:solidFill>
              <a:srgbClr val="92D050"/>
            </a:solidFill>
          </cx:spPr>
          <cx:dataPt idx="0"/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Failed 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 Count</a:t>
          </a:r>
        </a:p>
      </cx:txPr>
    </cx:title>
    <cx:plotArea>
      <cx:plotAreaRegion>
        <cx:series layoutId="clusteredColumn" uniqueId="{A9FB58AC-12C5-7B44-B3F3-1E147E72C8C9}">
          <cx:tx>
            <cx:txData>
              <cx:f>_xlchart.v1.7</cx:f>
              <cx:v>backers_count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276632</xdr:colOff>
      <xdr:row>0</xdr:row>
      <xdr:rowOff>38099</xdr:rowOff>
    </xdr:from>
    <xdr:to>
      <xdr:col>15</xdr:col>
      <xdr:colOff>314355</xdr:colOff>
      <xdr:row>21</xdr:row>
      <xdr:rowOff>113168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34823-732D-DA16-E173-776850168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</xdr:row>
      <xdr:rowOff>38100</xdr:rowOff>
    </xdr:from>
    <xdr:to>
      <xdr:col>17</xdr:col>
      <xdr:colOff>152400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7E9D8-3D48-3391-A60E-C14FDF2B2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1</xdr:row>
      <xdr:rowOff>63500</xdr:rowOff>
    </xdr:from>
    <xdr:to>
      <xdr:col>13</xdr:col>
      <xdr:colOff>723900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BAB915-F2B8-7B1A-CE6C-12746E594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13</xdr:row>
      <xdr:rowOff>177801</xdr:rowOff>
    </xdr:from>
    <xdr:to>
      <xdr:col>8</xdr:col>
      <xdr:colOff>114300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BD40E9-3DED-32EF-BA90-424AADAD0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158748</xdr:colOff>
      <xdr:row>6</xdr:row>
      <xdr:rowOff>74083</xdr:rowOff>
    </xdr:from>
    <xdr:to>
      <xdr:col>9</xdr:col>
      <xdr:colOff>3418417</xdr:colOff>
      <xdr:row>23</xdr:row>
      <xdr:rowOff>137582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57076E6-DE7E-8A22-56BB-2C96A3C477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3248" y="1280583"/>
              <a:ext cx="7630586" cy="34819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370417</xdr:colOff>
      <xdr:row>5</xdr:row>
      <xdr:rowOff>21167</xdr:rowOff>
    </xdr:from>
    <xdr:to>
      <xdr:col>21</xdr:col>
      <xdr:colOff>571503</xdr:colOff>
      <xdr:row>22</xdr:row>
      <xdr:rowOff>84667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221DFA9-64A8-564B-BD15-8FA193E796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00" y="1026584"/>
              <a:ext cx="7630586" cy="34819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6.716977430558" createdVersion="8" refreshedVersion="8" minRefreshableVersion="3" recordCount="1000" xr:uid="{DD205229-7D89-5D40-ACEC-5A0AFB02C3E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7.737607407405" createdVersion="8" refreshedVersion="8" minRefreshableVersion="3" recordCount="1000" xr:uid="{C08BC996-71F0-124C-86FE-08E4C8E6F53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x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x v="1"/>
    <s v="Managed bottom-line architecture"/>
    <n v="1400"/>
    <n v="14560"/>
    <n v="1040"/>
    <x v="1"/>
    <x v="1"/>
    <n v="92.15"/>
    <s v="US"/>
    <s v="USD"/>
    <n v="1408424400"/>
    <n v="1408597200"/>
    <b v="0"/>
    <b v="1"/>
    <s v="music/rock"/>
    <x v="1"/>
    <s v="rock"/>
    <x v="1"/>
    <d v="2014-08-21T05:00:00"/>
  </r>
  <r>
    <n v="2"/>
    <x v="2"/>
    <s v="Function-based leadingedge pricing structure"/>
    <n v="108400"/>
    <n v="142523"/>
    <n v="131.4787822878229"/>
    <x v="1"/>
    <x v="2"/>
    <n v="100.02"/>
    <s v="AU"/>
    <s v="AUD"/>
    <n v="1384668000"/>
    <n v="1384840800"/>
    <b v="0"/>
    <b v="0"/>
    <s v="technology/web"/>
    <x v="2"/>
    <s v="web"/>
    <x v="2"/>
    <d v="2013-11-19T06:00:00"/>
  </r>
  <r>
    <n v="3"/>
    <x v="3"/>
    <s v="Vision-oriented fresh-thinking conglomeration"/>
    <n v="4200"/>
    <n v="2477"/>
    <n v="58.976190476190467"/>
    <x v="0"/>
    <x v="3"/>
    <n v="103.21"/>
    <s v="US"/>
    <s v="USD"/>
    <n v="1565499600"/>
    <n v="1568955600"/>
    <b v="0"/>
    <b v="0"/>
    <s v="music/rock"/>
    <x v="1"/>
    <s v="rock"/>
    <x v="3"/>
    <d v="2019-09-20T05:00:00"/>
  </r>
  <r>
    <n v="4"/>
    <x v="4"/>
    <s v="Proactive foreground core"/>
    <n v="7600"/>
    <n v="5265"/>
    <n v="69.276315789473685"/>
    <x v="0"/>
    <x v="4"/>
    <n v="99.34"/>
    <s v="US"/>
    <s v="USD"/>
    <n v="1547964000"/>
    <n v="1548309600"/>
    <b v="0"/>
    <b v="0"/>
    <s v="theater/plays"/>
    <x v="3"/>
    <s v="plays"/>
    <x v="4"/>
    <d v="2019-01-24T06:00:00"/>
  </r>
  <r>
    <n v="5"/>
    <x v="5"/>
    <s v="Open-source optimizing database"/>
    <n v="7600"/>
    <n v="13195"/>
    <n v="173.61842105263159"/>
    <x v="1"/>
    <x v="5"/>
    <n v="75.83"/>
    <s v="DK"/>
    <s v="DKK"/>
    <n v="1346130000"/>
    <n v="1347080400"/>
    <b v="0"/>
    <b v="0"/>
    <s v="theater/plays"/>
    <x v="3"/>
    <s v="plays"/>
    <x v="5"/>
    <d v="2012-09-08T05:00:00"/>
  </r>
  <r>
    <n v="6"/>
    <x v="6"/>
    <s v="Operative upward-trending algorithm"/>
    <n v="5200"/>
    <n v="1090"/>
    <n v="20.961538461538463"/>
    <x v="0"/>
    <x v="6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x v="7"/>
    <s v="Centralized cohesive challenge"/>
    <n v="4500"/>
    <n v="14741"/>
    <n v="327.57777777777778"/>
    <x v="1"/>
    <x v="7"/>
    <n v="64.94"/>
    <s v="DK"/>
    <s v="DKK"/>
    <n v="1439442000"/>
    <n v="1439614800"/>
    <b v="0"/>
    <b v="0"/>
    <s v="theater/plays"/>
    <x v="3"/>
    <s v="plays"/>
    <x v="7"/>
    <d v="2015-08-15T05:00:00"/>
  </r>
  <r>
    <n v="8"/>
    <x v="8"/>
    <s v="Exclusive attitude-oriented intranet"/>
    <n v="110100"/>
    <n v="21946"/>
    <n v="19.932788374205266"/>
    <x v="2"/>
    <x v="8"/>
    <n v="31"/>
    <s v="DK"/>
    <s v="DKK"/>
    <n v="1281330000"/>
    <n v="1281502800"/>
    <b v="0"/>
    <b v="0"/>
    <s v="theater/plays"/>
    <x v="3"/>
    <s v="plays"/>
    <x v="8"/>
    <d v="2010-08-11T05:00:00"/>
  </r>
  <r>
    <n v="9"/>
    <x v="9"/>
    <s v="Open-source fresh-thinking model"/>
    <n v="6200"/>
    <n v="3208"/>
    <n v="51.741935483870968"/>
    <x v="0"/>
    <x v="9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x v="10"/>
    <s v="Monitored empowering installation"/>
    <n v="5200"/>
    <n v="13838"/>
    <n v="266.11538461538464"/>
    <x v="1"/>
    <x v="1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x v="11"/>
    <s v="Grass-roots zero administration system engine"/>
    <n v="6300"/>
    <n v="3030"/>
    <n v="48.095238095238095"/>
    <x v="0"/>
    <x v="11"/>
    <n v="112.22"/>
    <s v="US"/>
    <s v="USD"/>
    <n v="1285045200"/>
    <n v="1285563600"/>
    <b v="0"/>
    <b v="1"/>
    <s v="theater/plays"/>
    <x v="3"/>
    <s v="plays"/>
    <x v="11"/>
    <d v="2010-09-27T05:00:00"/>
  </r>
  <r>
    <n v="12"/>
    <x v="12"/>
    <s v="Assimilated hybrid intranet"/>
    <n v="6300"/>
    <n v="5629"/>
    <n v="89.349206349206341"/>
    <x v="0"/>
    <x v="12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x v="13"/>
    <s v="Multi-tiered directional open architecture"/>
    <n v="4200"/>
    <n v="10295"/>
    <n v="245.11904761904765"/>
    <x v="1"/>
    <x v="13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x v="14"/>
    <s v="Cloned directional synergy"/>
    <n v="28200"/>
    <n v="18829"/>
    <n v="66.769503546099301"/>
    <x v="0"/>
    <x v="14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x v="15"/>
    <s v="Extended eco-centric pricing structure"/>
    <n v="81200"/>
    <n v="38414"/>
    <n v="47.307881773399011"/>
    <x v="0"/>
    <x v="15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x v="16"/>
    <s v="Cross-platform systemic adapter"/>
    <n v="1700"/>
    <n v="11041"/>
    <n v="649.47058823529414"/>
    <x v="1"/>
    <x v="16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x v="17"/>
    <s v="Seamless 4thgeneration methodology"/>
    <n v="84600"/>
    <n v="134845"/>
    <n v="159.39125295508273"/>
    <x v="1"/>
    <x v="17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x v="18"/>
    <s v="Exclusive needs-based adapter"/>
    <n v="9100"/>
    <n v="6089"/>
    <n v="66.912087912087912"/>
    <x v="3"/>
    <x v="18"/>
    <n v="45.1"/>
    <s v="US"/>
    <s v="USD"/>
    <n v="1536382800"/>
    <n v="1537074000"/>
    <b v="0"/>
    <b v="0"/>
    <s v="theater/plays"/>
    <x v="3"/>
    <s v="plays"/>
    <x v="18"/>
    <d v="2018-09-16T05:00:00"/>
  </r>
  <r>
    <n v="19"/>
    <x v="19"/>
    <s v="Down-sized cohesive archive"/>
    <n v="62500"/>
    <n v="30331"/>
    <n v="48.529600000000002"/>
    <x v="0"/>
    <x v="19"/>
    <n v="45"/>
    <s v="US"/>
    <s v="USD"/>
    <n v="1551679200"/>
    <n v="1553490000"/>
    <b v="0"/>
    <b v="1"/>
    <s v="theater/plays"/>
    <x v="3"/>
    <s v="plays"/>
    <x v="19"/>
    <d v="2019-03-25T05:00:00"/>
  </r>
  <r>
    <n v="20"/>
    <x v="20"/>
    <s v="Proactive composite alliance"/>
    <n v="131800"/>
    <n v="147936"/>
    <n v="112.24279210925646"/>
    <x v="1"/>
    <x v="20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x v="21"/>
    <s v="Re-engineered intangible definition"/>
    <n v="94000"/>
    <n v="38533"/>
    <n v="40.992553191489364"/>
    <x v="0"/>
    <x v="21"/>
    <n v="69.06"/>
    <s v="US"/>
    <s v="USD"/>
    <n v="1313384400"/>
    <n v="1316322000"/>
    <b v="0"/>
    <b v="0"/>
    <s v="theater/plays"/>
    <x v="3"/>
    <s v="plays"/>
    <x v="21"/>
    <d v="2011-09-18T05:00:00"/>
  </r>
  <r>
    <n v="22"/>
    <x v="22"/>
    <s v="Enhanced dynamic definition"/>
    <n v="59100"/>
    <n v="75690"/>
    <n v="128.07106598984771"/>
    <x v="1"/>
    <x v="22"/>
    <n v="85.04"/>
    <s v="US"/>
    <s v="USD"/>
    <n v="1522731600"/>
    <n v="1524027600"/>
    <b v="0"/>
    <b v="0"/>
    <s v="theater/plays"/>
    <x v="3"/>
    <s v="plays"/>
    <x v="22"/>
    <d v="2018-04-18T05:00:00"/>
  </r>
  <r>
    <n v="23"/>
    <x v="23"/>
    <s v="Devolved next generation adapter"/>
    <n v="4500"/>
    <n v="14942"/>
    <n v="332.04444444444448"/>
    <x v="1"/>
    <x v="23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x v="24"/>
    <s v="Cross-platform intermediate frame"/>
    <n v="92400"/>
    <n v="104257"/>
    <n v="112.83225108225108"/>
    <x v="1"/>
    <x v="24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x v="25"/>
    <s v="Monitored impactful analyzer"/>
    <n v="5500"/>
    <n v="11904"/>
    <n v="216.43636363636364"/>
    <x v="1"/>
    <x v="25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x v="26"/>
    <s v="Optional responsive customer loyalty"/>
    <n v="107500"/>
    <n v="51814"/>
    <n v="48.199069767441863"/>
    <x v="3"/>
    <x v="26"/>
    <n v="35.01"/>
    <s v="US"/>
    <s v="USD"/>
    <n v="1533013200"/>
    <n v="1535346000"/>
    <b v="0"/>
    <b v="0"/>
    <s v="theater/plays"/>
    <x v="3"/>
    <s v="plays"/>
    <x v="26"/>
    <d v="2018-08-27T05:00:00"/>
  </r>
  <r>
    <n v="27"/>
    <x v="27"/>
    <s v="Diverse transitional migration"/>
    <n v="2000"/>
    <n v="1599"/>
    <n v="79.95"/>
    <x v="0"/>
    <x v="27"/>
    <n v="106.6"/>
    <s v="US"/>
    <s v="USD"/>
    <n v="1443848400"/>
    <n v="1444539600"/>
    <b v="0"/>
    <b v="0"/>
    <s v="music/rock"/>
    <x v="1"/>
    <s v="rock"/>
    <x v="27"/>
    <d v="2015-10-11T05:00:00"/>
  </r>
  <r>
    <n v="28"/>
    <x v="28"/>
    <s v="Synchronized global task-force"/>
    <n v="130800"/>
    <n v="137635"/>
    <n v="105.22553516819573"/>
    <x v="1"/>
    <x v="28"/>
    <n v="62"/>
    <s v="US"/>
    <s v="USD"/>
    <n v="1265695200"/>
    <n v="1267682400"/>
    <b v="0"/>
    <b v="1"/>
    <s v="theater/plays"/>
    <x v="3"/>
    <s v="plays"/>
    <x v="28"/>
    <d v="2010-03-04T06:00:00"/>
  </r>
  <r>
    <n v="29"/>
    <x v="29"/>
    <s v="Focused 6thgeneration forecast"/>
    <n v="45900"/>
    <n v="150965"/>
    <n v="328.89978213507629"/>
    <x v="1"/>
    <x v="29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x v="30"/>
    <s v="Down-sized analyzing challenge"/>
    <n v="9000"/>
    <n v="14455"/>
    <n v="160.61111111111111"/>
    <x v="1"/>
    <x v="30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x v="31"/>
    <s v="Progressive needs-based focus group"/>
    <n v="3500"/>
    <n v="10850"/>
    <n v="310"/>
    <x v="1"/>
    <x v="31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x v="32"/>
    <s v="Ergonomic 6thgeneration success"/>
    <n v="101000"/>
    <n v="87676"/>
    <n v="86.807920792079202"/>
    <x v="0"/>
    <x v="32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x v="33"/>
    <s v="Exclusive interactive approach"/>
    <n v="50200"/>
    <n v="189666"/>
    <n v="377.82071713147411"/>
    <x v="1"/>
    <x v="33"/>
    <n v="35"/>
    <s v="US"/>
    <s v="USD"/>
    <n v="1412485200"/>
    <n v="1415685600"/>
    <b v="0"/>
    <b v="0"/>
    <s v="theater/plays"/>
    <x v="3"/>
    <s v="plays"/>
    <x v="33"/>
    <d v="2014-11-11T06:00:00"/>
  </r>
  <r>
    <n v="34"/>
    <x v="34"/>
    <s v="Reverse-engineered asynchronous archive"/>
    <n v="9300"/>
    <n v="14025"/>
    <n v="150.80645161290323"/>
    <x v="1"/>
    <x v="34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x v="35"/>
    <s v="Synergized intangible challenge"/>
    <n v="125500"/>
    <n v="188628"/>
    <n v="150.30119521912351"/>
    <x v="1"/>
    <x v="3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x v="36"/>
    <s v="Monitored multi-state encryption"/>
    <n v="700"/>
    <n v="1101"/>
    <n v="157.28571428571431"/>
    <x v="1"/>
    <x v="36"/>
    <n v="68.81"/>
    <s v="US"/>
    <s v="USD"/>
    <n v="1298700000"/>
    <n v="1300856400"/>
    <b v="0"/>
    <b v="0"/>
    <s v="theater/plays"/>
    <x v="3"/>
    <s v="plays"/>
    <x v="36"/>
    <d v="2011-03-23T05:00:00"/>
  </r>
  <r>
    <n v="37"/>
    <x v="37"/>
    <s v="Profound attitude-oriented functionalities"/>
    <n v="8100"/>
    <n v="11339"/>
    <n v="139.98765432098764"/>
    <x v="1"/>
    <x v="3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x v="38"/>
    <s v="Digitized client-driven database"/>
    <n v="3100"/>
    <n v="10085"/>
    <n v="325.32258064516128"/>
    <x v="1"/>
    <x v="38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x v="39"/>
    <s v="Organized bi-directional function"/>
    <n v="9900"/>
    <n v="5027"/>
    <n v="50.777777777777779"/>
    <x v="0"/>
    <x v="39"/>
    <n v="57.13"/>
    <s v="DK"/>
    <s v="DKK"/>
    <n v="1361772000"/>
    <n v="1362978000"/>
    <b v="0"/>
    <b v="0"/>
    <s v="theater/plays"/>
    <x v="3"/>
    <s v="plays"/>
    <x v="39"/>
    <d v="2013-03-11T05:00:00"/>
  </r>
  <r>
    <n v="40"/>
    <x v="40"/>
    <s v="Reduced stable middleware"/>
    <n v="8800"/>
    <n v="14878"/>
    <n v="169.06818181818181"/>
    <x v="1"/>
    <x v="40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x v="41"/>
    <s v="Universal 5thgeneration neural-net"/>
    <n v="5600"/>
    <n v="11924"/>
    <n v="212.92857142857144"/>
    <x v="1"/>
    <x v="41"/>
    <n v="107.42"/>
    <s v="IT"/>
    <s v="EUR"/>
    <n v="1346734800"/>
    <n v="1348981200"/>
    <b v="0"/>
    <b v="1"/>
    <s v="music/rock"/>
    <x v="1"/>
    <s v="rock"/>
    <x v="41"/>
    <d v="2012-09-30T05:00:00"/>
  </r>
  <r>
    <n v="42"/>
    <x v="42"/>
    <s v="Virtual uniform frame"/>
    <n v="1800"/>
    <n v="7991"/>
    <n v="443.94444444444446"/>
    <x v="1"/>
    <x v="4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x v="43"/>
    <s v="Profound explicit paradigm"/>
    <n v="90200"/>
    <n v="167717"/>
    <n v="185.9390243902439"/>
    <x v="1"/>
    <x v="43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x v="44"/>
    <s v="Visionary real-time groupware"/>
    <n v="1600"/>
    <n v="10541"/>
    <n v="658.8125"/>
    <x v="1"/>
    <x v="13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x v="45"/>
    <s v="Networked tertiary Graphical User Interface"/>
    <n v="9500"/>
    <n v="4530"/>
    <n v="47.684210526315788"/>
    <x v="0"/>
    <x v="44"/>
    <n v="94.38"/>
    <s v="US"/>
    <s v="USD"/>
    <n v="1478062800"/>
    <n v="1479362400"/>
    <b v="0"/>
    <b v="1"/>
    <s v="theater/plays"/>
    <x v="3"/>
    <s v="plays"/>
    <x v="45"/>
    <d v="2016-11-17T06:00:00"/>
  </r>
  <r>
    <n v="46"/>
    <x v="46"/>
    <s v="Virtual grid-enabled task-force"/>
    <n v="3700"/>
    <n v="4247"/>
    <n v="114.78378378378378"/>
    <x v="1"/>
    <x v="45"/>
    <n v="46.16"/>
    <s v="US"/>
    <s v="USD"/>
    <n v="1278565200"/>
    <n v="1280552400"/>
    <b v="0"/>
    <b v="0"/>
    <s v="music/rock"/>
    <x v="1"/>
    <s v="rock"/>
    <x v="46"/>
    <d v="2010-07-31T05:00:00"/>
  </r>
  <r>
    <n v="47"/>
    <x v="47"/>
    <s v="Function-based multi-state software"/>
    <n v="1500"/>
    <n v="7129"/>
    <n v="475.26666666666665"/>
    <x v="1"/>
    <x v="46"/>
    <n v="47.85"/>
    <s v="US"/>
    <s v="USD"/>
    <n v="1396069200"/>
    <n v="1398661200"/>
    <b v="0"/>
    <b v="0"/>
    <s v="theater/plays"/>
    <x v="3"/>
    <s v="plays"/>
    <x v="47"/>
    <d v="2014-04-28T05:00:00"/>
  </r>
  <r>
    <n v="48"/>
    <x v="48"/>
    <s v="Optimized leadingedge concept"/>
    <n v="33300"/>
    <n v="128862"/>
    <n v="386.97297297297297"/>
    <x v="1"/>
    <x v="47"/>
    <n v="53.01"/>
    <s v="US"/>
    <s v="USD"/>
    <n v="1435208400"/>
    <n v="1436245200"/>
    <b v="0"/>
    <b v="0"/>
    <s v="theater/plays"/>
    <x v="3"/>
    <s v="plays"/>
    <x v="48"/>
    <d v="2015-07-07T05:00:00"/>
  </r>
  <r>
    <n v="49"/>
    <x v="49"/>
    <s v="Sharable holistic interface"/>
    <n v="7200"/>
    <n v="13653"/>
    <n v="189.625"/>
    <x v="1"/>
    <x v="48"/>
    <n v="45.06"/>
    <s v="US"/>
    <s v="USD"/>
    <n v="1571547600"/>
    <n v="1575439200"/>
    <b v="0"/>
    <b v="0"/>
    <s v="music/rock"/>
    <x v="1"/>
    <s v="rock"/>
    <x v="49"/>
    <d v="2019-12-04T06:00:00"/>
  </r>
  <r>
    <n v="50"/>
    <x v="50"/>
    <s v="Down-sized system-worthy secured line"/>
    <n v="100"/>
    <n v="2"/>
    <n v="2"/>
    <x v="0"/>
    <x v="49"/>
    <n v="2"/>
    <s v="IT"/>
    <s v="EUR"/>
    <n v="1375333200"/>
    <n v="1377752400"/>
    <b v="0"/>
    <b v="0"/>
    <s v="music/metal"/>
    <x v="1"/>
    <s v="metal"/>
    <x v="50"/>
    <d v="2013-08-29T05:00:00"/>
  </r>
  <r>
    <n v="51"/>
    <x v="51"/>
    <s v="Inverse secondary infrastructure"/>
    <n v="158100"/>
    <n v="145243"/>
    <n v="91.867805186590772"/>
    <x v="0"/>
    <x v="50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x v="52"/>
    <s v="Organic foreground leverage"/>
    <n v="7200"/>
    <n v="2459"/>
    <n v="34.152777777777779"/>
    <x v="0"/>
    <x v="51"/>
    <n v="32.79"/>
    <s v="US"/>
    <s v="USD"/>
    <n v="1284526800"/>
    <n v="1284872400"/>
    <b v="0"/>
    <b v="0"/>
    <s v="theater/plays"/>
    <x v="3"/>
    <s v="plays"/>
    <x v="52"/>
    <d v="2010-09-19T05:00:00"/>
  </r>
  <r>
    <n v="53"/>
    <x v="53"/>
    <s v="Reverse-engineered static concept"/>
    <n v="8800"/>
    <n v="12356"/>
    <n v="140.40909090909091"/>
    <x v="1"/>
    <x v="52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x v="54"/>
    <s v="Multi-channeled neutral customer loyalty"/>
    <n v="6000"/>
    <n v="5392"/>
    <n v="89.86666666666666"/>
    <x v="0"/>
    <x v="53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x v="55"/>
    <s v="Reverse-engineered bifurcated strategy"/>
    <n v="6600"/>
    <n v="11746"/>
    <n v="177.96969696969697"/>
    <x v="1"/>
    <x v="54"/>
    <n v="89.66"/>
    <s v="US"/>
    <s v="USD"/>
    <n v="1532926800"/>
    <n v="1533358800"/>
    <b v="0"/>
    <b v="0"/>
    <s v="music/jazz"/>
    <x v="1"/>
    <s v="jazz"/>
    <x v="55"/>
    <d v="2018-08-04T05:00:00"/>
  </r>
  <r>
    <n v="56"/>
    <x v="56"/>
    <s v="Horizontal context-sensitive knowledge user"/>
    <n v="8000"/>
    <n v="11493"/>
    <n v="143.66249999999999"/>
    <x v="1"/>
    <x v="55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x v="57"/>
    <s v="Cross-group multi-state task-force"/>
    <n v="2900"/>
    <n v="6243"/>
    <n v="215.27586206896552"/>
    <x v="1"/>
    <x v="56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x v="58"/>
    <s v="Expanded 3rdgeneration strategy"/>
    <n v="2700"/>
    <n v="6132"/>
    <n v="227.11111111111114"/>
    <x v="1"/>
    <x v="57"/>
    <n v="29.06"/>
    <s v="US"/>
    <s v="USD"/>
    <n v="1442811600"/>
    <n v="1443934800"/>
    <b v="0"/>
    <b v="0"/>
    <s v="theater/plays"/>
    <x v="3"/>
    <s v="plays"/>
    <x v="58"/>
    <d v="2015-10-04T05:00:00"/>
  </r>
  <r>
    <n v="59"/>
    <x v="59"/>
    <s v="Assimilated real-time support"/>
    <n v="1400"/>
    <n v="3851"/>
    <n v="275.07142857142861"/>
    <x v="1"/>
    <x v="58"/>
    <n v="30.09"/>
    <s v="US"/>
    <s v="USD"/>
    <n v="1497243600"/>
    <n v="1498539600"/>
    <b v="0"/>
    <b v="1"/>
    <s v="theater/plays"/>
    <x v="3"/>
    <s v="plays"/>
    <x v="59"/>
    <d v="2017-06-27T05:00:00"/>
  </r>
  <r>
    <n v="60"/>
    <x v="60"/>
    <s v="User-centric regional database"/>
    <n v="94200"/>
    <n v="135997"/>
    <n v="144.37048832271762"/>
    <x v="1"/>
    <x v="59"/>
    <n v="85"/>
    <s v="CA"/>
    <s v="CAD"/>
    <n v="1342501200"/>
    <n v="1342760400"/>
    <b v="0"/>
    <b v="0"/>
    <s v="theater/plays"/>
    <x v="3"/>
    <s v="plays"/>
    <x v="60"/>
    <d v="2012-07-20T05:00:00"/>
  </r>
  <r>
    <n v="61"/>
    <x v="61"/>
    <s v="Open-source zero administration complexity"/>
    <n v="199200"/>
    <n v="184750"/>
    <n v="92.74598393574297"/>
    <x v="0"/>
    <x v="60"/>
    <n v="82"/>
    <s v="CA"/>
    <s v="CAD"/>
    <n v="1298268000"/>
    <n v="1301720400"/>
    <b v="0"/>
    <b v="0"/>
    <s v="theater/plays"/>
    <x v="3"/>
    <s v="plays"/>
    <x v="61"/>
    <d v="2011-04-02T05:00:00"/>
  </r>
  <r>
    <n v="62"/>
    <x v="62"/>
    <s v="Organized incremental standardization"/>
    <n v="2000"/>
    <n v="14452"/>
    <n v="722.6"/>
    <x v="1"/>
    <x v="61"/>
    <n v="58.04"/>
    <s v="US"/>
    <s v="USD"/>
    <n v="1433480400"/>
    <n v="1433566800"/>
    <b v="0"/>
    <b v="0"/>
    <s v="technology/web"/>
    <x v="2"/>
    <s v="web"/>
    <x v="62"/>
    <d v="2015-06-06T05:00:00"/>
  </r>
  <r>
    <n v="63"/>
    <x v="63"/>
    <s v="Assimilated didactic open system"/>
    <n v="4700"/>
    <n v="557"/>
    <n v="11.851063829787234"/>
    <x v="0"/>
    <x v="62"/>
    <n v="111.4"/>
    <s v="US"/>
    <s v="USD"/>
    <n v="1493355600"/>
    <n v="1493874000"/>
    <b v="0"/>
    <b v="0"/>
    <s v="theater/plays"/>
    <x v="3"/>
    <s v="plays"/>
    <x v="63"/>
    <d v="2017-05-04T05:00:00"/>
  </r>
  <r>
    <n v="64"/>
    <x v="64"/>
    <s v="Vision-oriented logistical intranet"/>
    <n v="2800"/>
    <n v="2734"/>
    <n v="97.642857142857139"/>
    <x v="0"/>
    <x v="63"/>
    <n v="71.95"/>
    <s v="US"/>
    <s v="USD"/>
    <n v="1530507600"/>
    <n v="1531803600"/>
    <b v="0"/>
    <b v="1"/>
    <s v="technology/web"/>
    <x v="2"/>
    <s v="web"/>
    <x v="64"/>
    <d v="2018-07-17T05:00:00"/>
  </r>
  <r>
    <n v="65"/>
    <x v="65"/>
    <s v="Mandatory incremental projection"/>
    <n v="6100"/>
    <n v="14405"/>
    <n v="236.14754098360655"/>
    <x v="1"/>
    <x v="64"/>
    <n v="61.04"/>
    <s v="US"/>
    <s v="USD"/>
    <n v="1296108000"/>
    <n v="1296712800"/>
    <b v="0"/>
    <b v="0"/>
    <s v="theater/plays"/>
    <x v="3"/>
    <s v="plays"/>
    <x v="65"/>
    <d v="2011-02-03T06:00:00"/>
  </r>
  <r>
    <n v="66"/>
    <x v="66"/>
    <s v="Grass-roots needs-based encryption"/>
    <n v="2900"/>
    <n v="1307"/>
    <n v="45.068965517241381"/>
    <x v="0"/>
    <x v="65"/>
    <n v="108.92"/>
    <s v="US"/>
    <s v="USD"/>
    <n v="1428469200"/>
    <n v="1428901200"/>
    <b v="0"/>
    <b v="1"/>
    <s v="theater/plays"/>
    <x v="3"/>
    <s v="plays"/>
    <x v="66"/>
    <d v="2015-04-13T05:00:00"/>
  </r>
  <r>
    <n v="67"/>
    <x v="67"/>
    <s v="Team-oriented 6thgeneration middleware"/>
    <n v="72600"/>
    <n v="117892"/>
    <n v="162.38567493112947"/>
    <x v="1"/>
    <x v="66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x v="68"/>
    <s v="Inverse multi-tasking installation"/>
    <n v="5700"/>
    <n v="14508"/>
    <n v="254.52631578947367"/>
    <x v="1"/>
    <x v="67"/>
    <n v="58.98"/>
    <s v="IT"/>
    <s v="EUR"/>
    <n v="1501131600"/>
    <n v="1505192400"/>
    <b v="0"/>
    <b v="1"/>
    <s v="theater/plays"/>
    <x v="3"/>
    <s v="plays"/>
    <x v="68"/>
    <d v="2017-09-12T05:00:00"/>
  </r>
  <r>
    <n v="69"/>
    <x v="69"/>
    <s v="Switchable disintermediate moderator"/>
    <n v="7900"/>
    <n v="1901"/>
    <n v="24.063291139240505"/>
    <x v="3"/>
    <x v="68"/>
    <n v="111.82"/>
    <s v="US"/>
    <s v="USD"/>
    <n v="1292738400"/>
    <n v="1295676000"/>
    <b v="0"/>
    <b v="0"/>
    <s v="theater/plays"/>
    <x v="3"/>
    <s v="plays"/>
    <x v="69"/>
    <d v="2011-01-22T06:00:00"/>
  </r>
  <r>
    <n v="70"/>
    <x v="70"/>
    <s v="Re-engineered 24/7 task-force"/>
    <n v="128000"/>
    <n v="158389"/>
    <n v="123.74140625000001"/>
    <x v="1"/>
    <x v="69"/>
    <n v="64"/>
    <s v="IT"/>
    <s v="EUR"/>
    <n v="1288674000"/>
    <n v="1292911200"/>
    <b v="0"/>
    <b v="1"/>
    <s v="theater/plays"/>
    <x v="3"/>
    <s v="plays"/>
    <x v="70"/>
    <d v="2010-12-21T06:00:00"/>
  </r>
  <r>
    <n v="71"/>
    <x v="71"/>
    <s v="Organic object-oriented budgetary management"/>
    <n v="6000"/>
    <n v="6484"/>
    <n v="108.06666666666666"/>
    <x v="1"/>
    <x v="70"/>
    <n v="85.32"/>
    <s v="US"/>
    <s v="USD"/>
    <n v="1575093600"/>
    <n v="1575439200"/>
    <b v="0"/>
    <b v="0"/>
    <s v="theater/plays"/>
    <x v="3"/>
    <s v="plays"/>
    <x v="71"/>
    <d v="2019-12-04T06:00:00"/>
  </r>
  <r>
    <n v="72"/>
    <x v="72"/>
    <s v="Seamless coherent parallelism"/>
    <n v="600"/>
    <n v="4022"/>
    <n v="670.33333333333326"/>
    <x v="1"/>
    <x v="71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x v="73"/>
    <s v="Cross-platform even-keeled initiative"/>
    <n v="1400"/>
    <n v="9253"/>
    <n v="660.92857142857144"/>
    <x v="1"/>
    <x v="39"/>
    <n v="105.15"/>
    <s v="US"/>
    <s v="USD"/>
    <n v="1480226400"/>
    <n v="1480485600"/>
    <b v="0"/>
    <b v="0"/>
    <s v="music/jazz"/>
    <x v="1"/>
    <s v="jazz"/>
    <x v="73"/>
    <d v="2016-11-30T06:00:00"/>
  </r>
  <r>
    <n v="74"/>
    <x v="74"/>
    <s v="Progressive tertiary framework"/>
    <n v="3900"/>
    <n v="4776"/>
    <n v="122.46153846153847"/>
    <x v="1"/>
    <x v="72"/>
    <n v="56.19"/>
    <s v="GB"/>
    <s v="GBP"/>
    <n v="1459054800"/>
    <n v="1459141200"/>
    <b v="0"/>
    <b v="0"/>
    <s v="music/metal"/>
    <x v="1"/>
    <s v="metal"/>
    <x v="74"/>
    <d v="2016-03-28T05:00:00"/>
  </r>
  <r>
    <n v="75"/>
    <x v="75"/>
    <s v="Multi-layered dynamic protocol"/>
    <n v="9700"/>
    <n v="14606"/>
    <n v="150.57731958762886"/>
    <x v="1"/>
    <x v="73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x v="76"/>
    <s v="Horizontal next generation function"/>
    <n v="122900"/>
    <n v="95993"/>
    <n v="78.106590724165997"/>
    <x v="0"/>
    <x v="74"/>
    <n v="57"/>
    <s v="US"/>
    <s v="USD"/>
    <n v="1421992800"/>
    <n v="1426222800"/>
    <b v="1"/>
    <b v="1"/>
    <s v="theater/plays"/>
    <x v="3"/>
    <s v="plays"/>
    <x v="76"/>
    <d v="2015-03-13T05:00:00"/>
  </r>
  <r>
    <n v="77"/>
    <x v="77"/>
    <s v="Pre-emptive impactful model"/>
    <n v="9500"/>
    <n v="4460"/>
    <n v="46.94736842105263"/>
    <x v="0"/>
    <x v="75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x v="78"/>
    <s v="User-centric bifurcated knowledge user"/>
    <n v="4500"/>
    <n v="13536"/>
    <n v="300.8"/>
    <x v="1"/>
    <x v="76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x v="79"/>
    <s v="Triple-buffered reciprocal project"/>
    <n v="57800"/>
    <n v="40228"/>
    <n v="69.598615916955026"/>
    <x v="0"/>
    <x v="77"/>
    <n v="48"/>
    <s v="US"/>
    <s v="USD"/>
    <n v="1529125200"/>
    <n v="1529557200"/>
    <b v="0"/>
    <b v="0"/>
    <s v="theater/plays"/>
    <x v="3"/>
    <s v="plays"/>
    <x v="79"/>
    <d v="2018-06-21T05:00:00"/>
  </r>
  <r>
    <n v="80"/>
    <x v="80"/>
    <s v="Cross-platform needs-based approach"/>
    <n v="1100"/>
    <n v="7012"/>
    <n v="637.4545454545455"/>
    <x v="1"/>
    <x v="78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x v="81"/>
    <s v="User-friendly static contingency"/>
    <n v="16800"/>
    <n v="37857"/>
    <n v="225.33928571428569"/>
    <x v="1"/>
    <x v="79"/>
    <n v="92.11"/>
    <s v="US"/>
    <s v="USD"/>
    <n v="1511416800"/>
    <n v="1513576800"/>
    <b v="0"/>
    <b v="0"/>
    <s v="music/rock"/>
    <x v="1"/>
    <s v="rock"/>
    <x v="81"/>
    <d v="2017-12-18T06:00:00"/>
  </r>
  <r>
    <n v="82"/>
    <x v="82"/>
    <s v="Reactive content-based framework"/>
    <n v="1000"/>
    <n v="14973"/>
    <n v="1497.3000000000002"/>
    <x v="1"/>
    <x v="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x v="83"/>
    <s v="Realigned user-facing concept"/>
    <n v="106400"/>
    <n v="39996"/>
    <n v="37.590225563909776"/>
    <x v="0"/>
    <x v="81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x v="84"/>
    <s v="Public-key zero tolerance orchestration"/>
    <n v="31400"/>
    <n v="41564"/>
    <n v="132.36942675159236"/>
    <x v="1"/>
    <x v="82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x v="85"/>
    <s v="Multi-tiered eco-centric architecture"/>
    <n v="4900"/>
    <n v="6430"/>
    <n v="131.22448979591837"/>
    <x v="1"/>
    <x v="83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x v="86"/>
    <s v="Organic motivating firmware"/>
    <n v="7400"/>
    <n v="12405"/>
    <n v="167.63513513513513"/>
    <x v="1"/>
    <x v="84"/>
    <n v="61.11"/>
    <s v="US"/>
    <s v="USD"/>
    <n v="1430715600"/>
    <n v="1431838800"/>
    <b v="1"/>
    <b v="0"/>
    <s v="theater/plays"/>
    <x v="3"/>
    <s v="plays"/>
    <x v="86"/>
    <d v="2015-05-17T05:00:00"/>
  </r>
  <r>
    <n v="87"/>
    <x v="87"/>
    <s v="Synergized 4thgeneration conglomeration"/>
    <n v="198500"/>
    <n v="123040"/>
    <n v="61.984886649874063"/>
    <x v="0"/>
    <x v="85"/>
    <n v="83.02"/>
    <s v="AU"/>
    <s v="AUD"/>
    <n v="1299564000"/>
    <n v="1300510800"/>
    <b v="0"/>
    <b v="1"/>
    <s v="music/rock"/>
    <x v="1"/>
    <s v="rock"/>
    <x v="87"/>
    <d v="2011-03-19T05:00:00"/>
  </r>
  <r>
    <n v="88"/>
    <x v="88"/>
    <s v="Grass-roots fault-tolerant policy"/>
    <n v="4800"/>
    <n v="12516"/>
    <n v="260.75"/>
    <x v="1"/>
    <x v="86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x v="89"/>
    <s v="Monitored scalable knowledgebase"/>
    <n v="3400"/>
    <n v="8588"/>
    <n v="252.58823529411765"/>
    <x v="1"/>
    <x v="87"/>
    <n v="89.46"/>
    <s v="US"/>
    <s v="USD"/>
    <n v="1271307600"/>
    <n v="1271480400"/>
    <b v="0"/>
    <b v="0"/>
    <s v="theater/plays"/>
    <x v="3"/>
    <s v="plays"/>
    <x v="89"/>
    <d v="2010-04-17T05:00:00"/>
  </r>
  <r>
    <n v="90"/>
    <x v="90"/>
    <s v="Synergistic explicit parallelism"/>
    <n v="7800"/>
    <n v="6132"/>
    <n v="78.615384615384613"/>
    <x v="0"/>
    <x v="88"/>
    <n v="57.85"/>
    <s v="US"/>
    <s v="USD"/>
    <n v="1456380000"/>
    <n v="1456380000"/>
    <b v="0"/>
    <b v="1"/>
    <s v="theater/plays"/>
    <x v="3"/>
    <s v="plays"/>
    <x v="90"/>
    <d v="2016-02-25T06:00:00"/>
  </r>
  <r>
    <n v="91"/>
    <x v="91"/>
    <s v="Enhanced systemic analyzer"/>
    <n v="154300"/>
    <n v="74688"/>
    <n v="48.404406999351913"/>
    <x v="0"/>
    <x v="8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x v="92"/>
    <s v="Object-based analyzing knowledge user"/>
    <n v="20000"/>
    <n v="51775"/>
    <n v="258.875"/>
    <x v="1"/>
    <x v="90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x v="93"/>
    <s v="Pre-emptive radical architecture"/>
    <n v="108800"/>
    <n v="65877"/>
    <n v="60.548713235294116"/>
    <x v="3"/>
    <x v="91"/>
    <n v="108"/>
    <s v="US"/>
    <s v="USD"/>
    <n v="1350709200"/>
    <n v="1351054800"/>
    <b v="0"/>
    <b v="1"/>
    <s v="theater/plays"/>
    <x v="3"/>
    <s v="plays"/>
    <x v="93"/>
    <d v="2012-10-24T05:00:00"/>
  </r>
  <r>
    <n v="94"/>
    <x v="94"/>
    <s v="Grass-roots web-enabled contingency"/>
    <n v="2900"/>
    <n v="8807"/>
    <n v="303.68965517241378"/>
    <x v="1"/>
    <x v="80"/>
    <n v="48.93"/>
    <s v="GB"/>
    <s v="GBP"/>
    <n v="1554613200"/>
    <n v="1555563600"/>
    <b v="0"/>
    <b v="0"/>
    <s v="technology/web"/>
    <x v="2"/>
    <s v="web"/>
    <x v="94"/>
    <d v="2019-04-18T05:00:00"/>
  </r>
  <r>
    <n v="95"/>
    <x v="95"/>
    <s v="Stand-alone system-worthy standardization"/>
    <n v="900"/>
    <n v="1017"/>
    <n v="112.99999999999999"/>
    <x v="1"/>
    <x v="11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x v="96"/>
    <s v="Down-sized systematic policy"/>
    <n v="69700"/>
    <n v="151513"/>
    <n v="217.37876614060258"/>
    <x v="1"/>
    <x v="92"/>
    <n v="65"/>
    <s v="US"/>
    <s v="USD"/>
    <n v="1299736800"/>
    <n v="1300856400"/>
    <b v="0"/>
    <b v="0"/>
    <s v="theater/plays"/>
    <x v="3"/>
    <s v="plays"/>
    <x v="96"/>
    <d v="2011-03-23T05:00:00"/>
  </r>
  <r>
    <n v="97"/>
    <x v="97"/>
    <s v="Cloned bi-directional architecture"/>
    <n v="1300"/>
    <n v="12047"/>
    <n v="926.69230769230762"/>
    <x v="1"/>
    <x v="86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x v="98"/>
    <s v="Seamless transitional portal"/>
    <n v="97800"/>
    <n v="32951"/>
    <n v="33.692229038854805"/>
    <x v="0"/>
    <x v="93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x v="99"/>
    <s v="Fully-configurable motivating approach"/>
    <n v="7600"/>
    <n v="14951"/>
    <n v="196.7236842105263"/>
    <x v="1"/>
    <x v="55"/>
    <n v="91.16"/>
    <s v="US"/>
    <s v="USD"/>
    <n v="1416895200"/>
    <n v="1419400800"/>
    <b v="0"/>
    <b v="0"/>
    <s v="theater/plays"/>
    <x v="3"/>
    <s v="plays"/>
    <x v="98"/>
    <d v="2014-12-24T06:00:00"/>
  </r>
  <r>
    <n v="100"/>
    <x v="100"/>
    <s v="Upgradable fault-tolerant approach"/>
    <n v="100"/>
    <n v="1"/>
    <n v="1"/>
    <x v="0"/>
    <x v="49"/>
    <n v="1"/>
    <s v="US"/>
    <s v="USD"/>
    <n v="1319000400"/>
    <n v="1320555600"/>
    <b v="0"/>
    <b v="0"/>
    <s v="theater/plays"/>
    <x v="3"/>
    <s v="plays"/>
    <x v="99"/>
    <d v="2011-11-06T05:00:00"/>
  </r>
  <r>
    <n v="101"/>
    <x v="101"/>
    <s v="Reduced heuristic moratorium"/>
    <n v="900"/>
    <n v="9193"/>
    <n v="1021.4444444444445"/>
    <x v="1"/>
    <x v="55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x v="102"/>
    <s v="Front-line web-enabled model"/>
    <n v="3700"/>
    <n v="10422"/>
    <n v="281.67567567567568"/>
    <x v="1"/>
    <x v="94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x v="103"/>
    <s v="Polarized incremental emulation"/>
    <n v="10000"/>
    <n v="2461"/>
    <n v="24.610000000000003"/>
    <x v="0"/>
    <x v="95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x v="104"/>
    <s v="Self-enabling grid-enabled initiative"/>
    <n v="119200"/>
    <n v="170623"/>
    <n v="143.14010067114094"/>
    <x v="1"/>
    <x v="96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x v="105"/>
    <s v="Total fresh-thinking system engine"/>
    <n v="6800"/>
    <n v="9829"/>
    <n v="144.54411764705884"/>
    <x v="1"/>
    <x v="97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x v="106"/>
    <s v="Ameliorated clear-thinking circuit"/>
    <n v="3900"/>
    <n v="14006"/>
    <n v="359.12820512820514"/>
    <x v="1"/>
    <x v="98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x v="107"/>
    <s v="Multi-layered encompassing installation"/>
    <n v="3500"/>
    <n v="6527"/>
    <n v="186.48571428571427"/>
    <x v="1"/>
    <x v="99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x v="108"/>
    <s v="Universal encompassing implementation"/>
    <n v="1500"/>
    <n v="8929"/>
    <n v="595.26666666666665"/>
    <x v="1"/>
    <x v="100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x v="109"/>
    <s v="Object-based client-server application"/>
    <n v="5200"/>
    <n v="3079"/>
    <n v="59.21153846153846"/>
    <x v="0"/>
    <x v="101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x v="110"/>
    <s v="Cross-platform solution-oriented process improvement"/>
    <n v="142400"/>
    <n v="21307"/>
    <n v="14.962780898876405"/>
    <x v="0"/>
    <x v="102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x v="111"/>
    <s v="Re-engineered user-facing approach"/>
    <n v="61400"/>
    <n v="73653"/>
    <n v="119.95602605863192"/>
    <x v="1"/>
    <x v="103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x v="112"/>
    <s v="Re-engineered client-driven hub"/>
    <n v="4700"/>
    <n v="12635"/>
    <n v="268.82978723404256"/>
    <x v="1"/>
    <x v="104"/>
    <n v="35"/>
    <s v="AU"/>
    <s v="AUD"/>
    <n v="1408856400"/>
    <n v="1410152400"/>
    <b v="0"/>
    <b v="0"/>
    <s v="technology/web"/>
    <x v="2"/>
    <s v="web"/>
    <x v="111"/>
    <d v="2014-09-08T05:00:00"/>
  </r>
  <r>
    <n v="113"/>
    <x v="113"/>
    <s v="User-friendly tertiary array"/>
    <n v="3300"/>
    <n v="12437"/>
    <n v="376.87878787878788"/>
    <x v="1"/>
    <x v="54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x v="114"/>
    <s v="Robust heuristic encoding"/>
    <n v="1900"/>
    <n v="13816"/>
    <n v="727.15789473684208"/>
    <x v="1"/>
    <x v="105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x v="115"/>
    <s v="Team-oriented clear-thinking capacity"/>
    <n v="166700"/>
    <n v="145382"/>
    <n v="87.211757648470297"/>
    <x v="0"/>
    <x v="106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x v="116"/>
    <s v="De-engineered motivating standardization"/>
    <n v="7200"/>
    <n v="6336"/>
    <n v="88"/>
    <x v="0"/>
    <x v="107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x v="117"/>
    <s v="Business-focused 24hour groupware"/>
    <n v="4900"/>
    <n v="8523"/>
    <n v="173.9387755102041"/>
    <x v="1"/>
    <x v="108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x v="118"/>
    <s v="Organic next generation protocol"/>
    <n v="5400"/>
    <n v="6351"/>
    <n v="117.61111111111111"/>
    <x v="1"/>
    <x v="109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x v="119"/>
    <s v="Reverse-engineered full-range Internet solution"/>
    <n v="5000"/>
    <n v="10748"/>
    <n v="214.96"/>
    <x v="1"/>
    <x v="110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x v="120"/>
    <s v="Synchronized regional synergy"/>
    <n v="75100"/>
    <n v="112272"/>
    <n v="149.49667110519306"/>
    <x v="1"/>
    <x v="111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x v="121"/>
    <s v="Multi-lateral homogeneous success"/>
    <n v="45300"/>
    <n v="99361"/>
    <n v="219.33995584988963"/>
    <x v="1"/>
    <x v="112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x v="122"/>
    <s v="Seamless zero-defect solution"/>
    <n v="136800"/>
    <n v="88055"/>
    <n v="64.367690058479525"/>
    <x v="0"/>
    <x v="113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x v="123"/>
    <s v="Enhanced scalable concept"/>
    <n v="177700"/>
    <n v="33092"/>
    <n v="18.622397298818232"/>
    <x v="0"/>
    <x v="114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x v="124"/>
    <s v="Polarized uniform software"/>
    <n v="2600"/>
    <n v="9562"/>
    <n v="367.76923076923077"/>
    <x v="1"/>
    <x v="115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x v="125"/>
    <s v="Stand-alone web-enabled moderator"/>
    <n v="5300"/>
    <n v="8475"/>
    <n v="159.90566037735849"/>
    <x v="1"/>
    <x v="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x v="126"/>
    <s v="Proactive methodical benchmark"/>
    <n v="180200"/>
    <n v="69617"/>
    <n v="38.633185349611544"/>
    <x v="0"/>
    <x v="116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x v="127"/>
    <s v="Team-oriented 6thgeneration matrix"/>
    <n v="103200"/>
    <n v="53067"/>
    <n v="51.42151162790698"/>
    <x v="0"/>
    <x v="117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x v="128"/>
    <s v="Phased human-resource core"/>
    <n v="70600"/>
    <n v="42596"/>
    <n v="60.334277620396605"/>
    <x v="3"/>
    <x v="118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x v="129"/>
    <s v="Mandatory tertiary implementation"/>
    <n v="148500"/>
    <n v="4756"/>
    <n v="3.202693602693603"/>
    <x v="3"/>
    <x v="12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x v="130"/>
    <s v="Secured directional encryption"/>
    <n v="9600"/>
    <n v="14925"/>
    <n v="155.46875"/>
    <x v="1"/>
    <x v="119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x v="131"/>
    <s v="Distributed 5thgeneration implementation"/>
    <n v="164700"/>
    <n v="166116"/>
    <n v="100.85974499089254"/>
    <x v="1"/>
    <x v="120"/>
    <n v="68"/>
    <s v="GB"/>
    <s v="GBP"/>
    <n v="1385704800"/>
    <n v="1386828000"/>
    <b v="0"/>
    <b v="0"/>
    <s v="technology/web"/>
    <x v="2"/>
    <s v="web"/>
    <x v="129"/>
    <d v="2013-12-12T06:00:00"/>
  </r>
  <r>
    <n v="132"/>
    <x v="132"/>
    <s v="Virtual static core"/>
    <n v="3300"/>
    <n v="3834"/>
    <n v="116.18181818181819"/>
    <x v="1"/>
    <x v="121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x v="133"/>
    <s v="Secured content-based product"/>
    <n v="4500"/>
    <n v="13985"/>
    <n v="310.77777777777777"/>
    <x v="1"/>
    <x v="122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x v="134"/>
    <s v="Secured executive concept"/>
    <n v="99500"/>
    <n v="89288"/>
    <n v="89.73668341708543"/>
    <x v="0"/>
    <x v="123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x v="135"/>
    <s v="Balanced zero-defect software"/>
    <n v="7700"/>
    <n v="5488"/>
    <n v="71.27272727272728"/>
    <x v="0"/>
    <x v="124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x v="136"/>
    <s v="Distributed context-sensitive flexibility"/>
    <n v="82800"/>
    <n v="2721"/>
    <n v="3.2862318840579712"/>
    <x v="3"/>
    <x v="125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x v="137"/>
    <s v="Down-sized disintermediate support"/>
    <n v="1800"/>
    <n v="4712"/>
    <n v="261.77777777777777"/>
    <x v="1"/>
    <x v="126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x v="138"/>
    <s v="Stand-alone mission-critical moratorium"/>
    <n v="9600"/>
    <n v="9216"/>
    <n v="96"/>
    <x v="0"/>
    <x v="127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x v="139"/>
    <s v="Down-sized empowering protocol"/>
    <n v="92100"/>
    <n v="19246"/>
    <n v="20.896851248642779"/>
    <x v="0"/>
    <x v="128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x v="140"/>
    <s v="Fully-configurable coherent Internet solution"/>
    <n v="5500"/>
    <n v="12274"/>
    <n v="223.16363636363636"/>
    <x v="1"/>
    <x v="129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x v="141"/>
    <s v="Distributed motivating algorithm"/>
    <n v="64300"/>
    <n v="65323"/>
    <n v="101.59097978227061"/>
    <x v="1"/>
    <x v="130"/>
    <n v="60.99"/>
    <s v="US"/>
    <s v="USD"/>
    <n v="1434085200"/>
    <n v="1434603600"/>
    <b v="0"/>
    <b v="0"/>
    <s v="technology/web"/>
    <x v="2"/>
    <s v="web"/>
    <x v="139"/>
    <d v="2015-06-18T05:00:00"/>
  </r>
  <r>
    <n v="142"/>
    <x v="142"/>
    <s v="Expanded solution-oriented benchmark"/>
    <n v="5000"/>
    <n v="11502"/>
    <n v="230.03999999999996"/>
    <x v="1"/>
    <x v="124"/>
    <n v="98.31"/>
    <s v="US"/>
    <s v="USD"/>
    <n v="1333688400"/>
    <n v="1337230800"/>
    <b v="0"/>
    <b v="0"/>
    <s v="technology/web"/>
    <x v="2"/>
    <s v="web"/>
    <x v="107"/>
    <d v="2012-05-17T05:00:00"/>
  </r>
  <r>
    <n v="143"/>
    <x v="143"/>
    <s v="Implemented discrete secured line"/>
    <n v="5400"/>
    <n v="7322"/>
    <n v="135.59259259259261"/>
    <x v="1"/>
    <x v="131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x v="144"/>
    <s v="Multi-lateral actuating installation"/>
    <n v="9000"/>
    <n v="11619"/>
    <n v="129.1"/>
    <x v="1"/>
    <x v="18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x v="145"/>
    <s v="Secured reciprocal array"/>
    <n v="25000"/>
    <n v="59128"/>
    <n v="236.512"/>
    <x v="1"/>
    <x v="132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x v="146"/>
    <s v="Optional bandwidth-monitored middleware"/>
    <n v="8800"/>
    <n v="1518"/>
    <n v="17.25"/>
    <x v="3"/>
    <x v="133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x v="147"/>
    <s v="Upgradable upward-trending workforce"/>
    <n v="8300"/>
    <n v="9337"/>
    <n v="112.49397590361446"/>
    <x v="1"/>
    <x v="134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x v="148"/>
    <s v="Upgradable hybrid capability"/>
    <n v="9300"/>
    <n v="11255"/>
    <n v="121.02150537634408"/>
    <x v="1"/>
    <x v="3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x v="149"/>
    <s v="Managed fresh-thinking flexibility"/>
    <n v="6200"/>
    <n v="13632"/>
    <n v="219.87096774193549"/>
    <x v="1"/>
    <x v="13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x v="150"/>
    <s v="Networked stable workforce"/>
    <n v="100"/>
    <n v="1"/>
    <n v="1"/>
    <x v="0"/>
    <x v="49"/>
    <n v="1"/>
    <s v="US"/>
    <s v="USD"/>
    <n v="1544940000"/>
    <n v="1545026400"/>
    <b v="0"/>
    <b v="0"/>
    <s v="music/rock"/>
    <x v="1"/>
    <s v="rock"/>
    <x v="147"/>
    <d v="2018-12-17T06:00:00"/>
  </r>
  <r>
    <n v="151"/>
    <x v="151"/>
    <s v="Customizable intermediate extranet"/>
    <n v="137200"/>
    <n v="88037"/>
    <n v="64.166909620991248"/>
    <x v="0"/>
    <x v="50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x v="152"/>
    <s v="User-centric fault-tolerant task-force"/>
    <n v="41500"/>
    <n v="175573"/>
    <n v="423.06746987951806"/>
    <x v="1"/>
    <x v="13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x v="153"/>
    <s v="Multi-tiered radical definition"/>
    <n v="189400"/>
    <n v="176112"/>
    <n v="92.984160506863773"/>
    <x v="0"/>
    <x v="137"/>
    <n v="31"/>
    <s v="US"/>
    <s v="USD"/>
    <n v="1350622800"/>
    <n v="1351141200"/>
    <b v="0"/>
    <b v="0"/>
    <s v="theater/plays"/>
    <x v="3"/>
    <s v="plays"/>
    <x v="150"/>
    <d v="2012-10-25T05:00:00"/>
  </r>
  <r>
    <n v="154"/>
    <x v="154"/>
    <s v="Devolved foreground benchmark"/>
    <n v="171300"/>
    <n v="100650"/>
    <n v="58.756567425569173"/>
    <x v="0"/>
    <x v="138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x v="155"/>
    <s v="Distributed eco-centric methodology"/>
    <n v="139500"/>
    <n v="90706"/>
    <n v="65.022222222222226"/>
    <x v="0"/>
    <x v="139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x v="156"/>
    <s v="Streamlined encompassing encryption"/>
    <n v="36400"/>
    <n v="26914"/>
    <n v="73.939560439560438"/>
    <x v="3"/>
    <x v="140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x v="157"/>
    <s v="User-friendly reciprocal initiative"/>
    <n v="4200"/>
    <n v="2212"/>
    <n v="52.666666666666664"/>
    <x v="0"/>
    <x v="141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x v="158"/>
    <s v="Ergonomic fresh-thinking installation"/>
    <n v="2100"/>
    <n v="4640"/>
    <n v="220.95238095238096"/>
    <x v="1"/>
    <x v="142"/>
    <n v="113.17"/>
    <s v="US"/>
    <s v="USD"/>
    <n v="1449554400"/>
    <n v="1449640800"/>
    <b v="0"/>
    <b v="0"/>
    <s v="music/rock"/>
    <x v="1"/>
    <s v="rock"/>
    <x v="155"/>
    <d v="2015-12-09T06:00:00"/>
  </r>
  <r>
    <n v="159"/>
    <x v="159"/>
    <s v="Robust explicit hardware"/>
    <n v="191200"/>
    <n v="191222"/>
    <n v="100.01150627615063"/>
    <x v="1"/>
    <x v="143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x v="160"/>
    <s v="Stand-alone actuating support"/>
    <n v="8000"/>
    <n v="12985"/>
    <n v="162.3125"/>
    <x v="1"/>
    <x v="55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x v="161"/>
    <s v="Cross-platform methodical process improvement"/>
    <n v="5500"/>
    <n v="4300"/>
    <n v="78.181818181818187"/>
    <x v="0"/>
    <x v="51"/>
    <n v="57.33"/>
    <s v="US"/>
    <s v="USD"/>
    <n v="1442984400"/>
    <n v="1443502800"/>
    <b v="0"/>
    <b v="1"/>
    <s v="technology/web"/>
    <x v="2"/>
    <s v="web"/>
    <x v="158"/>
    <d v="2015-09-29T05:00:00"/>
  </r>
  <r>
    <n v="162"/>
    <x v="162"/>
    <s v="Extended bottom-line open architecture"/>
    <n v="6100"/>
    <n v="9134"/>
    <n v="149.73770491803279"/>
    <x v="1"/>
    <x v="144"/>
    <n v="58.18"/>
    <s v="CH"/>
    <s v="CHF"/>
    <n v="1544248800"/>
    <n v="1546840800"/>
    <b v="0"/>
    <b v="0"/>
    <s v="music/rock"/>
    <x v="1"/>
    <s v="rock"/>
    <x v="159"/>
    <d v="2019-01-07T06:00:00"/>
  </r>
  <r>
    <n v="163"/>
    <x v="163"/>
    <s v="Extended reciprocal circuit"/>
    <n v="3500"/>
    <n v="8864"/>
    <n v="253.25714285714284"/>
    <x v="1"/>
    <x v="67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x v="164"/>
    <s v="Polarized human-resource protocol"/>
    <n v="150500"/>
    <n v="150755"/>
    <n v="100.16943521594683"/>
    <x v="1"/>
    <x v="20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x v="165"/>
    <s v="Synergized radical product"/>
    <n v="90400"/>
    <n v="110279"/>
    <n v="121.99004424778761"/>
    <x v="1"/>
    <x v="145"/>
    <n v="44.01"/>
    <s v="US"/>
    <s v="USD"/>
    <n v="1501563600"/>
    <n v="1504328400"/>
    <b v="0"/>
    <b v="0"/>
    <s v="technology/web"/>
    <x v="2"/>
    <s v="web"/>
    <x v="162"/>
    <d v="2017-09-02T05:00:00"/>
  </r>
  <r>
    <n v="166"/>
    <x v="166"/>
    <s v="Robust heuristic artificial intelligence"/>
    <n v="9800"/>
    <n v="13439"/>
    <n v="137.13265306122449"/>
    <x v="1"/>
    <x v="146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x v="167"/>
    <s v="Robust content-based emulation"/>
    <n v="2600"/>
    <n v="10804"/>
    <n v="415.53846153846149"/>
    <x v="1"/>
    <x v="147"/>
    <n v="74"/>
    <s v="AU"/>
    <s v="AUD"/>
    <n v="1370840400"/>
    <n v="1371704400"/>
    <b v="0"/>
    <b v="0"/>
    <s v="theater/plays"/>
    <x v="3"/>
    <s v="plays"/>
    <x v="164"/>
    <d v="2013-06-20T05:00:00"/>
  </r>
  <r>
    <n v="168"/>
    <x v="168"/>
    <s v="Ergonomic uniform open system"/>
    <n v="128100"/>
    <n v="40107"/>
    <n v="31.30913348946136"/>
    <x v="0"/>
    <x v="148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x v="169"/>
    <s v="Profit-focused modular product"/>
    <n v="23300"/>
    <n v="98811"/>
    <n v="424.08154506437768"/>
    <x v="1"/>
    <x v="149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x v="170"/>
    <s v="Mandatory mobile product"/>
    <n v="188100"/>
    <n v="5528"/>
    <n v="2.93886230728336"/>
    <x v="0"/>
    <x v="109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x v="171"/>
    <s v="Public-key 3rdgeneration budgetary management"/>
    <n v="4900"/>
    <n v="521"/>
    <n v="10.63265306122449"/>
    <x v="0"/>
    <x v="62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x v="172"/>
    <s v="Centralized national firmware"/>
    <n v="800"/>
    <n v="663"/>
    <n v="82.875"/>
    <x v="0"/>
    <x v="150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x v="173"/>
    <s v="Cross-group 4thgeneration middleware"/>
    <n v="96700"/>
    <n v="157635"/>
    <n v="163.01447776628748"/>
    <x v="1"/>
    <x v="15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x v="174"/>
    <s v="Pre-emptive scalable access"/>
    <n v="600"/>
    <n v="5368"/>
    <n v="894.66666666666674"/>
    <x v="1"/>
    <x v="44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x v="175"/>
    <s v="Sharable intangible migration"/>
    <n v="181200"/>
    <n v="47459"/>
    <n v="26.191501103752756"/>
    <x v="0"/>
    <x v="152"/>
    <n v="42"/>
    <s v="US"/>
    <s v="USD"/>
    <n v="1472619600"/>
    <n v="1474261200"/>
    <b v="0"/>
    <b v="0"/>
    <s v="theater/plays"/>
    <x v="3"/>
    <s v="plays"/>
    <x v="172"/>
    <d v="2016-09-19T05:00:00"/>
  </r>
  <r>
    <n v="176"/>
    <x v="176"/>
    <s v="Proactive scalable Graphical User Interface"/>
    <n v="115000"/>
    <n v="86060"/>
    <n v="74.834782608695647"/>
    <x v="0"/>
    <x v="153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x v="177"/>
    <s v="Digitized solution-oriented product"/>
    <n v="38800"/>
    <n v="161593"/>
    <n v="416.47680412371136"/>
    <x v="1"/>
    <x v="154"/>
    <n v="59"/>
    <s v="US"/>
    <s v="USD"/>
    <n v="1289800800"/>
    <n v="1291960800"/>
    <b v="0"/>
    <b v="0"/>
    <s v="theater/plays"/>
    <x v="3"/>
    <s v="plays"/>
    <x v="174"/>
    <d v="2010-12-10T06:00:00"/>
  </r>
  <r>
    <n v="178"/>
    <x v="178"/>
    <s v="Triple-buffered cohesive structure"/>
    <n v="7200"/>
    <n v="6927"/>
    <n v="96.208333333333329"/>
    <x v="0"/>
    <x v="155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x v="179"/>
    <s v="Realigned human-resource orchestration"/>
    <n v="44500"/>
    <n v="159185"/>
    <n v="357.71910112359546"/>
    <x v="1"/>
    <x v="156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x v="180"/>
    <s v="Optional clear-thinking software"/>
    <n v="56000"/>
    <n v="172736"/>
    <n v="308.45714285714286"/>
    <x v="1"/>
    <x v="15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x v="181"/>
    <s v="Centralized global approach"/>
    <n v="8600"/>
    <n v="5315"/>
    <n v="61.802325581395344"/>
    <x v="0"/>
    <x v="158"/>
    <n v="39.08"/>
    <s v="US"/>
    <s v="USD"/>
    <n v="1507093200"/>
    <n v="1508648400"/>
    <b v="0"/>
    <b v="0"/>
    <s v="technology/web"/>
    <x v="2"/>
    <s v="web"/>
    <x v="178"/>
    <d v="2017-10-22T05:00:00"/>
  </r>
  <r>
    <n v="182"/>
    <x v="182"/>
    <s v="Reverse-engineered bandwidth-monitored contingency"/>
    <n v="27100"/>
    <n v="195750"/>
    <n v="722.32472324723244"/>
    <x v="1"/>
    <x v="159"/>
    <n v="59"/>
    <s v="DK"/>
    <s v="DKK"/>
    <n v="1560574800"/>
    <n v="1561957200"/>
    <b v="0"/>
    <b v="0"/>
    <s v="theater/plays"/>
    <x v="3"/>
    <s v="plays"/>
    <x v="179"/>
    <d v="2019-07-01T05:00:00"/>
  </r>
  <r>
    <n v="183"/>
    <x v="183"/>
    <s v="Pre-emptive bandwidth-monitored instruction set"/>
    <n v="5100"/>
    <n v="3525"/>
    <n v="69.117647058823522"/>
    <x v="0"/>
    <x v="99"/>
    <n v="40.99"/>
    <s v="CA"/>
    <s v="CAD"/>
    <n v="1284008400"/>
    <n v="1285131600"/>
    <b v="0"/>
    <b v="0"/>
    <s v="music/rock"/>
    <x v="1"/>
    <s v="rock"/>
    <x v="180"/>
    <d v="2010-09-22T05:00:00"/>
  </r>
  <r>
    <n v="184"/>
    <x v="184"/>
    <s v="Adaptive asynchronous emulation"/>
    <n v="3600"/>
    <n v="10550"/>
    <n v="293.05555555555554"/>
    <x v="1"/>
    <x v="16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x v="185"/>
    <s v="Innovative actuating conglomeration"/>
    <n v="1000"/>
    <n v="718"/>
    <n v="71.8"/>
    <x v="0"/>
    <x v="161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x v="186"/>
    <s v="Grass-roots foreground policy"/>
    <n v="88800"/>
    <n v="28358"/>
    <n v="31.934684684684683"/>
    <x v="0"/>
    <x v="162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x v="187"/>
    <s v="Horizontal transitional paradigm"/>
    <n v="60200"/>
    <n v="138384"/>
    <n v="229.87375415282392"/>
    <x v="1"/>
    <x v="163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x v="188"/>
    <s v="Networked didactic info-mediaries"/>
    <n v="8200"/>
    <n v="2625"/>
    <n v="32.012195121951223"/>
    <x v="0"/>
    <x v="164"/>
    <n v="75"/>
    <s v="IT"/>
    <s v="EUR"/>
    <n v="1417500000"/>
    <n v="1417586400"/>
    <b v="0"/>
    <b v="0"/>
    <s v="theater/plays"/>
    <x v="3"/>
    <s v="plays"/>
    <x v="185"/>
    <d v="2014-12-03T06:00:00"/>
  </r>
  <r>
    <n v="189"/>
    <x v="189"/>
    <s v="Switchable contextually-based access"/>
    <n v="191300"/>
    <n v="45004"/>
    <n v="23.525352848928385"/>
    <x v="3"/>
    <x v="165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x v="190"/>
    <s v="Up-sized dynamic throughput"/>
    <n v="3700"/>
    <n v="2538"/>
    <n v="68.594594594594597"/>
    <x v="0"/>
    <x v="3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x v="191"/>
    <s v="Mandatory reciprocal superstructure"/>
    <n v="8400"/>
    <n v="3188"/>
    <n v="37.952380952380956"/>
    <x v="0"/>
    <x v="99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x v="192"/>
    <s v="Upgradable 4thgeneration productivity"/>
    <n v="42600"/>
    <n v="8517"/>
    <n v="19.992957746478872"/>
    <x v="0"/>
    <x v="166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x v="193"/>
    <s v="Progressive discrete hub"/>
    <n v="6600"/>
    <n v="3012"/>
    <n v="45.636363636363633"/>
    <x v="0"/>
    <x v="167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x v="194"/>
    <s v="Assimilated multi-tasking archive"/>
    <n v="7100"/>
    <n v="8716"/>
    <n v="122.7605633802817"/>
    <x v="1"/>
    <x v="105"/>
    <n v="69.17"/>
    <s v="US"/>
    <s v="USD"/>
    <n v="1442206800"/>
    <n v="1443589200"/>
    <b v="0"/>
    <b v="0"/>
    <s v="music/metal"/>
    <x v="1"/>
    <s v="metal"/>
    <x v="191"/>
    <d v="2015-09-30T05:00:00"/>
  </r>
  <r>
    <n v="195"/>
    <x v="195"/>
    <s v="Upgradable high-level solution"/>
    <n v="15800"/>
    <n v="57157"/>
    <n v="361.75316455696202"/>
    <x v="1"/>
    <x v="168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x v="196"/>
    <s v="Organic bandwidth-monitored frame"/>
    <n v="8200"/>
    <n v="5178"/>
    <n v="63.146341463414636"/>
    <x v="0"/>
    <x v="16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x v="197"/>
    <s v="Business-focused logistical framework"/>
    <n v="54700"/>
    <n v="163118"/>
    <n v="298.20475319926874"/>
    <x v="1"/>
    <x v="16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x v="198"/>
    <s v="Universal multi-state capability"/>
    <n v="63200"/>
    <n v="6041"/>
    <n v="9.5585443037974684"/>
    <x v="0"/>
    <x v="170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x v="199"/>
    <s v="Digitized reciprocal infrastructure"/>
    <n v="1800"/>
    <n v="968"/>
    <n v="53.777777777777779"/>
    <x v="0"/>
    <x v="171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x v="200"/>
    <s v="Reduced dedicated capability"/>
    <n v="100"/>
    <n v="2"/>
    <n v="2"/>
    <x v="0"/>
    <x v="49"/>
    <n v="2"/>
    <s v="CA"/>
    <s v="CAD"/>
    <n v="1269493200"/>
    <n v="1270443600"/>
    <b v="0"/>
    <b v="0"/>
    <s v="theater/plays"/>
    <x v="3"/>
    <s v="plays"/>
    <x v="152"/>
    <d v="2010-04-05T05:00:00"/>
  </r>
  <r>
    <n v="201"/>
    <x v="201"/>
    <s v="Cross-platform bi-directional workforce"/>
    <n v="2100"/>
    <n v="14305"/>
    <n v="681.19047619047615"/>
    <x v="1"/>
    <x v="144"/>
    <n v="91.11"/>
    <s v="US"/>
    <s v="USD"/>
    <n v="1406264400"/>
    <n v="1407819600"/>
    <b v="0"/>
    <b v="0"/>
    <s v="technology/web"/>
    <x v="2"/>
    <s v="web"/>
    <x v="196"/>
    <d v="2014-08-12T05:00:00"/>
  </r>
  <r>
    <n v="202"/>
    <x v="202"/>
    <s v="Upgradable scalable methodology"/>
    <n v="8300"/>
    <n v="6543"/>
    <n v="78.831325301204828"/>
    <x v="3"/>
    <x v="17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x v="203"/>
    <s v="Customer-focused client-server service-desk"/>
    <n v="143900"/>
    <n v="193413"/>
    <n v="134.40792216817235"/>
    <x v="1"/>
    <x v="173"/>
    <n v="43"/>
    <s v="AU"/>
    <s v="AUD"/>
    <n v="1484632800"/>
    <n v="1484805600"/>
    <b v="0"/>
    <b v="0"/>
    <s v="theater/plays"/>
    <x v="3"/>
    <s v="plays"/>
    <x v="198"/>
    <d v="2017-01-19T06:00:00"/>
  </r>
  <r>
    <n v="204"/>
    <x v="204"/>
    <s v="Mandatory multimedia leverage"/>
    <n v="75000"/>
    <n v="2529"/>
    <n v="3.3719999999999999"/>
    <x v="0"/>
    <x v="174"/>
    <n v="63.23"/>
    <s v="US"/>
    <s v="USD"/>
    <n v="1301806800"/>
    <n v="1302670800"/>
    <b v="0"/>
    <b v="0"/>
    <s v="music/jazz"/>
    <x v="1"/>
    <s v="jazz"/>
    <x v="199"/>
    <d v="2011-04-13T05:00:00"/>
  </r>
  <r>
    <n v="205"/>
    <x v="205"/>
    <s v="Focused analyzing circuit"/>
    <n v="1300"/>
    <n v="5614"/>
    <n v="431.84615384615387"/>
    <x v="1"/>
    <x v="175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x v="206"/>
    <s v="Fundamental grid-enabled strategy"/>
    <n v="9000"/>
    <n v="3496"/>
    <n v="38.844444444444441"/>
    <x v="3"/>
    <x v="176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x v="207"/>
    <s v="Digitized 5thgeneration knowledgebase"/>
    <n v="1000"/>
    <n v="4257"/>
    <n v="425.7"/>
    <x v="1"/>
    <x v="177"/>
    <n v="99"/>
    <s v="US"/>
    <s v="USD"/>
    <n v="1535432400"/>
    <n v="1537160400"/>
    <b v="0"/>
    <b v="1"/>
    <s v="music/rock"/>
    <x v="1"/>
    <s v="rock"/>
    <x v="202"/>
    <d v="2018-09-17T05:00:00"/>
  </r>
  <r>
    <n v="208"/>
    <x v="208"/>
    <s v="Mandatory multi-tasking encryption"/>
    <n v="196900"/>
    <n v="199110"/>
    <n v="101.12239715591672"/>
    <x v="1"/>
    <x v="178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x v="209"/>
    <s v="Distributed system-worthy application"/>
    <n v="194500"/>
    <n v="41212"/>
    <n v="21.188688946015425"/>
    <x v="2"/>
    <x v="179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x v="210"/>
    <s v="Synergistic tertiary time-frame"/>
    <n v="9400"/>
    <n v="6338"/>
    <n v="67.425531914893625"/>
    <x v="0"/>
    <x v="31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x v="211"/>
    <s v="Customer-focused impactful benchmark"/>
    <n v="104400"/>
    <n v="99100"/>
    <n v="94.923371647509583"/>
    <x v="0"/>
    <x v="180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x v="212"/>
    <s v="Profound next generation infrastructure"/>
    <n v="8100"/>
    <n v="12300"/>
    <n v="151.85185185185185"/>
    <x v="1"/>
    <x v="170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x v="213"/>
    <s v="Face-to-face encompassing info-mediaries"/>
    <n v="87900"/>
    <n v="171549"/>
    <n v="195.16382252559728"/>
    <x v="1"/>
    <x v="181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x v="214"/>
    <s v="Open-source fresh-thinking policy"/>
    <n v="1400"/>
    <n v="14324"/>
    <n v="1023.1428571428571"/>
    <x v="1"/>
    <x v="34"/>
    <n v="86.81"/>
    <s v="US"/>
    <s v="USD"/>
    <n v="1282194000"/>
    <n v="1282712400"/>
    <b v="0"/>
    <b v="0"/>
    <s v="music/rock"/>
    <x v="1"/>
    <s v="rock"/>
    <x v="209"/>
    <d v="2010-08-25T05:00:00"/>
  </r>
  <r>
    <n v="215"/>
    <x v="215"/>
    <s v="Extended 24/7 implementation"/>
    <n v="156800"/>
    <n v="6024"/>
    <n v="3.841836734693878"/>
    <x v="0"/>
    <x v="182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x v="216"/>
    <s v="Organic dynamic algorithm"/>
    <n v="121700"/>
    <n v="188721"/>
    <n v="155.07066557107643"/>
    <x v="1"/>
    <x v="183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x v="217"/>
    <s v="Organic multi-tasking focus group"/>
    <n v="129400"/>
    <n v="57911"/>
    <n v="44.753477588871718"/>
    <x v="0"/>
    <x v="18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x v="218"/>
    <s v="Adaptive logistical initiative"/>
    <n v="5700"/>
    <n v="12309"/>
    <n v="215.94736842105263"/>
    <x v="1"/>
    <x v="185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x v="219"/>
    <s v="Stand-alone mobile customer loyalty"/>
    <n v="41700"/>
    <n v="138497"/>
    <n v="332.12709832134288"/>
    <x v="1"/>
    <x v="186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x v="220"/>
    <s v="Focused composite approach"/>
    <n v="7900"/>
    <n v="667"/>
    <n v="8.4430379746835449"/>
    <x v="0"/>
    <x v="68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x v="221"/>
    <s v="Face-to-face clear-thinking Local Area Network"/>
    <n v="121500"/>
    <n v="119830"/>
    <n v="98.625514403292186"/>
    <x v="0"/>
    <x v="187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x v="222"/>
    <s v="Cross-group cohesive circuit"/>
    <n v="4800"/>
    <n v="6623"/>
    <n v="137.97916666666669"/>
    <x v="1"/>
    <x v="18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x v="223"/>
    <s v="Synergistic explicit capability"/>
    <n v="87300"/>
    <n v="81897"/>
    <n v="93.81099656357388"/>
    <x v="0"/>
    <x v="189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x v="224"/>
    <s v="Diverse analyzing definition"/>
    <n v="46300"/>
    <n v="186885"/>
    <n v="403.63930885529157"/>
    <x v="1"/>
    <x v="190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x v="225"/>
    <s v="Enterprise-wide reciprocal success"/>
    <n v="67800"/>
    <n v="176398"/>
    <n v="260.1740412979351"/>
    <x v="1"/>
    <x v="191"/>
    <n v="30"/>
    <s v="US"/>
    <s v="USD"/>
    <n v="1399093200"/>
    <n v="1399093200"/>
    <b v="1"/>
    <b v="0"/>
    <s v="music/rock"/>
    <x v="1"/>
    <s v="rock"/>
    <x v="220"/>
    <d v="2014-05-03T05:00:00"/>
  </r>
  <r>
    <n v="226"/>
    <x v="102"/>
    <s v="Progressive neutral middleware"/>
    <n v="3000"/>
    <n v="10999"/>
    <n v="366.63333333333333"/>
    <x v="1"/>
    <x v="19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x v="226"/>
    <s v="Intuitive exuding process improvement"/>
    <n v="60900"/>
    <n v="102751"/>
    <n v="168.72085385878489"/>
    <x v="1"/>
    <x v="19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x v="227"/>
    <s v="Exclusive real-time protocol"/>
    <n v="137900"/>
    <n v="165352"/>
    <n v="119.90717911530093"/>
    <x v="1"/>
    <x v="194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x v="228"/>
    <s v="Extended encompassing application"/>
    <n v="85600"/>
    <n v="165798"/>
    <n v="193.68925233644859"/>
    <x v="1"/>
    <x v="195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x v="229"/>
    <s v="Progressive value-added ability"/>
    <n v="2400"/>
    <n v="10084"/>
    <n v="420.16666666666669"/>
    <x v="1"/>
    <x v="196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x v="230"/>
    <s v="Cross-platform uniform hardware"/>
    <n v="7200"/>
    <n v="5523"/>
    <n v="76.708333333333329"/>
    <x v="3"/>
    <x v="109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x v="231"/>
    <s v="Progressive secondary portal"/>
    <n v="3400"/>
    <n v="5823"/>
    <n v="171.26470588235293"/>
    <x v="1"/>
    <x v="45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x v="232"/>
    <s v="Multi-lateral national adapter"/>
    <n v="3800"/>
    <n v="6000"/>
    <n v="157.89473684210526"/>
    <x v="1"/>
    <x v="197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x v="233"/>
    <s v="Enterprise-wide motivating matrices"/>
    <n v="7500"/>
    <n v="8181"/>
    <n v="109.08"/>
    <x v="1"/>
    <x v="46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x v="234"/>
    <s v="Polarized upward-trending Local Area Network"/>
    <n v="8600"/>
    <n v="3589"/>
    <n v="41.732558139534881"/>
    <x v="0"/>
    <x v="45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x v="235"/>
    <s v="Object-based directional function"/>
    <n v="39500"/>
    <n v="4323"/>
    <n v="10.944303797468354"/>
    <x v="0"/>
    <x v="176"/>
    <n v="75.84"/>
    <s v="AU"/>
    <s v="AUD"/>
    <n v="1561438800"/>
    <n v="1562043600"/>
    <b v="0"/>
    <b v="1"/>
    <s v="music/rock"/>
    <x v="1"/>
    <s v="rock"/>
    <x v="230"/>
    <d v="2019-07-02T05:00:00"/>
  </r>
  <r>
    <n v="237"/>
    <x v="236"/>
    <s v="Re-contextualized tangible open architecture"/>
    <n v="9300"/>
    <n v="14822"/>
    <n v="159.3763440860215"/>
    <x v="1"/>
    <x v="198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x v="237"/>
    <s v="Distributed systemic adapter"/>
    <n v="2400"/>
    <n v="10138"/>
    <n v="422.41666666666669"/>
    <x v="1"/>
    <x v="199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x v="238"/>
    <s v="Networked web-enabled instruction set"/>
    <n v="3200"/>
    <n v="3127"/>
    <n v="97.71875"/>
    <x v="0"/>
    <x v="142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x v="239"/>
    <s v="Vision-oriented dynamic service-desk"/>
    <n v="29400"/>
    <n v="123124"/>
    <n v="418.78911564625849"/>
    <x v="1"/>
    <x v="200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x v="240"/>
    <s v="Vision-oriented actuating open system"/>
    <n v="168500"/>
    <n v="171729"/>
    <n v="101.91632047477745"/>
    <x v="1"/>
    <x v="7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x v="241"/>
    <s v="Sharable scalable core"/>
    <n v="8400"/>
    <n v="10729"/>
    <n v="127.72619047619047"/>
    <x v="1"/>
    <x v="201"/>
    <n v="42.92"/>
    <s v="US"/>
    <s v="USD"/>
    <n v="1494392400"/>
    <n v="1495256400"/>
    <b v="0"/>
    <b v="1"/>
    <s v="music/rock"/>
    <x v="1"/>
    <s v="rock"/>
    <x v="235"/>
    <d v="2017-05-20T05:00:00"/>
  </r>
  <r>
    <n v="243"/>
    <x v="242"/>
    <s v="Customer-focused attitude-oriented function"/>
    <n v="2300"/>
    <n v="10240"/>
    <n v="445.21739130434781"/>
    <x v="1"/>
    <x v="202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x v="243"/>
    <s v="Reverse-engineered system-worthy extranet"/>
    <n v="700"/>
    <n v="3988"/>
    <n v="569.71428571428578"/>
    <x v="1"/>
    <x v="4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x v="244"/>
    <s v="Re-engineered systematic monitoring"/>
    <n v="2900"/>
    <n v="14771"/>
    <n v="509.34482758620686"/>
    <x v="1"/>
    <x v="203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x v="245"/>
    <s v="Seamless value-added standardization"/>
    <n v="4500"/>
    <n v="14649"/>
    <n v="325.5333333333333"/>
    <x v="1"/>
    <x v="4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x v="246"/>
    <s v="Triple-buffered fresh-thinking frame"/>
    <n v="19800"/>
    <n v="184658"/>
    <n v="932.61616161616166"/>
    <x v="1"/>
    <x v="20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x v="247"/>
    <s v="Streamlined holistic knowledgebase"/>
    <n v="6200"/>
    <n v="13103"/>
    <n v="211.33870967741933"/>
    <x v="1"/>
    <x v="205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x v="248"/>
    <s v="Up-sized intermediate website"/>
    <n v="61500"/>
    <n v="168095"/>
    <n v="273.32520325203251"/>
    <x v="1"/>
    <x v="206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x v="249"/>
    <s v="Future-proofed directional synergy"/>
    <n v="100"/>
    <n v="3"/>
    <n v="3"/>
    <x v="0"/>
    <x v="49"/>
    <n v="3"/>
    <s v="US"/>
    <s v="USD"/>
    <n v="1264399200"/>
    <n v="1267423200"/>
    <b v="0"/>
    <b v="0"/>
    <s v="music/rock"/>
    <x v="1"/>
    <s v="rock"/>
    <x v="67"/>
    <d v="2010-03-01T06:00:00"/>
  </r>
  <r>
    <n v="251"/>
    <x v="250"/>
    <s v="Enhanced user-facing function"/>
    <n v="7100"/>
    <n v="3840"/>
    <n v="54.084507042253513"/>
    <x v="0"/>
    <x v="196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x v="251"/>
    <s v="Operative bandwidth-monitored interface"/>
    <n v="1000"/>
    <n v="6263"/>
    <n v="626.29999999999995"/>
    <x v="1"/>
    <x v="207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x v="252"/>
    <s v="Upgradable multi-state instruction set"/>
    <n v="121500"/>
    <n v="108161"/>
    <n v="89.021399176954731"/>
    <x v="0"/>
    <x v="208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x v="253"/>
    <s v="De-engineered static Local Area Network"/>
    <n v="4600"/>
    <n v="8505"/>
    <n v="184.89130434782609"/>
    <x v="1"/>
    <x v="39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x v="254"/>
    <s v="Upgradable grid-enabled superstructure"/>
    <n v="80500"/>
    <n v="96735"/>
    <n v="120.16770186335404"/>
    <x v="1"/>
    <x v="209"/>
    <n v="57"/>
    <s v="US"/>
    <s v="USD"/>
    <n v="1297836000"/>
    <n v="1298268000"/>
    <b v="0"/>
    <b v="1"/>
    <s v="music/rock"/>
    <x v="1"/>
    <s v="rock"/>
    <x v="247"/>
    <d v="2011-02-21T06:00:00"/>
  </r>
  <r>
    <n v="256"/>
    <x v="255"/>
    <s v="Optimized actuating toolset"/>
    <n v="4100"/>
    <n v="959"/>
    <n v="23.390243902439025"/>
    <x v="0"/>
    <x v="27"/>
    <n v="63.93"/>
    <s v="GB"/>
    <s v="GBP"/>
    <n v="1453615200"/>
    <n v="1456812000"/>
    <b v="0"/>
    <b v="0"/>
    <s v="music/rock"/>
    <x v="1"/>
    <s v="rock"/>
    <x v="248"/>
    <d v="2016-03-01T06:00:00"/>
  </r>
  <r>
    <n v="257"/>
    <x v="256"/>
    <s v="Decentralized exuding strategy"/>
    <n v="5700"/>
    <n v="8322"/>
    <n v="146"/>
    <x v="1"/>
    <x v="45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x v="257"/>
    <s v="Assimilated coherent hardware"/>
    <n v="5000"/>
    <n v="13424"/>
    <n v="268.48"/>
    <x v="1"/>
    <x v="129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x v="258"/>
    <s v="Multi-channeled responsive implementation"/>
    <n v="1800"/>
    <n v="10755"/>
    <n v="597.5"/>
    <x v="1"/>
    <x v="18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x v="259"/>
    <s v="Centralized modular initiative"/>
    <n v="6300"/>
    <n v="9935"/>
    <n v="157.69841269841268"/>
    <x v="1"/>
    <x v="210"/>
    <n v="38.07"/>
    <s v="US"/>
    <s v="USD"/>
    <n v="1348808400"/>
    <n v="1349845200"/>
    <b v="0"/>
    <b v="0"/>
    <s v="music/rock"/>
    <x v="1"/>
    <s v="rock"/>
    <x v="136"/>
    <d v="2012-10-10T05:00:00"/>
  </r>
  <r>
    <n v="261"/>
    <x v="260"/>
    <s v="Reverse-engineered cohesive migration"/>
    <n v="84300"/>
    <n v="26303"/>
    <n v="31.201660735468568"/>
    <x v="0"/>
    <x v="211"/>
    <n v="57.94"/>
    <s v="US"/>
    <s v="USD"/>
    <n v="1282712400"/>
    <n v="1283058000"/>
    <b v="0"/>
    <b v="1"/>
    <s v="music/rock"/>
    <x v="1"/>
    <s v="rock"/>
    <x v="252"/>
    <d v="2010-08-29T05:00:00"/>
  </r>
  <r>
    <n v="262"/>
    <x v="261"/>
    <s v="Compatible multimedia hub"/>
    <n v="1700"/>
    <n v="5328"/>
    <n v="313.41176470588238"/>
    <x v="1"/>
    <x v="3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x v="262"/>
    <s v="Organic eco-centric success"/>
    <n v="2900"/>
    <n v="10756"/>
    <n v="370.89655172413791"/>
    <x v="1"/>
    <x v="134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x v="263"/>
    <s v="Virtual reciprocal policy"/>
    <n v="45600"/>
    <n v="165375"/>
    <n v="362.66447368421052"/>
    <x v="1"/>
    <x v="212"/>
    <n v="30"/>
    <s v="US"/>
    <s v="USD"/>
    <n v="1360648800"/>
    <n v="1362031200"/>
    <b v="0"/>
    <b v="0"/>
    <s v="theater/plays"/>
    <x v="3"/>
    <s v="plays"/>
    <x v="255"/>
    <d v="2013-02-28T06:00:00"/>
  </r>
  <r>
    <n v="265"/>
    <x v="264"/>
    <s v="Persevering interactive emulation"/>
    <n v="4900"/>
    <n v="6031"/>
    <n v="123.08163265306122"/>
    <x v="1"/>
    <x v="99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x v="265"/>
    <s v="Proactive responsive emulation"/>
    <n v="111900"/>
    <n v="85902"/>
    <n v="76.766756032171585"/>
    <x v="0"/>
    <x v="213"/>
    <n v="27"/>
    <s v="IT"/>
    <s v="EUR"/>
    <n v="1415340000"/>
    <n v="1418191200"/>
    <b v="0"/>
    <b v="1"/>
    <s v="music/jazz"/>
    <x v="1"/>
    <s v="jazz"/>
    <x v="257"/>
    <d v="2014-12-10T06:00:00"/>
  </r>
  <r>
    <n v="267"/>
    <x v="266"/>
    <s v="Extended eco-centric function"/>
    <n v="61600"/>
    <n v="143910"/>
    <n v="233.62012987012989"/>
    <x v="1"/>
    <x v="214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x v="267"/>
    <s v="Networked optimal productivity"/>
    <n v="1500"/>
    <n v="2708"/>
    <n v="180.53333333333333"/>
    <x v="1"/>
    <x v="44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x v="268"/>
    <s v="Persistent attitude-oriented approach"/>
    <n v="3500"/>
    <n v="8842"/>
    <n v="252.62857142857143"/>
    <x v="1"/>
    <x v="215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x v="269"/>
    <s v="Triple-buffered 4thgeneration toolset"/>
    <n v="173900"/>
    <n v="47260"/>
    <n v="27.176538240368025"/>
    <x v="3"/>
    <x v="216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x v="270"/>
    <s v="Progressive zero administration leverage"/>
    <n v="153700"/>
    <n v="1953"/>
    <n v="1.2706571242680547"/>
    <x v="2"/>
    <x v="217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x v="271"/>
    <s v="Networked radical neural-net"/>
    <n v="51100"/>
    <n v="155349"/>
    <n v="304.0097847358121"/>
    <x v="1"/>
    <x v="218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x v="272"/>
    <s v="Re-engineered heuristic forecast"/>
    <n v="7800"/>
    <n v="10704"/>
    <n v="137.23076923076923"/>
    <x v="1"/>
    <x v="219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x v="273"/>
    <s v="Fully-configurable background algorithm"/>
    <n v="2400"/>
    <n v="773"/>
    <n v="32.208333333333336"/>
    <x v="0"/>
    <x v="27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x v="274"/>
    <s v="Stand-alone discrete Graphical User Interface"/>
    <n v="3900"/>
    <n v="9419"/>
    <n v="241.51282051282053"/>
    <x v="1"/>
    <x v="220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x v="275"/>
    <s v="Front-line foreground project"/>
    <n v="5500"/>
    <n v="5324"/>
    <n v="96.8"/>
    <x v="0"/>
    <x v="221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x v="276"/>
    <s v="Persevering system-worthy info-mediaries"/>
    <n v="700"/>
    <n v="7465"/>
    <n v="1066.4285714285716"/>
    <x v="1"/>
    <x v="100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x v="277"/>
    <s v="Distributed multi-tasking strategy"/>
    <n v="2700"/>
    <n v="8799"/>
    <n v="325.88888888888891"/>
    <x v="1"/>
    <x v="222"/>
    <n v="96.69"/>
    <s v="US"/>
    <s v="USD"/>
    <n v="1353909600"/>
    <n v="1356069600"/>
    <b v="0"/>
    <b v="0"/>
    <s v="technology/web"/>
    <x v="2"/>
    <s v="web"/>
    <x v="269"/>
    <d v="2012-12-21T06:00:00"/>
  </r>
  <r>
    <n v="279"/>
    <x v="278"/>
    <s v="Vision-oriented methodical application"/>
    <n v="8000"/>
    <n v="13656"/>
    <n v="170.70000000000002"/>
    <x v="1"/>
    <x v="223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x v="279"/>
    <s v="Function-based high-level infrastructure"/>
    <n v="2500"/>
    <n v="14536"/>
    <n v="581.44000000000005"/>
    <x v="1"/>
    <x v="224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x v="280"/>
    <s v="Profound object-oriented paradigm"/>
    <n v="164500"/>
    <n v="150552"/>
    <n v="91.520972644376897"/>
    <x v="0"/>
    <x v="225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x v="281"/>
    <s v="Virtual contextually-based circuit"/>
    <n v="8400"/>
    <n v="9076"/>
    <n v="108.04761904761904"/>
    <x v="1"/>
    <x v="221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x v="282"/>
    <s v="Business-focused dynamic instruction set"/>
    <n v="8100"/>
    <n v="1517"/>
    <n v="18.728395061728396"/>
    <x v="0"/>
    <x v="226"/>
    <n v="52.31"/>
    <s v="DK"/>
    <s v="DKK"/>
    <n v="1464584400"/>
    <n v="1465016400"/>
    <b v="0"/>
    <b v="0"/>
    <s v="music/rock"/>
    <x v="1"/>
    <s v="rock"/>
    <x v="273"/>
    <d v="2016-06-04T05:00:00"/>
  </r>
  <r>
    <n v="284"/>
    <x v="283"/>
    <s v="Ameliorated fresh-thinking protocol"/>
    <n v="9800"/>
    <n v="8153"/>
    <n v="83.193877551020407"/>
    <x v="0"/>
    <x v="227"/>
    <n v="61.77"/>
    <s v="US"/>
    <s v="USD"/>
    <n v="1335848400"/>
    <n v="1336280400"/>
    <b v="0"/>
    <b v="0"/>
    <s v="technology/web"/>
    <x v="2"/>
    <s v="web"/>
    <x v="274"/>
    <d v="2012-05-06T05:00:00"/>
  </r>
  <r>
    <n v="285"/>
    <x v="284"/>
    <s v="Front-line optimizing emulation"/>
    <n v="900"/>
    <n v="6357"/>
    <n v="706.33333333333337"/>
    <x v="1"/>
    <x v="228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x v="285"/>
    <s v="Devolved uniform complexity"/>
    <n v="112100"/>
    <n v="19557"/>
    <n v="17.446030330062445"/>
    <x v="3"/>
    <x v="229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x v="286"/>
    <s v="Public-key intangible superstructure"/>
    <n v="6300"/>
    <n v="13213"/>
    <n v="209.73015873015873"/>
    <x v="1"/>
    <x v="230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x v="287"/>
    <s v="Secured global success"/>
    <n v="5600"/>
    <n v="5476"/>
    <n v="97.785714285714292"/>
    <x v="0"/>
    <x v="231"/>
    <n v="39.97"/>
    <s v="DK"/>
    <s v="DKK"/>
    <n v="1331701200"/>
    <n v="1331787600"/>
    <b v="0"/>
    <b v="1"/>
    <s v="music/metal"/>
    <x v="1"/>
    <s v="metal"/>
    <x v="278"/>
    <d v="2012-03-15T05:00:00"/>
  </r>
  <r>
    <n v="289"/>
    <x v="288"/>
    <s v="Grass-roots mission-critical capability"/>
    <n v="800"/>
    <n v="13474"/>
    <n v="1684.25"/>
    <x v="1"/>
    <x v="232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x v="289"/>
    <s v="Advanced global data-warehouse"/>
    <n v="168600"/>
    <n v="91722"/>
    <n v="54.402135231316727"/>
    <x v="0"/>
    <x v="233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x v="290"/>
    <s v="Self-enabling uniform complexity"/>
    <n v="1800"/>
    <n v="8219"/>
    <n v="456.61111111111109"/>
    <x v="1"/>
    <x v="3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x v="291"/>
    <s v="Versatile cohesive encoding"/>
    <n v="7300"/>
    <n v="717"/>
    <n v="9.8219178082191778"/>
    <x v="0"/>
    <x v="234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x v="292"/>
    <s v="Organized executive solution"/>
    <n v="6500"/>
    <n v="1065"/>
    <n v="16.384615384615383"/>
    <x v="3"/>
    <x v="235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x v="293"/>
    <s v="Automated local emulation"/>
    <n v="600"/>
    <n v="8038"/>
    <n v="1339.6666666666667"/>
    <x v="1"/>
    <x v="236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x v="294"/>
    <s v="Enterprise-wide intermediate middleware"/>
    <n v="192900"/>
    <n v="68769"/>
    <n v="35.650077760497666"/>
    <x v="0"/>
    <x v="237"/>
    <n v="36"/>
    <s v="CH"/>
    <s v="CHF"/>
    <n v="1381813200"/>
    <n v="1383976800"/>
    <b v="0"/>
    <b v="0"/>
    <s v="theater/plays"/>
    <x v="3"/>
    <s v="plays"/>
    <x v="285"/>
    <d v="2013-11-09T06:00:00"/>
  </r>
  <r>
    <n v="296"/>
    <x v="295"/>
    <s v="Grass-roots real-time Local Area Network"/>
    <n v="6100"/>
    <n v="3352"/>
    <n v="54.950819672131146"/>
    <x v="0"/>
    <x v="63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x v="296"/>
    <s v="Organized client-driven capacity"/>
    <n v="7200"/>
    <n v="6785"/>
    <n v="94.236111111111114"/>
    <x v="0"/>
    <x v="238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x v="297"/>
    <s v="Adaptive intangible database"/>
    <n v="3500"/>
    <n v="5037"/>
    <n v="143.91428571428571"/>
    <x v="1"/>
    <x v="239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x v="298"/>
    <s v="Grass-roots contextually-based algorithm"/>
    <n v="3800"/>
    <n v="1954"/>
    <n v="51.421052631578945"/>
    <x v="0"/>
    <x v="240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x v="299"/>
    <s v="Focused executive core"/>
    <n v="100"/>
    <n v="5"/>
    <n v="5"/>
    <x v="0"/>
    <x v="49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x v="300"/>
    <s v="Multi-channeled disintermediate policy"/>
    <n v="900"/>
    <n v="12102"/>
    <n v="1344.6666666666667"/>
    <x v="1"/>
    <x v="241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x v="301"/>
    <s v="Customizable bi-directional hardware"/>
    <n v="76100"/>
    <n v="24234"/>
    <n v="31.844940867279899"/>
    <x v="0"/>
    <x v="242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x v="302"/>
    <s v="Networked optimal architecture"/>
    <n v="3400"/>
    <n v="2809"/>
    <n v="82.617647058823536"/>
    <x v="0"/>
    <x v="235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x v="303"/>
    <s v="User-friendly discrete benchmark"/>
    <n v="2100"/>
    <n v="11469"/>
    <n v="546.14285714285722"/>
    <x v="1"/>
    <x v="23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x v="304"/>
    <s v="Grass-roots actuating policy"/>
    <n v="2800"/>
    <n v="8014"/>
    <n v="286.21428571428572"/>
    <x v="1"/>
    <x v="72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x v="305"/>
    <s v="Enterprise-wide 3rdgeneration knowledge user"/>
    <n v="6500"/>
    <n v="514"/>
    <n v="7.9076923076923071"/>
    <x v="0"/>
    <x v="243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x v="306"/>
    <s v="Face-to-face zero tolerance moderator"/>
    <n v="32900"/>
    <n v="43473"/>
    <n v="132.13677811550153"/>
    <x v="1"/>
    <x v="244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x v="307"/>
    <s v="Grass-roots optimizing projection"/>
    <n v="118200"/>
    <n v="87560"/>
    <n v="74.077834179357026"/>
    <x v="0"/>
    <x v="245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x v="308"/>
    <s v="User-centric 6thgeneration attitude"/>
    <n v="4100"/>
    <n v="3087"/>
    <n v="75.292682926829272"/>
    <x v="3"/>
    <x v="51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x v="309"/>
    <s v="Switchable zero tolerance website"/>
    <n v="7800"/>
    <n v="1586"/>
    <n v="20.333333333333332"/>
    <x v="0"/>
    <x v="3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x v="310"/>
    <s v="Focused real-time help-desk"/>
    <n v="6300"/>
    <n v="12812"/>
    <n v="203.36507936507937"/>
    <x v="1"/>
    <x v="246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x v="311"/>
    <s v="Robust impactful approach"/>
    <n v="59100"/>
    <n v="183345"/>
    <n v="310.2284263959391"/>
    <x v="1"/>
    <x v="247"/>
    <n v="49"/>
    <s v="US"/>
    <s v="USD"/>
    <n v="1382677200"/>
    <n v="1383282000"/>
    <b v="0"/>
    <b v="0"/>
    <s v="theater/plays"/>
    <x v="3"/>
    <s v="plays"/>
    <x v="244"/>
    <d v="2013-11-01T05:00:00"/>
  </r>
  <r>
    <n v="313"/>
    <x v="312"/>
    <s v="Secured maximized policy"/>
    <n v="2200"/>
    <n v="8697"/>
    <n v="395.31818181818181"/>
    <x v="1"/>
    <x v="248"/>
    <n v="39"/>
    <s v="US"/>
    <s v="USD"/>
    <n v="1330322400"/>
    <n v="1330495200"/>
    <b v="0"/>
    <b v="0"/>
    <s v="music/rock"/>
    <x v="1"/>
    <s v="rock"/>
    <x v="301"/>
    <d v="2012-02-29T06:00:00"/>
  </r>
  <r>
    <n v="314"/>
    <x v="313"/>
    <s v="Realigned upward-trending strategy"/>
    <n v="1400"/>
    <n v="4126"/>
    <n v="294.71428571428572"/>
    <x v="1"/>
    <x v="221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x v="314"/>
    <s v="Open-source interactive knowledge user"/>
    <n v="9500"/>
    <n v="3220"/>
    <n v="33.89473684210526"/>
    <x v="0"/>
    <x v="249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x v="315"/>
    <s v="Configurable demand-driven matrix"/>
    <n v="9600"/>
    <n v="6401"/>
    <n v="66.677083333333329"/>
    <x v="0"/>
    <x v="250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x v="316"/>
    <s v="Cross-group coherent hierarchy"/>
    <n v="6600"/>
    <n v="1269"/>
    <n v="19.227272727272727"/>
    <x v="0"/>
    <x v="141"/>
    <n v="42.3"/>
    <s v="US"/>
    <s v="USD"/>
    <n v="1494738000"/>
    <n v="1495861200"/>
    <b v="0"/>
    <b v="0"/>
    <s v="theater/plays"/>
    <x v="3"/>
    <s v="plays"/>
    <x v="304"/>
    <d v="2017-05-27T05:00:00"/>
  </r>
  <r>
    <n v="318"/>
    <x v="317"/>
    <s v="Decentralized demand-driven open system"/>
    <n v="5700"/>
    <n v="903"/>
    <n v="15.842105263157894"/>
    <x v="0"/>
    <x v="68"/>
    <n v="53.12"/>
    <s v="US"/>
    <s v="USD"/>
    <n v="1392357600"/>
    <n v="1392530400"/>
    <b v="0"/>
    <b v="0"/>
    <s v="music/rock"/>
    <x v="1"/>
    <s v="rock"/>
    <x v="305"/>
    <d v="2014-02-16T06:00:00"/>
  </r>
  <r>
    <n v="319"/>
    <x v="318"/>
    <s v="Advanced empowering matrix"/>
    <n v="8400"/>
    <n v="3251"/>
    <n v="38.702380952380956"/>
    <x v="3"/>
    <x v="251"/>
    <n v="50.8"/>
    <s v="US"/>
    <s v="USD"/>
    <n v="1281589200"/>
    <n v="1283662800"/>
    <b v="0"/>
    <b v="0"/>
    <s v="technology/web"/>
    <x v="2"/>
    <s v="web"/>
    <x v="306"/>
    <d v="2010-09-05T05:00:00"/>
  </r>
  <r>
    <n v="320"/>
    <x v="319"/>
    <s v="Phased holistic implementation"/>
    <n v="84400"/>
    <n v="8092"/>
    <n v="9.5876777251184837"/>
    <x v="0"/>
    <x v="175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x v="320"/>
    <s v="Proactive attitude-oriented knowledge user"/>
    <n v="170400"/>
    <n v="160422"/>
    <n v="94.144366197183089"/>
    <x v="0"/>
    <x v="194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x v="321"/>
    <s v="Visionary asymmetric Graphical User Interface"/>
    <n v="117900"/>
    <n v="196377"/>
    <n v="166.56234096692114"/>
    <x v="1"/>
    <x v="252"/>
    <n v="38"/>
    <s v="US"/>
    <s v="USD"/>
    <n v="1290664800"/>
    <n v="1291788000"/>
    <b v="0"/>
    <b v="0"/>
    <s v="theater/plays"/>
    <x v="3"/>
    <s v="plays"/>
    <x v="309"/>
    <d v="2010-12-08T06:00:00"/>
  </r>
  <r>
    <n v="323"/>
    <x v="322"/>
    <s v="Integrated zero-defect help-desk"/>
    <n v="8900"/>
    <n v="2148"/>
    <n v="24.134831460674157"/>
    <x v="0"/>
    <x v="150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x v="323"/>
    <s v="Inverse analyzing matrices"/>
    <n v="7100"/>
    <n v="11648"/>
    <n v="164.05633802816902"/>
    <x v="1"/>
    <x v="253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x v="324"/>
    <s v="Programmable systemic implementation"/>
    <n v="6500"/>
    <n v="5897"/>
    <n v="90.723076923076931"/>
    <x v="0"/>
    <x v="107"/>
    <n v="80.78"/>
    <s v="US"/>
    <s v="USD"/>
    <n v="1529125200"/>
    <n v="1531112400"/>
    <b v="0"/>
    <b v="1"/>
    <s v="theater/plays"/>
    <x v="3"/>
    <s v="plays"/>
    <x v="79"/>
    <d v="2018-07-09T05:00:00"/>
  </r>
  <r>
    <n v="326"/>
    <x v="325"/>
    <s v="Multi-channeled next generation architecture"/>
    <n v="7200"/>
    <n v="3326"/>
    <n v="46.194444444444443"/>
    <x v="0"/>
    <x v="5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x v="326"/>
    <s v="Digitized 3rdgeneration encoding"/>
    <n v="2600"/>
    <n v="1002"/>
    <n v="38.53846153846154"/>
    <x v="0"/>
    <x v="254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x v="327"/>
    <s v="Innovative well-modulated functionalities"/>
    <n v="98700"/>
    <n v="131826"/>
    <n v="133.56231003039514"/>
    <x v="1"/>
    <x v="255"/>
    <n v="54"/>
    <s v="US"/>
    <s v="USD"/>
    <n v="1543557600"/>
    <n v="1544508000"/>
    <b v="0"/>
    <b v="0"/>
    <s v="music/rock"/>
    <x v="1"/>
    <s v="rock"/>
    <x v="314"/>
    <d v="2018-12-11T06:00:00"/>
  </r>
  <r>
    <n v="329"/>
    <x v="328"/>
    <s v="Fundamental incremental database"/>
    <n v="93800"/>
    <n v="21477"/>
    <n v="22.896588486140725"/>
    <x v="2"/>
    <x v="57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x v="329"/>
    <s v="Expanded encompassing open architecture"/>
    <n v="33700"/>
    <n v="62330"/>
    <n v="184.95548961424333"/>
    <x v="1"/>
    <x v="256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x v="330"/>
    <s v="Intuitive static portal"/>
    <n v="3300"/>
    <n v="14643"/>
    <n v="443.72727272727275"/>
    <x v="1"/>
    <x v="257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x v="331"/>
    <s v="Optional bandwidth-monitored definition"/>
    <n v="20700"/>
    <n v="41396"/>
    <n v="199.9806763285024"/>
    <x v="1"/>
    <x v="258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x v="332"/>
    <s v="Persistent well-modulated synergy"/>
    <n v="9600"/>
    <n v="11900"/>
    <n v="123.95833333333333"/>
    <x v="1"/>
    <x v="259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x v="333"/>
    <s v="Assimilated discrete algorithm"/>
    <n v="66200"/>
    <n v="123538"/>
    <n v="186.61329305135951"/>
    <x v="1"/>
    <x v="260"/>
    <n v="111"/>
    <s v="US"/>
    <s v="USD"/>
    <n v="1515564000"/>
    <n v="1516168800"/>
    <b v="0"/>
    <b v="0"/>
    <s v="music/rock"/>
    <x v="1"/>
    <s v="rock"/>
    <x v="32"/>
    <d v="2018-01-17T06:00:00"/>
  </r>
  <r>
    <n v="335"/>
    <x v="334"/>
    <s v="Operative uniform hub"/>
    <n v="173800"/>
    <n v="198628"/>
    <n v="114.28538550057536"/>
    <x v="1"/>
    <x v="261"/>
    <n v="87"/>
    <s v="US"/>
    <s v="USD"/>
    <n v="1573797600"/>
    <n v="1574920800"/>
    <b v="0"/>
    <b v="0"/>
    <s v="music/rock"/>
    <x v="1"/>
    <s v="rock"/>
    <x v="320"/>
    <d v="2019-11-28T06:00:00"/>
  </r>
  <r>
    <n v="336"/>
    <x v="335"/>
    <s v="Customizable intangible capability"/>
    <n v="70700"/>
    <n v="68602"/>
    <n v="97.032531824611041"/>
    <x v="0"/>
    <x v="262"/>
    <n v="63.99"/>
    <s v="US"/>
    <s v="USD"/>
    <n v="1292392800"/>
    <n v="1292479200"/>
    <b v="0"/>
    <b v="1"/>
    <s v="music/rock"/>
    <x v="1"/>
    <s v="rock"/>
    <x v="321"/>
    <d v="2010-12-16T06:00:00"/>
  </r>
  <r>
    <n v="337"/>
    <x v="336"/>
    <s v="Innovative didactic analyzer"/>
    <n v="94500"/>
    <n v="116064"/>
    <n v="122.81904761904762"/>
    <x v="1"/>
    <x v="263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x v="337"/>
    <s v="Decentralized intangible encoding"/>
    <n v="69800"/>
    <n v="125042"/>
    <n v="179.14326647564468"/>
    <x v="1"/>
    <x v="264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x v="338"/>
    <s v="Front-line transitional algorithm"/>
    <n v="136300"/>
    <n v="108974"/>
    <n v="79.951577402787962"/>
    <x v="3"/>
    <x v="265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x v="339"/>
    <s v="Switchable didactic matrices"/>
    <n v="37100"/>
    <n v="34964"/>
    <n v="94.242587601078171"/>
    <x v="0"/>
    <x v="224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x v="340"/>
    <s v="Ameliorated disintermediate utilization"/>
    <n v="114300"/>
    <n v="96777"/>
    <n v="84.669291338582681"/>
    <x v="0"/>
    <x v="266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x v="341"/>
    <s v="Visionary foreground middleware"/>
    <n v="47900"/>
    <n v="31864"/>
    <n v="66.521920668058456"/>
    <x v="0"/>
    <x v="267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x v="342"/>
    <s v="Optional zero-defect task-force"/>
    <n v="9000"/>
    <n v="4853"/>
    <n v="53.922222222222224"/>
    <x v="0"/>
    <x v="98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x v="343"/>
    <s v="Devolved exuding emulation"/>
    <n v="197600"/>
    <n v="82959"/>
    <n v="41.983299595141702"/>
    <x v="0"/>
    <x v="268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x v="344"/>
    <s v="Open-source neutral task-force"/>
    <n v="157600"/>
    <n v="23159"/>
    <n v="14.69479695431472"/>
    <x v="0"/>
    <x v="269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x v="345"/>
    <s v="Virtual attitude-oriented migration"/>
    <n v="8000"/>
    <n v="2758"/>
    <n v="34.475000000000001"/>
    <x v="0"/>
    <x v="270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x v="346"/>
    <s v="Open-source full-range portal"/>
    <n v="900"/>
    <n v="12607"/>
    <n v="1400.7777777777778"/>
    <x v="1"/>
    <x v="27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x v="347"/>
    <s v="Versatile cohesive open system"/>
    <n v="199000"/>
    <n v="142823"/>
    <n v="71.770351758793964"/>
    <x v="0"/>
    <x v="272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x v="348"/>
    <s v="Multi-layered bottom-line frame"/>
    <n v="180800"/>
    <n v="95958"/>
    <n v="53.074115044247783"/>
    <x v="0"/>
    <x v="27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x v="349"/>
    <s v="Pre-emptive neutral capacity"/>
    <n v="100"/>
    <n v="5"/>
    <n v="5"/>
    <x v="0"/>
    <x v="49"/>
    <n v="5"/>
    <s v="US"/>
    <s v="USD"/>
    <n v="1432098000"/>
    <n v="1433653200"/>
    <b v="0"/>
    <b v="1"/>
    <s v="music/jazz"/>
    <x v="1"/>
    <s v="jazz"/>
    <x v="334"/>
    <d v="2015-06-07T05:00:00"/>
  </r>
  <r>
    <n v="351"/>
    <x v="350"/>
    <s v="Universal maximized methodology"/>
    <n v="74100"/>
    <n v="94631"/>
    <n v="127.70715249662618"/>
    <x v="1"/>
    <x v="274"/>
    <n v="47.01"/>
    <s v="US"/>
    <s v="USD"/>
    <n v="1440392400"/>
    <n v="1441602000"/>
    <b v="0"/>
    <b v="0"/>
    <s v="music/rock"/>
    <x v="1"/>
    <s v="rock"/>
    <x v="335"/>
    <d v="2015-09-07T05:00:00"/>
  </r>
  <r>
    <n v="352"/>
    <x v="351"/>
    <s v="Expanded hybrid hardware"/>
    <n v="2800"/>
    <n v="977"/>
    <n v="34.892857142857139"/>
    <x v="0"/>
    <x v="254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x v="352"/>
    <s v="Profit-focused multi-tasking access"/>
    <n v="33600"/>
    <n v="137961"/>
    <n v="410.59821428571428"/>
    <x v="1"/>
    <x v="275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x v="353"/>
    <s v="Profit-focused transitional capability"/>
    <n v="6100"/>
    <n v="7548"/>
    <n v="123.73770491803278"/>
    <x v="1"/>
    <x v="175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x v="354"/>
    <s v="Front-line scalable definition"/>
    <n v="3800"/>
    <n v="2241"/>
    <n v="58.973684210526315"/>
    <x v="2"/>
    <x v="99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x v="355"/>
    <s v="Open-source systematic protocol"/>
    <n v="9300"/>
    <n v="3431"/>
    <n v="36.892473118279568"/>
    <x v="0"/>
    <x v="174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x v="356"/>
    <s v="Implemented tangible algorithm"/>
    <n v="2300"/>
    <n v="4253"/>
    <n v="184.91304347826087"/>
    <x v="1"/>
    <x v="142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x v="357"/>
    <s v="Profit-focused 3rdgeneration circuit"/>
    <n v="9700"/>
    <n v="1146"/>
    <n v="11.814432989690722"/>
    <x v="0"/>
    <x v="276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x v="358"/>
    <s v="Compatible needs-based architecture"/>
    <n v="4000"/>
    <n v="11948"/>
    <n v="298.7"/>
    <x v="1"/>
    <x v="27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x v="359"/>
    <s v="Right-sized zero tolerance migration"/>
    <n v="59700"/>
    <n v="135132"/>
    <n v="226.35175879396985"/>
    <x v="1"/>
    <x v="278"/>
    <n v="47"/>
    <s v="GB"/>
    <s v="GBP"/>
    <n v="1293861600"/>
    <n v="1295071200"/>
    <b v="0"/>
    <b v="1"/>
    <s v="theater/plays"/>
    <x v="3"/>
    <s v="plays"/>
    <x v="344"/>
    <d v="2011-01-15T06:00:00"/>
  </r>
  <r>
    <n v="361"/>
    <x v="360"/>
    <s v="Quality-focused reciprocal structure"/>
    <n v="5500"/>
    <n v="9546"/>
    <n v="173.56363636363636"/>
    <x v="1"/>
    <x v="39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x v="361"/>
    <s v="Automated actuating conglomeration"/>
    <n v="3700"/>
    <n v="13755"/>
    <n v="371.75675675675677"/>
    <x v="1"/>
    <x v="271"/>
    <n v="72.02"/>
    <s v="US"/>
    <s v="USD"/>
    <n v="1296108000"/>
    <n v="1299391200"/>
    <b v="0"/>
    <b v="0"/>
    <s v="music/rock"/>
    <x v="1"/>
    <s v="rock"/>
    <x v="65"/>
    <d v="2011-03-06T06:00:00"/>
  </r>
  <r>
    <n v="363"/>
    <x v="362"/>
    <s v="Re-contextualized local initiative"/>
    <n v="5200"/>
    <n v="8330"/>
    <n v="160.19230769230771"/>
    <x v="1"/>
    <x v="279"/>
    <n v="59.93"/>
    <s v="US"/>
    <s v="USD"/>
    <n v="1324965600"/>
    <n v="1325052000"/>
    <b v="0"/>
    <b v="0"/>
    <s v="music/rock"/>
    <x v="1"/>
    <s v="rock"/>
    <x v="346"/>
    <d v="2011-12-28T06:00:00"/>
  </r>
  <r>
    <n v="364"/>
    <x v="363"/>
    <s v="Switchable intangible definition"/>
    <n v="900"/>
    <n v="14547"/>
    <n v="1616.3333333333335"/>
    <x v="1"/>
    <x v="129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x v="364"/>
    <s v="Networked bottom-line initiative"/>
    <n v="1600"/>
    <n v="11735"/>
    <n v="733.4375"/>
    <x v="1"/>
    <x v="19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x v="365"/>
    <s v="Robust directional system engine"/>
    <n v="1800"/>
    <n v="10658"/>
    <n v="592.11111111111109"/>
    <x v="1"/>
    <x v="196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x v="366"/>
    <s v="Triple-buffered explicit methodology"/>
    <n v="9900"/>
    <n v="1870"/>
    <n v="18.888888888888889"/>
    <x v="0"/>
    <x v="51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x v="367"/>
    <s v="Reactive directional capacity"/>
    <n v="5200"/>
    <n v="14394"/>
    <n v="276.80769230769232"/>
    <x v="1"/>
    <x v="280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x v="368"/>
    <s v="Polarized needs-based approach"/>
    <n v="5400"/>
    <n v="14743"/>
    <n v="273.01851851851848"/>
    <x v="1"/>
    <x v="110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x v="369"/>
    <s v="Intuitive well-modulated middleware"/>
    <n v="112300"/>
    <n v="178965"/>
    <n v="159.36331255565449"/>
    <x v="1"/>
    <x v="281"/>
    <n v="30"/>
    <s v="US"/>
    <s v="USD"/>
    <n v="1555304400"/>
    <n v="1555822800"/>
    <b v="0"/>
    <b v="0"/>
    <s v="theater/plays"/>
    <x v="3"/>
    <s v="plays"/>
    <x v="353"/>
    <d v="2019-04-21T05:00:00"/>
  </r>
  <r>
    <n v="371"/>
    <x v="370"/>
    <s v="Multi-channeled logistical matrices"/>
    <n v="189200"/>
    <n v="128410"/>
    <n v="67.869978858350947"/>
    <x v="0"/>
    <x v="282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x v="371"/>
    <s v="Pre-emptive bifurcated artificial intelligence"/>
    <n v="900"/>
    <n v="14324"/>
    <n v="1591.5555555555554"/>
    <x v="1"/>
    <x v="283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x v="372"/>
    <s v="Down-sized coherent toolset"/>
    <n v="22500"/>
    <n v="164291"/>
    <n v="730.18222222222221"/>
    <x v="1"/>
    <x v="284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x v="373"/>
    <s v="Open-source multi-tasking data-warehouse"/>
    <n v="167400"/>
    <n v="22073"/>
    <n v="13.185782556750297"/>
    <x v="0"/>
    <x v="165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x v="374"/>
    <s v="Future-proofed upward-trending contingency"/>
    <n v="2700"/>
    <n v="1479"/>
    <n v="54.777777777777779"/>
    <x v="0"/>
    <x v="270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x v="375"/>
    <s v="Mandatory uniform matrix"/>
    <n v="3400"/>
    <n v="12275"/>
    <n v="361.02941176470591"/>
    <x v="1"/>
    <x v="54"/>
    <n v="93.7"/>
    <s v="US"/>
    <s v="USD"/>
    <n v="1404622800"/>
    <n v="1405141200"/>
    <b v="0"/>
    <b v="0"/>
    <s v="music/rock"/>
    <x v="1"/>
    <s v="rock"/>
    <x v="359"/>
    <d v="2014-07-12T05:00:00"/>
  </r>
  <r>
    <n v="377"/>
    <x v="376"/>
    <s v="Phased methodical initiative"/>
    <n v="49700"/>
    <n v="5098"/>
    <n v="10.257545271629779"/>
    <x v="0"/>
    <x v="78"/>
    <n v="40.14"/>
    <s v="US"/>
    <s v="USD"/>
    <n v="1571720400"/>
    <n v="1572933600"/>
    <b v="0"/>
    <b v="0"/>
    <s v="theater/plays"/>
    <x v="3"/>
    <s v="plays"/>
    <x v="12"/>
    <d v="2019-11-05T06:00:00"/>
  </r>
  <r>
    <n v="378"/>
    <x v="377"/>
    <s v="Managed stable function"/>
    <n v="178200"/>
    <n v="24882"/>
    <n v="13.962962962962964"/>
    <x v="0"/>
    <x v="28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x v="378"/>
    <s v="Realigned clear-thinking migration"/>
    <n v="7200"/>
    <n v="2912"/>
    <n v="40.444444444444443"/>
    <x v="0"/>
    <x v="9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x v="379"/>
    <s v="Optional clear-thinking process improvement"/>
    <n v="2500"/>
    <n v="4008"/>
    <n v="160.32"/>
    <x v="1"/>
    <x v="286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x v="380"/>
    <s v="Cross-group global moratorium"/>
    <n v="5300"/>
    <n v="9749"/>
    <n v="183.9433962264151"/>
    <x v="1"/>
    <x v="287"/>
    <n v="62.9"/>
    <s v="US"/>
    <s v="USD"/>
    <n v="1433739600"/>
    <n v="1437714000"/>
    <b v="0"/>
    <b v="0"/>
    <s v="theater/plays"/>
    <x v="3"/>
    <s v="plays"/>
    <x v="363"/>
    <d v="2015-07-24T05:00:00"/>
  </r>
  <r>
    <n v="382"/>
    <x v="381"/>
    <s v="Visionary systemic process improvement"/>
    <n v="9100"/>
    <n v="5803"/>
    <n v="63.769230769230766"/>
    <x v="0"/>
    <x v="109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x v="382"/>
    <s v="Progressive intangible flexibility"/>
    <n v="6300"/>
    <n v="14199"/>
    <n v="225.38095238095238"/>
    <x v="1"/>
    <x v="288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x v="383"/>
    <s v="Reactive real-time software"/>
    <n v="114400"/>
    <n v="196779"/>
    <n v="172.00961538461539"/>
    <x v="1"/>
    <x v="28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x v="384"/>
    <s v="Programmable incremental knowledge user"/>
    <n v="38900"/>
    <n v="56859"/>
    <n v="146.16709511568124"/>
    <x v="1"/>
    <x v="290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x v="385"/>
    <s v="Progressive 5thgeneration customer loyalty"/>
    <n v="135500"/>
    <n v="103554"/>
    <n v="76.42361623616236"/>
    <x v="0"/>
    <x v="291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x v="386"/>
    <s v="Triple-buffered logistical frame"/>
    <n v="109000"/>
    <n v="42795"/>
    <n v="39.261467889908261"/>
    <x v="0"/>
    <x v="292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x v="387"/>
    <s v="Exclusive dynamic adapter"/>
    <n v="114800"/>
    <n v="12938"/>
    <n v="11.270034843205574"/>
    <x v="3"/>
    <x v="293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x v="388"/>
    <s v="Automated systemic hierarchy"/>
    <n v="83000"/>
    <n v="101352"/>
    <n v="122.11084337349398"/>
    <x v="1"/>
    <x v="294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x v="389"/>
    <s v="Digitized eco-centric core"/>
    <n v="2400"/>
    <n v="4477"/>
    <n v="186.54166666666669"/>
    <x v="1"/>
    <x v="126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x v="390"/>
    <s v="Mandatory uniform strategy"/>
    <n v="60400"/>
    <n v="4393"/>
    <n v="7.2731788079470201"/>
    <x v="0"/>
    <x v="295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x v="391"/>
    <s v="Profit-focused zero administration forecast"/>
    <n v="102900"/>
    <n v="67546"/>
    <n v="65.642371234207957"/>
    <x v="0"/>
    <x v="296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x v="392"/>
    <s v="De-engineered static orchestration"/>
    <n v="62800"/>
    <n v="143788"/>
    <n v="228.96178343949046"/>
    <x v="1"/>
    <x v="297"/>
    <n v="47"/>
    <s v="CA"/>
    <s v="CAD"/>
    <n v="1500267600"/>
    <n v="1500354000"/>
    <b v="0"/>
    <b v="0"/>
    <s v="music/jazz"/>
    <x v="1"/>
    <s v="jazz"/>
    <x v="373"/>
    <d v="2017-07-18T05:00:00"/>
  </r>
  <r>
    <n v="394"/>
    <x v="393"/>
    <s v="Customizable dynamic info-mediaries"/>
    <n v="800"/>
    <n v="3755"/>
    <n v="469.37499999999994"/>
    <x v="1"/>
    <x v="298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x v="122"/>
    <s v="Enhanced incremental budgetary management"/>
    <n v="7100"/>
    <n v="9238"/>
    <n v="130.11267605633802"/>
    <x v="1"/>
    <x v="1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x v="394"/>
    <s v="Digitized local info-mediaries"/>
    <n v="46100"/>
    <n v="77012"/>
    <n v="167.05422993492408"/>
    <x v="1"/>
    <x v="299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x v="395"/>
    <s v="Virtual systematic monitoring"/>
    <n v="8100"/>
    <n v="14083"/>
    <n v="173.8641975308642"/>
    <x v="1"/>
    <x v="211"/>
    <n v="31.02"/>
    <s v="US"/>
    <s v="USD"/>
    <n v="1369285200"/>
    <n v="1369803600"/>
    <b v="0"/>
    <b v="0"/>
    <s v="music/rock"/>
    <x v="1"/>
    <s v="rock"/>
    <x v="377"/>
    <d v="2013-05-29T05:00:00"/>
  </r>
  <r>
    <n v="398"/>
    <x v="396"/>
    <s v="Reactive bottom-line open architecture"/>
    <n v="1700"/>
    <n v="12202"/>
    <n v="717.76470588235293"/>
    <x v="1"/>
    <x v="300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x v="397"/>
    <s v="Pre-emptive interactive model"/>
    <n v="97300"/>
    <n v="62127"/>
    <n v="63.850976361767728"/>
    <x v="0"/>
    <x v="30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x v="398"/>
    <s v="Ergonomic eco-centric open architecture"/>
    <n v="100"/>
    <n v="2"/>
    <n v="2"/>
    <x v="0"/>
    <x v="49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x v="399"/>
    <s v="Inverse radical hierarchy"/>
    <n v="900"/>
    <n v="13772"/>
    <n v="1530.2222222222222"/>
    <x v="1"/>
    <x v="302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x v="400"/>
    <s v="Team-oriented static interface"/>
    <n v="7300"/>
    <n v="2946"/>
    <n v="40.356164383561641"/>
    <x v="0"/>
    <x v="174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x v="401"/>
    <s v="Virtual foreground throughput"/>
    <n v="195800"/>
    <n v="168820"/>
    <n v="86.220633299284984"/>
    <x v="0"/>
    <x v="303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x v="402"/>
    <s v="Visionary exuding Internet solution"/>
    <n v="48900"/>
    <n v="154321"/>
    <n v="315.58486707566465"/>
    <x v="1"/>
    <x v="304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x v="403"/>
    <s v="Synchronized secondary analyzer"/>
    <n v="29600"/>
    <n v="26527"/>
    <n v="89.618243243243242"/>
    <x v="0"/>
    <x v="30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x v="404"/>
    <s v="Balanced attitude-oriented parallelism"/>
    <n v="39300"/>
    <n v="71583"/>
    <n v="182.14503816793894"/>
    <x v="1"/>
    <x v="306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x v="405"/>
    <s v="Organized bandwidth-monitored core"/>
    <n v="3400"/>
    <n v="12100"/>
    <n v="355.88235294117646"/>
    <x v="1"/>
    <x v="307"/>
    <n v="25"/>
    <s v="DK"/>
    <s v="DKK"/>
    <n v="1570942800"/>
    <n v="1571547600"/>
    <b v="0"/>
    <b v="0"/>
    <s v="theater/plays"/>
    <x v="3"/>
    <s v="plays"/>
    <x v="386"/>
    <d v="2019-10-20T05:00:00"/>
  </r>
  <r>
    <n v="408"/>
    <x v="406"/>
    <s v="Cloned leadingedge utilization"/>
    <n v="9200"/>
    <n v="12129"/>
    <n v="131.83695652173913"/>
    <x v="1"/>
    <x v="110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x v="97"/>
    <s v="Secured asymmetric projection"/>
    <n v="135600"/>
    <n v="62804"/>
    <n v="46.315634218289084"/>
    <x v="0"/>
    <x v="308"/>
    <n v="87.96"/>
    <s v="US"/>
    <s v="USD"/>
    <n v="1492491600"/>
    <n v="1492837200"/>
    <b v="0"/>
    <b v="0"/>
    <s v="music/rock"/>
    <x v="1"/>
    <s v="rock"/>
    <x v="388"/>
    <d v="2017-04-22T05:00:00"/>
  </r>
  <r>
    <n v="410"/>
    <x v="407"/>
    <s v="Advanced cohesive Graphic Interface"/>
    <n v="153700"/>
    <n v="55536"/>
    <n v="36.132726089785294"/>
    <x v="2"/>
    <x v="309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x v="408"/>
    <s v="Down-sized maximized function"/>
    <n v="7800"/>
    <n v="8161"/>
    <n v="104.62820512820512"/>
    <x v="1"/>
    <x v="17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x v="409"/>
    <s v="Realigned zero tolerance software"/>
    <n v="2100"/>
    <n v="14046"/>
    <n v="668.85714285714289"/>
    <x v="1"/>
    <x v="38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x v="410"/>
    <s v="Persevering analyzing extranet"/>
    <n v="189500"/>
    <n v="117628"/>
    <n v="62.072823218997364"/>
    <x v="2"/>
    <x v="310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x v="411"/>
    <s v="Innovative human-resource migration"/>
    <n v="188200"/>
    <n v="159405"/>
    <n v="84.699787460148784"/>
    <x v="0"/>
    <x v="311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x v="412"/>
    <s v="Intuitive needs-based monitoring"/>
    <n v="113500"/>
    <n v="12552"/>
    <n v="11.059030837004405"/>
    <x v="0"/>
    <x v="312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x v="413"/>
    <s v="Customer-focused disintermediate toolset"/>
    <n v="134600"/>
    <n v="59007"/>
    <n v="43.838781575037146"/>
    <x v="0"/>
    <x v="313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x v="414"/>
    <s v="Upgradable 24/7 emulation"/>
    <n v="1700"/>
    <n v="943"/>
    <n v="55.470588235294116"/>
    <x v="0"/>
    <x v="27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x v="32"/>
    <s v="Quality-focused client-server core"/>
    <n v="163700"/>
    <n v="93963"/>
    <n v="57.399511301160658"/>
    <x v="0"/>
    <x v="314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x v="415"/>
    <s v="Upgradable maximized protocol"/>
    <n v="113800"/>
    <n v="140469"/>
    <n v="123.43497363796135"/>
    <x v="1"/>
    <x v="315"/>
    <n v="27"/>
    <s v="US"/>
    <s v="USD"/>
    <n v="1324533600"/>
    <n v="1325052000"/>
    <b v="0"/>
    <b v="0"/>
    <s v="technology/web"/>
    <x v="2"/>
    <s v="web"/>
    <x v="397"/>
    <d v="2011-12-28T06:00:00"/>
  </r>
  <r>
    <n v="420"/>
    <x v="416"/>
    <s v="Cross-platform interactive synergy"/>
    <n v="5000"/>
    <n v="6423"/>
    <n v="128.46"/>
    <x v="1"/>
    <x v="115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x v="417"/>
    <s v="User-centric fault-tolerant archive"/>
    <n v="9400"/>
    <n v="6015"/>
    <n v="63.989361702127653"/>
    <x v="0"/>
    <x v="316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x v="418"/>
    <s v="Reverse-engineered regional knowledge user"/>
    <n v="8700"/>
    <n v="11075"/>
    <n v="127.29885057471265"/>
    <x v="1"/>
    <x v="317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x v="419"/>
    <s v="Self-enabling real-time definition"/>
    <n v="147800"/>
    <n v="15723"/>
    <n v="10.638024357239512"/>
    <x v="0"/>
    <x v="318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x v="420"/>
    <s v="User-centric impactful projection"/>
    <n v="5100"/>
    <n v="2064"/>
    <n v="40.470588235294116"/>
    <x v="0"/>
    <x v="100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x v="421"/>
    <s v="Vision-oriented actuating hardware"/>
    <n v="2700"/>
    <n v="7767"/>
    <n v="287.66666666666663"/>
    <x v="1"/>
    <x v="45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x v="422"/>
    <s v="Virtual leadingedge framework"/>
    <n v="1800"/>
    <n v="10313"/>
    <n v="572.94444444444446"/>
    <x v="1"/>
    <x v="3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x v="423"/>
    <s v="Managed discrete framework"/>
    <n v="174500"/>
    <n v="197018"/>
    <n v="112.90429799426933"/>
    <x v="1"/>
    <x v="320"/>
    <n v="78"/>
    <s v="US"/>
    <s v="USD"/>
    <n v="1410584400"/>
    <n v="1413349200"/>
    <b v="0"/>
    <b v="1"/>
    <s v="theater/plays"/>
    <x v="3"/>
    <s v="plays"/>
    <x v="404"/>
    <d v="2014-10-15T05:00:00"/>
  </r>
  <r>
    <n v="428"/>
    <x v="424"/>
    <s v="Progressive zero-defect capability"/>
    <n v="101400"/>
    <n v="47037"/>
    <n v="46.387573964497044"/>
    <x v="0"/>
    <x v="321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x v="425"/>
    <s v="Right-sized demand-driven adapter"/>
    <n v="191000"/>
    <n v="173191"/>
    <n v="90.675916230366497"/>
    <x v="3"/>
    <x v="322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x v="426"/>
    <s v="Re-engineered attitude-oriented frame"/>
    <n v="8100"/>
    <n v="5487"/>
    <n v="67.740740740740748"/>
    <x v="0"/>
    <x v="286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x v="427"/>
    <s v="Compatible multimedia utilization"/>
    <n v="5100"/>
    <n v="9817"/>
    <n v="192.49019607843135"/>
    <x v="1"/>
    <x v="115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x v="428"/>
    <s v="Re-contextualized dedicated hardware"/>
    <n v="7700"/>
    <n v="6369"/>
    <n v="82.714285714285722"/>
    <x v="0"/>
    <x v="222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x v="429"/>
    <s v="Decentralized composite paradigm"/>
    <n v="121400"/>
    <n v="65755"/>
    <n v="54.163920922570021"/>
    <x v="0"/>
    <x v="323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x v="430"/>
    <s v="Cloned transitional hierarchy"/>
    <n v="5400"/>
    <n v="903"/>
    <n v="16.722222222222221"/>
    <x v="3"/>
    <x v="234"/>
    <n v="90.3"/>
    <s v="CA"/>
    <s v="CAD"/>
    <n v="1480572000"/>
    <n v="1481781600"/>
    <b v="1"/>
    <b v="0"/>
    <s v="theater/plays"/>
    <x v="3"/>
    <s v="plays"/>
    <x v="411"/>
    <d v="2016-12-15T06:00:00"/>
  </r>
  <r>
    <n v="435"/>
    <x v="431"/>
    <s v="Advanced discrete leverage"/>
    <n v="152400"/>
    <n v="178120"/>
    <n v="116.87664041994749"/>
    <x v="1"/>
    <x v="324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x v="432"/>
    <s v="Open-source incremental throughput"/>
    <n v="1300"/>
    <n v="13678"/>
    <n v="1052.1538461538462"/>
    <x v="1"/>
    <x v="61"/>
    <n v="54.93"/>
    <s v="US"/>
    <s v="USD"/>
    <n v="1555736400"/>
    <n v="1555822800"/>
    <b v="0"/>
    <b v="0"/>
    <s v="music/jazz"/>
    <x v="1"/>
    <s v="jazz"/>
    <x v="413"/>
    <d v="2019-04-21T05:00:00"/>
  </r>
  <r>
    <n v="437"/>
    <x v="433"/>
    <s v="Centralized regional interface"/>
    <n v="8100"/>
    <n v="9969"/>
    <n v="123.07407407407408"/>
    <x v="1"/>
    <x v="325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x v="434"/>
    <s v="Streamlined web-enabled knowledgebase"/>
    <n v="8300"/>
    <n v="14827"/>
    <n v="178.63855421686748"/>
    <x v="1"/>
    <x v="326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x v="435"/>
    <s v="Digitized transitional monitoring"/>
    <n v="28400"/>
    <n v="100900"/>
    <n v="355.28169014084506"/>
    <x v="1"/>
    <x v="327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x v="436"/>
    <s v="Networked optimal adapter"/>
    <n v="102500"/>
    <n v="165954"/>
    <n v="161.90634146341463"/>
    <x v="1"/>
    <x v="328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x v="437"/>
    <s v="Automated optimal function"/>
    <n v="7000"/>
    <n v="1744"/>
    <n v="24.914285714285715"/>
    <x v="0"/>
    <x v="235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x v="438"/>
    <s v="Devolved system-worthy framework"/>
    <n v="5400"/>
    <n v="10731"/>
    <n v="198.72222222222223"/>
    <x v="1"/>
    <x v="182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x v="439"/>
    <s v="Stand-alone user-facing service-desk"/>
    <n v="9300"/>
    <n v="3232"/>
    <n v="34.752688172043008"/>
    <x v="3"/>
    <x v="329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x v="347"/>
    <s v="Versatile global attitude"/>
    <n v="6200"/>
    <n v="10938"/>
    <n v="176.41935483870967"/>
    <x v="1"/>
    <x v="102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x v="440"/>
    <s v="Intuitive demand-driven Local Area Network"/>
    <n v="2100"/>
    <n v="10739"/>
    <n v="511.38095238095235"/>
    <x v="1"/>
    <x v="73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x v="441"/>
    <s v="Assimilated uniform methodology"/>
    <n v="6800"/>
    <n v="5579"/>
    <n v="82.044117647058826"/>
    <x v="0"/>
    <x v="129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x v="442"/>
    <s v="Self-enabling next generation algorithm"/>
    <n v="155200"/>
    <n v="37754"/>
    <n v="24.326030927835053"/>
    <x v="3"/>
    <x v="330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x v="443"/>
    <s v="Object-based demand-driven strategy"/>
    <n v="89900"/>
    <n v="45384"/>
    <n v="50.482758620689658"/>
    <x v="0"/>
    <x v="331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x v="444"/>
    <s v="Public-key coherent ability"/>
    <n v="900"/>
    <n v="8703"/>
    <n v="967"/>
    <x v="1"/>
    <x v="99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x v="445"/>
    <s v="Up-sized composite success"/>
    <n v="100"/>
    <n v="4"/>
    <n v="4"/>
    <x v="0"/>
    <x v="49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x v="446"/>
    <s v="Innovative exuding matrix"/>
    <n v="148400"/>
    <n v="182302"/>
    <n v="122.84501347708894"/>
    <x v="1"/>
    <x v="332"/>
    <n v="29"/>
    <s v="US"/>
    <s v="USD"/>
    <n v="1500440400"/>
    <n v="1503118800"/>
    <b v="0"/>
    <b v="0"/>
    <s v="music/rock"/>
    <x v="1"/>
    <s v="rock"/>
    <x v="428"/>
    <d v="2017-08-19T05:00:00"/>
  </r>
  <r>
    <n v="452"/>
    <x v="447"/>
    <s v="Realigned impactful artificial intelligence"/>
    <n v="4800"/>
    <n v="3045"/>
    <n v="63.4375"/>
    <x v="0"/>
    <x v="249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x v="448"/>
    <s v="Multi-layered multi-tasking secured line"/>
    <n v="182400"/>
    <n v="102749"/>
    <n v="56.331688596491226"/>
    <x v="0"/>
    <x v="333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x v="449"/>
    <s v="Upgradable upward-trending portal"/>
    <n v="4000"/>
    <n v="1763"/>
    <n v="44.074999999999996"/>
    <x v="0"/>
    <x v="334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x v="450"/>
    <s v="Profit-focused global product"/>
    <n v="116500"/>
    <n v="137904"/>
    <n v="118.37253218884121"/>
    <x v="1"/>
    <x v="335"/>
    <n v="37"/>
    <s v="US"/>
    <s v="USD"/>
    <n v="1316754000"/>
    <n v="1318741200"/>
    <b v="0"/>
    <b v="0"/>
    <s v="theater/plays"/>
    <x v="3"/>
    <s v="plays"/>
    <x v="431"/>
    <d v="2011-10-16T05:00:00"/>
  </r>
  <r>
    <n v="456"/>
    <x v="451"/>
    <s v="Operative well-modulated data-warehouse"/>
    <n v="146400"/>
    <n v="152438"/>
    <n v="104.1243169398907"/>
    <x v="1"/>
    <x v="336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x v="452"/>
    <s v="Cloned asymmetric functionalities"/>
    <n v="5000"/>
    <n v="1332"/>
    <n v="26.640000000000004"/>
    <x v="0"/>
    <x v="337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x v="453"/>
    <s v="Pre-emptive neutral portal"/>
    <n v="33800"/>
    <n v="118706"/>
    <n v="351.20118343195264"/>
    <x v="1"/>
    <x v="338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x v="454"/>
    <s v="Switchable demand-driven help-desk"/>
    <n v="6300"/>
    <n v="5674"/>
    <n v="90.063492063492063"/>
    <x v="0"/>
    <x v="339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x v="455"/>
    <s v="Business-focused static ability"/>
    <n v="2400"/>
    <n v="4119"/>
    <n v="171.625"/>
    <x v="1"/>
    <x v="126"/>
    <n v="82.38"/>
    <s v="US"/>
    <s v="USD"/>
    <n v="1281330000"/>
    <n v="1281589200"/>
    <b v="0"/>
    <b v="0"/>
    <s v="theater/plays"/>
    <x v="3"/>
    <s v="plays"/>
    <x v="8"/>
    <d v="2010-08-12T05:00:00"/>
  </r>
  <r>
    <n v="461"/>
    <x v="456"/>
    <s v="Networked secondary structure"/>
    <n v="98800"/>
    <n v="139354"/>
    <n v="141.04655870445345"/>
    <x v="1"/>
    <x v="34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x v="457"/>
    <s v="Total multimedia website"/>
    <n v="188800"/>
    <n v="57734"/>
    <n v="30.57944915254237"/>
    <x v="0"/>
    <x v="341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x v="458"/>
    <s v="Cross-platform upward-trending parallelism"/>
    <n v="134300"/>
    <n v="145265"/>
    <n v="108.16455696202532"/>
    <x v="1"/>
    <x v="342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x v="459"/>
    <s v="Pre-emptive mission-critical hardware"/>
    <n v="71200"/>
    <n v="95020"/>
    <n v="133.45505617977528"/>
    <x v="1"/>
    <x v="343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x v="460"/>
    <s v="Up-sized responsive protocol"/>
    <n v="4700"/>
    <n v="8829"/>
    <n v="187.85106382978722"/>
    <x v="1"/>
    <x v="175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x v="461"/>
    <s v="Pre-emptive transitional frame"/>
    <n v="1200"/>
    <n v="3984"/>
    <n v="332"/>
    <x v="1"/>
    <x v="344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x v="462"/>
    <s v="Profit-focused content-based application"/>
    <n v="1400"/>
    <n v="8053"/>
    <n v="575.21428571428578"/>
    <x v="1"/>
    <x v="27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x v="463"/>
    <s v="Streamlined neutral analyzer"/>
    <n v="4000"/>
    <n v="1620"/>
    <n v="40.5"/>
    <x v="0"/>
    <x v="3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x v="464"/>
    <s v="Assimilated neutral utilization"/>
    <n v="5600"/>
    <n v="10328"/>
    <n v="184.42857142857144"/>
    <x v="1"/>
    <x v="122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x v="465"/>
    <s v="Extended dedicated archive"/>
    <n v="3600"/>
    <n v="10289"/>
    <n v="285.80555555555554"/>
    <x v="1"/>
    <x v="345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x v="197"/>
    <s v="Configurable static help-desk"/>
    <n v="3100"/>
    <n v="9889"/>
    <n v="319"/>
    <x v="1"/>
    <x v="346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x v="466"/>
    <s v="Self-enabling clear-thinking framework"/>
    <n v="153800"/>
    <n v="60342"/>
    <n v="39.234070221066318"/>
    <x v="0"/>
    <x v="347"/>
    <n v="104.94"/>
    <s v="US"/>
    <s v="USD"/>
    <n v="1552280400"/>
    <n v="1556946000"/>
    <b v="0"/>
    <b v="0"/>
    <s v="music/rock"/>
    <x v="1"/>
    <s v="rock"/>
    <x v="445"/>
    <d v="2019-05-04T05:00:00"/>
  </r>
  <r>
    <n v="473"/>
    <x v="467"/>
    <s v="Assimilated fault-tolerant capacity"/>
    <n v="5000"/>
    <n v="8907"/>
    <n v="178.14000000000001"/>
    <x v="1"/>
    <x v="88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x v="468"/>
    <s v="Enhanced neutral ability"/>
    <n v="4000"/>
    <n v="14606"/>
    <n v="365.15"/>
    <x v="1"/>
    <x v="23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x v="469"/>
    <s v="Function-based attitude-oriented groupware"/>
    <n v="7400"/>
    <n v="8432"/>
    <n v="113.94594594594594"/>
    <x v="1"/>
    <x v="57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x v="470"/>
    <s v="Optional solution-oriented instruction set"/>
    <n v="191500"/>
    <n v="57122"/>
    <n v="29.828720626631856"/>
    <x v="0"/>
    <x v="348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x v="471"/>
    <s v="Organic object-oriented core"/>
    <n v="8500"/>
    <n v="4613"/>
    <n v="54.270588235294113"/>
    <x v="0"/>
    <x v="86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x v="472"/>
    <s v="Balanced impactful circuit"/>
    <n v="68800"/>
    <n v="162603"/>
    <n v="236.34156976744185"/>
    <x v="1"/>
    <x v="349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x v="473"/>
    <s v="Future-proofed heuristic encryption"/>
    <n v="2400"/>
    <n v="12310"/>
    <n v="512.91666666666663"/>
    <x v="1"/>
    <x v="350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x v="474"/>
    <s v="Balanced bifurcated leverage"/>
    <n v="8600"/>
    <n v="8656"/>
    <n v="100.65116279069768"/>
    <x v="1"/>
    <x v="215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x v="475"/>
    <s v="Sharable discrete budgetary management"/>
    <n v="196600"/>
    <n v="159931"/>
    <n v="81.348423194303152"/>
    <x v="0"/>
    <x v="351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x v="476"/>
    <s v="Focused solution-oriented instruction set"/>
    <n v="4200"/>
    <n v="689"/>
    <n v="16.404761904761905"/>
    <x v="0"/>
    <x v="352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x v="477"/>
    <s v="Down-sized actuating infrastructure"/>
    <n v="91400"/>
    <n v="48236"/>
    <n v="52.774617067833695"/>
    <x v="0"/>
    <x v="353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x v="478"/>
    <s v="Synergistic cohesive adapter"/>
    <n v="29600"/>
    <n v="77021"/>
    <n v="260.20608108108109"/>
    <x v="1"/>
    <x v="354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x v="479"/>
    <s v="Quality-focused mission-critical structure"/>
    <n v="90600"/>
    <n v="27844"/>
    <n v="30.73289183222958"/>
    <x v="0"/>
    <x v="355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x v="480"/>
    <s v="Compatible exuding Graphical User Interface"/>
    <n v="5200"/>
    <n v="702"/>
    <n v="13.5"/>
    <x v="0"/>
    <x v="356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x v="481"/>
    <s v="Monitored 24/7 time-frame"/>
    <n v="110300"/>
    <n v="197024"/>
    <n v="178.62556663644605"/>
    <x v="1"/>
    <x v="357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x v="482"/>
    <s v="Virtual secondary open architecture"/>
    <n v="5300"/>
    <n v="11663"/>
    <n v="220.0566037735849"/>
    <x v="1"/>
    <x v="127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x v="483"/>
    <s v="Down-sized mobile time-frame"/>
    <n v="9200"/>
    <n v="9339"/>
    <n v="101.5108695652174"/>
    <x v="1"/>
    <x v="72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x v="484"/>
    <s v="Innovative disintermediate encryption"/>
    <n v="2400"/>
    <n v="4596"/>
    <n v="191.5"/>
    <x v="1"/>
    <x v="358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x v="485"/>
    <s v="Universal contextually-based knowledgebase"/>
    <n v="56800"/>
    <n v="173437"/>
    <n v="305.34683098591546"/>
    <x v="1"/>
    <x v="120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x v="486"/>
    <s v="Persevering interactive matrix"/>
    <n v="191000"/>
    <n v="45831"/>
    <n v="23.995287958115181"/>
    <x v="3"/>
    <x v="359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x v="487"/>
    <s v="Seamless background framework"/>
    <n v="900"/>
    <n v="6514"/>
    <n v="723.77777777777771"/>
    <x v="1"/>
    <x v="251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x v="488"/>
    <s v="Balanced upward-trending productivity"/>
    <n v="2500"/>
    <n v="13684"/>
    <n v="547.36"/>
    <x v="1"/>
    <x v="360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x v="489"/>
    <s v="Centralized clear-thinking solution"/>
    <n v="3200"/>
    <n v="13264"/>
    <n v="414.49999999999994"/>
    <x v="1"/>
    <x v="13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x v="490"/>
    <s v="Optimized bi-directional extranet"/>
    <n v="183800"/>
    <n v="1667"/>
    <n v="0.90696409140369971"/>
    <x v="0"/>
    <x v="71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x v="491"/>
    <s v="Intuitive actuating benchmark"/>
    <n v="9800"/>
    <n v="3349"/>
    <n v="34.173469387755098"/>
    <x v="0"/>
    <x v="53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x v="492"/>
    <s v="Devolved background project"/>
    <n v="193400"/>
    <n v="46317"/>
    <n v="23.948810754912099"/>
    <x v="0"/>
    <x v="361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x v="493"/>
    <s v="Reverse-engineered executive emulation"/>
    <n v="163800"/>
    <n v="78743"/>
    <n v="48.072649572649574"/>
    <x v="0"/>
    <x v="36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x v="494"/>
    <s v="Team-oriented clear-thinking matrix"/>
    <n v="100"/>
    <n v="0"/>
    <n v="0"/>
    <x v="0"/>
    <x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x v="495"/>
    <s v="Focused coherent methodology"/>
    <n v="153600"/>
    <n v="107743"/>
    <n v="70.145182291666657"/>
    <x v="0"/>
    <x v="363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x v="212"/>
    <s v="Reduced context-sensitive complexity"/>
    <n v="1300"/>
    <n v="6889"/>
    <n v="529.92307692307691"/>
    <x v="1"/>
    <x v="129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x v="496"/>
    <s v="Decentralized 4thgeneration time-frame"/>
    <n v="25500"/>
    <n v="45983"/>
    <n v="180.32549019607845"/>
    <x v="1"/>
    <x v="364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x v="497"/>
    <s v="De-engineered cohesive moderator"/>
    <n v="7500"/>
    <n v="6924"/>
    <n v="92.320000000000007"/>
    <x v="0"/>
    <x v="197"/>
    <n v="111.68"/>
    <s v="IT"/>
    <s v="EUR"/>
    <n v="1431925200"/>
    <n v="1432011600"/>
    <b v="0"/>
    <b v="0"/>
    <s v="music/rock"/>
    <x v="1"/>
    <s v="rock"/>
    <x v="443"/>
    <d v="2015-05-19T05:00:00"/>
  </r>
  <r>
    <n v="505"/>
    <x v="498"/>
    <s v="Ameliorated explicit parallelism"/>
    <n v="89900"/>
    <n v="12497"/>
    <n v="13.901001112347053"/>
    <x v="0"/>
    <x v="365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x v="499"/>
    <s v="Customizable background monitoring"/>
    <n v="18000"/>
    <n v="166874"/>
    <n v="927.07777777777767"/>
    <x v="1"/>
    <x v="366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x v="500"/>
    <s v="Compatible well-modulated budgetary management"/>
    <n v="2100"/>
    <n v="837"/>
    <n v="39.857142857142861"/>
    <x v="0"/>
    <x v="161"/>
    <n v="44.05"/>
    <s v="US"/>
    <s v="USD"/>
    <n v="1365483600"/>
    <n v="1369717200"/>
    <b v="0"/>
    <b v="1"/>
    <s v="technology/web"/>
    <x v="2"/>
    <s v="web"/>
    <x v="476"/>
    <d v="2013-05-28T05:00:00"/>
  </r>
  <r>
    <n v="508"/>
    <x v="501"/>
    <s v="Up-sized radical pricing structure"/>
    <n v="172700"/>
    <n v="193820"/>
    <n v="112.22929936305732"/>
    <x v="1"/>
    <x v="367"/>
    <n v="53"/>
    <s v="US"/>
    <s v="USD"/>
    <n v="1532840400"/>
    <n v="1534654800"/>
    <b v="0"/>
    <b v="0"/>
    <s v="theater/plays"/>
    <x v="3"/>
    <s v="plays"/>
    <x v="192"/>
    <d v="2018-08-19T05:00:00"/>
  </r>
  <r>
    <n v="509"/>
    <x v="173"/>
    <s v="Robust zero-defect project"/>
    <n v="168500"/>
    <n v="119510"/>
    <n v="70.925816023738875"/>
    <x v="0"/>
    <x v="368"/>
    <n v="95"/>
    <s v="US"/>
    <s v="USD"/>
    <n v="1336194000"/>
    <n v="1337058000"/>
    <b v="0"/>
    <b v="0"/>
    <s v="theater/plays"/>
    <x v="3"/>
    <s v="plays"/>
    <x v="477"/>
    <d v="2012-05-15T05:00:00"/>
  </r>
  <r>
    <n v="510"/>
    <x v="502"/>
    <s v="Re-engineered mobile task-force"/>
    <n v="7800"/>
    <n v="9289"/>
    <n v="119.08974358974358"/>
    <x v="1"/>
    <x v="54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x v="503"/>
    <s v="User-centric intangible neural-net"/>
    <n v="147800"/>
    <n v="35498"/>
    <n v="24.017591339648174"/>
    <x v="0"/>
    <x v="369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x v="504"/>
    <s v="Organized explicit core"/>
    <n v="9100"/>
    <n v="12678"/>
    <n v="139.31868131868131"/>
    <x v="1"/>
    <x v="370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x v="505"/>
    <s v="Synchronized 6thgeneration adapter"/>
    <n v="8300"/>
    <n v="3260"/>
    <n v="39.277108433734945"/>
    <x v="3"/>
    <x v="164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x v="506"/>
    <s v="Centralized motivating capacity"/>
    <n v="138700"/>
    <n v="31123"/>
    <n v="22.439077144917089"/>
    <x v="3"/>
    <x v="371"/>
    <n v="58.95"/>
    <s v="CH"/>
    <s v="CHF"/>
    <n v="1386309600"/>
    <n v="1386741600"/>
    <b v="0"/>
    <b v="1"/>
    <s v="music/rock"/>
    <x v="1"/>
    <s v="rock"/>
    <x v="481"/>
    <d v="2013-12-11T06:00:00"/>
  </r>
  <r>
    <n v="515"/>
    <x v="507"/>
    <s v="Phased 24hour flexibility"/>
    <n v="8600"/>
    <n v="4797"/>
    <n v="55.779069767441861"/>
    <x v="0"/>
    <x v="221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x v="508"/>
    <s v="Exclusive 5thgeneration structure"/>
    <n v="125400"/>
    <n v="53324"/>
    <n v="42.523125996810208"/>
    <x v="0"/>
    <x v="372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x v="509"/>
    <s v="Multi-tiered maximized orchestration"/>
    <n v="5900"/>
    <n v="6608"/>
    <n v="112.00000000000001"/>
    <x v="1"/>
    <x v="373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x v="510"/>
    <s v="Open-architected uniform instruction set"/>
    <n v="8800"/>
    <n v="622"/>
    <n v="7.0681818181818183"/>
    <x v="0"/>
    <x v="234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x v="511"/>
    <s v="Exclusive asymmetric analyzer"/>
    <n v="177700"/>
    <n v="180802"/>
    <n v="101.74563871693867"/>
    <x v="1"/>
    <x v="374"/>
    <n v="101.98"/>
    <s v="US"/>
    <s v="USD"/>
    <n v="1420696800"/>
    <n v="1421906400"/>
    <b v="0"/>
    <b v="1"/>
    <s v="music/rock"/>
    <x v="1"/>
    <s v="rock"/>
    <x v="355"/>
    <d v="2015-01-22T06:00:00"/>
  </r>
  <r>
    <n v="520"/>
    <x v="512"/>
    <s v="Organic radical collaboration"/>
    <n v="800"/>
    <n v="3406"/>
    <n v="425.75"/>
    <x v="1"/>
    <x v="235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x v="513"/>
    <s v="Function-based multi-state software"/>
    <n v="7600"/>
    <n v="11061"/>
    <n v="145.53947368421052"/>
    <x v="1"/>
    <x v="375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x v="514"/>
    <s v="Innovative static budgetary management"/>
    <n v="50500"/>
    <n v="16389"/>
    <n v="32.453465346534657"/>
    <x v="0"/>
    <x v="27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x v="515"/>
    <s v="Triple-buffered holistic ability"/>
    <n v="900"/>
    <n v="6303"/>
    <n v="700.33333333333326"/>
    <x v="1"/>
    <x v="121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x v="516"/>
    <s v="Diverse scalable superstructure"/>
    <n v="96700"/>
    <n v="81136"/>
    <n v="83.904860392967933"/>
    <x v="0"/>
    <x v="376"/>
    <n v="41"/>
    <s v="US"/>
    <s v="USD"/>
    <n v="1272258000"/>
    <n v="1273381200"/>
    <b v="0"/>
    <b v="0"/>
    <s v="theater/plays"/>
    <x v="3"/>
    <s v="plays"/>
    <x v="489"/>
    <d v="2010-05-09T05:00:00"/>
  </r>
  <r>
    <n v="525"/>
    <x v="517"/>
    <s v="Balanced leadingedge data-warehouse"/>
    <n v="2100"/>
    <n v="1768"/>
    <n v="84.19047619047619"/>
    <x v="0"/>
    <x v="377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x v="518"/>
    <s v="Digitized bandwidth-monitored open architecture"/>
    <n v="8300"/>
    <n v="12944"/>
    <n v="155.95180722891567"/>
    <x v="1"/>
    <x v="98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x v="519"/>
    <s v="Enterprise-wide intermediate portal"/>
    <n v="189200"/>
    <n v="188480"/>
    <n v="99.619450317124731"/>
    <x v="0"/>
    <x v="378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x v="520"/>
    <s v="Focused leadingedge matrix"/>
    <n v="9000"/>
    <n v="7227"/>
    <n v="80.300000000000011"/>
    <x v="0"/>
    <x v="175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x v="521"/>
    <s v="Seamless logistical encryption"/>
    <n v="5100"/>
    <n v="574"/>
    <n v="11.254901960784313"/>
    <x v="0"/>
    <x v="352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x v="522"/>
    <s v="Stand-alone human-resource workforce"/>
    <n v="105000"/>
    <n v="96328"/>
    <n v="91.740952380952379"/>
    <x v="0"/>
    <x v="200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x v="523"/>
    <s v="Automated zero tolerance implementation"/>
    <n v="186700"/>
    <n v="178338"/>
    <n v="95.521156936261391"/>
    <x v="2"/>
    <x v="379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x v="524"/>
    <s v="Pre-emptive grid-enabled contingency"/>
    <n v="1600"/>
    <n v="8046"/>
    <n v="502.87499999999994"/>
    <x v="1"/>
    <x v="105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x v="525"/>
    <s v="Multi-lateral didactic encoding"/>
    <n v="115600"/>
    <n v="184086"/>
    <n v="159.24394463667818"/>
    <x v="1"/>
    <x v="380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x v="526"/>
    <s v="Self-enabling didactic orchestration"/>
    <n v="89100"/>
    <n v="13385"/>
    <n v="15.022446689113355"/>
    <x v="0"/>
    <x v="166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x v="527"/>
    <s v="Profit-focused 24/7 data-warehouse"/>
    <n v="2600"/>
    <n v="12533"/>
    <n v="482.03846153846149"/>
    <x v="1"/>
    <x v="381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x v="528"/>
    <s v="Enhanced methodical middleware"/>
    <n v="9800"/>
    <n v="14697"/>
    <n v="149.96938775510205"/>
    <x v="1"/>
    <x v="382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x v="529"/>
    <s v="Synchronized client-driven projection"/>
    <n v="84400"/>
    <n v="98935"/>
    <n v="117.22156398104266"/>
    <x v="1"/>
    <x v="383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x v="530"/>
    <s v="Networked didactic time-frame"/>
    <n v="151300"/>
    <n v="57034"/>
    <n v="37.695968274950431"/>
    <x v="0"/>
    <x v="384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x v="531"/>
    <s v="Assimilated exuding toolset"/>
    <n v="9800"/>
    <n v="7120"/>
    <n v="72.653061224489804"/>
    <x v="0"/>
    <x v="385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x v="532"/>
    <s v="Front-line client-server secured line"/>
    <n v="5300"/>
    <n v="14097"/>
    <n v="265.98113207547169"/>
    <x v="1"/>
    <x v="326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x v="533"/>
    <s v="Polarized systemic Internet solution"/>
    <n v="178000"/>
    <n v="43086"/>
    <n v="24.205617977528089"/>
    <x v="0"/>
    <x v="386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x v="534"/>
    <s v="Profit-focused exuding moderator"/>
    <n v="77000"/>
    <n v="1930"/>
    <n v="2.5064935064935066"/>
    <x v="0"/>
    <x v="240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x v="535"/>
    <s v="Cross-group high-level moderator"/>
    <n v="84900"/>
    <n v="13864"/>
    <n v="16.329799764428738"/>
    <x v="0"/>
    <x v="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x v="536"/>
    <s v="Public-key 3rdgeneration system engine"/>
    <n v="2800"/>
    <n v="7742"/>
    <n v="276.5"/>
    <x v="1"/>
    <x v="286"/>
    <n v="92.17"/>
    <s v="US"/>
    <s v="USD"/>
    <n v="1452232800"/>
    <n v="1453356000"/>
    <b v="0"/>
    <b v="0"/>
    <s v="music/rock"/>
    <x v="1"/>
    <s v="rock"/>
    <x v="508"/>
    <d v="2016-01-21T06:00:00"/>
  </r>
  <r>
    <n v="545"/>
    <x v="537"/>
    <s v="Organized value-added access"/>
    <n v="184800"/>
    <n v="164109"/>
    <n v="88.803571428571431"/>
    <x v="0"/>
    <x v="387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x v="538"/>
    <s v="Cloned global Graphical User Interface"/>
    <n v="4200"/>
    <n v="6870"/>
    <n v="163.57142857142856"/>
    <x v="1"/>
    <x v="39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x v="539"/>
    <s v="Focused solution-oriented matrix"/>
    <n v="1300"/>
    <n v="12597"/>
    <n v="969"/>
    <x v="1"/>
    <x v="388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x v="540"/>
    <s v="Monitored discrete toolset"/>
    <n v="66100"/>
    <n v="179074"/>
    <n v="270.91376701966715"/>
    <x v="1"/>
    <x v="389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x v="541"/>
    <s v="Business-focused intermediate system engine"/>
    <n v="29500"/>
    <n v="83843"/>
    <n v="284.21355932203392"/>
    <x v="1"/>
    <x v="390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x v="542"/>
    <s v="De-engineered disintermediate encoding"/>
    <n v="100"/>
    <n v="4"/>
    <n v="4"/>
    <x v="3"/>
    <x v="49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x v="543"/>
    <s v="Streamlined upward-trending analyzer"/>
    <n v="180100"/>
    <n v="105598"/>
    <n v="58.6329816768462"/>
    <x v="0"/>
    <x v="391"/>
    <n v="38"/>
    <s v="AU"/>
    <s v="AUD"/>
    <n v="1419055200"/>
    <n v="1422511200"/>
    <b v="0"/>
    <b v="1"/>
    <s v="technology/web"/>
    <x v="2"/>
    <s v="web"/>
    <x v="515"/>
    <d v="2015-01-29T06:00:00"/>
  </r>
  <r>
    <n v="552"/>
    <x v="544"/>
    <s v="Distributed human-resource policy"/>
    <n v="9000"/>
    <n v="8866"/>
    <n v="98.51111111111112"/>
    <x v="0"/>
    <x v="45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x v="545"/>
    <s v="De-engineered 5thgeneration contingency"/>
    <n v="170600"/>
    <n v="75022"/>
    <n v="43.975381008206334"/>
    <x v="0"/>
    <x v="392"/>
    <n v="72.98"/>
    <s v="US"/>
    <s v="USD"/>
    <n v="1293948000"/>
    <n v="1294034400"/>
    <b v="0"/>
    <b v="0"/>
    <s v="music/rock"/>
    <x v="1"/>
    <s v="rock"/>
    <x v="517"/>
    <d v="2011-01-03T06:00:00"/>
  </r>
  <r>
    <n v="554"/>
    <x v="546"/>
    <s v="Multi-channeled upward-trending application"/>
    <n v="9500"/>
    <n v="14408"/>
    <n v="151.66315789473683"/>
    <x v="1"/>
    <x v="353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x v="547"/>
    <s v="Organic maximized database"/>
    <n v="6300"/>
    <n v="14089"/>
    <n v="223.63492063492063"/>
    <x v="1"/>
    <x v="18"/>
    <n v="104.36"/>
    <s v="DK"/>
    <s v="DKK"/>
    <n v="1396414800"/>
    <n v="1399093200"/>
    <b v="0"/>
    <b v="0"/>
    <s v="music/rock"/>
    <x v="1"/>
    <s v="rock"/>
    <x v="519"/>
    <d v="2014-05-03T05:00:00"/>
  </r>
  <r>
    <n v="556"/>
    <x v="195"/>
    <s v="Grass-roots 24/7 attitude"/>
    <n v="5200"/>
    <n v="12467"/>
    <n v="239.75"/>
    <x v="1"/>
    <x v="393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x v="548"/>
    <s v="Team-oriented global strategy"/>
    <n v="6000"/>
    <n v="11960"/>
    <n v="199.33333333333334"/>
    <x v="1"/>
    <x v="394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x v="549"/>
    <s v="Enhanced client-driven capacity"/>
    <n v="5800"/>
    <n v="7966"/>
    <n v="137.34482758620689"/>
    <x v="1"/>
    <x v="105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x v="550"/>
    <s v="Exclusive systematic productivity"/>
    <n v="105300"/>
    <n v="106321"/>
    <n v="100.9696106362773"/>
    <x v="1"/>
    <x v="395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x v="551"/>
    <s v="Re-engineered radical policy"/>
    <n v="20000"/>
    <n v="158832"/>
    <n v="794.16"/>
    <x v="1"/>
    <x v="396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x v="552"/>
    <s v="Down-sized logistical adapter"/>
    <n v="3000"/>
    <n v="11091"/>
    <n v="369.7"/>
    <x v="1"/>
    <x v="40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x v="553"/>
    <s v="Configurable bandwidth-monitored throughput"/>
    <n v="9900"/>
    <n v="1269"/>
    <n v="12.818181818181817"/>
    <x v="0"/>
    <x v="150"/>
    <n v="48.81"/>
    <s v="CH"/>
    <s v="CHF"/>
    <n v="1552366800"/>
    <n v="1552539600"/>
    <b v="0"/>
    <b v="0"/>
    <s v="music/rock"/>
    <x v="1"/>
    <s v="rock"/>
    <x v="188"/>
    <d v="2019-03-14T05:00:00"/>
  </r>
  <r>
    <n v="563"/>
    <x v="554"/>
    <s v="Optional tangible pricing structure"/>
    <n v="3700"/>
    <n v="5107"/>
    <n v="138.02702702702703"/>
    <x v="1"/>
    <x v="72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x v="555"/>
    <s v="Organic high-level implementation"/>
    <n v="168700"/>
    <n v="141393"/>
    <n v="83.813278008298752"/>
    <x v="0"/>
    <x v="397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x v="556"/>
    <s v="Decentralized logistical collaboration"/>
    <n v="94900"/>
    <n v="194166"/>
    <n v="204.60063224446787"/>
    <x v="1"/>
    <x v="398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x v="557"/>
    <s v="Advanced content-based installation"/>
    <n v="9300"/>
    <n v="4124"/>
    <n v="44.344086021505376"/>
    <x v="0"/>
    <x v="95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x v="558"/>
    <s v="Distributed high-level open architecture"/>
    <n v="6800"/>
    <n v="14865"/>
    <n v="218.60294117647058"/>
    <x v="1"/>
    <x v="146"/>
    <n v="60.92"/>
    <s v="US"/>
    <s v="USD"/>
    <n v="1404968400"/>
    <n v="1405141200"/>
    <b v="0"/>
    <b v="0"/>
    <s v="music/rock"/>
    <x v="1"/>
    <s v="rock"/>
    <x v="529"/>
    <d v="2014-07-12T05:00:00"/>
  </r>
  <r>
    <n v="568"/>
    <x v="559"/>
    <s v="Synergized zero tolerance help-desk"/>
    <n v="72400"/>
    <n v="134688"/>
    <n v="186.03314917127071"/>
    <x v="1"/>
    <x v="399"/>
    <n v="26"/>
    <s v="US"/>
    <s v="USD"/>
    <n v="1279170000"/>
    <n v="1283058000"/>
    <b v="0"/>
    <b v="0"/>
    <s v="theater/plays"/>
    <x v="3"/>
    <s v="plays"/>
    <x v="530"/>
    <d v="2010-08-29T05:00:00"/>
  </r>
  <r>
    <n v="569"/>
    <x v="560"/>
    <s v="Extended multi-tasking definition"/>
    <n v="20100"/>
    <n v="47705"/>
    <n v="237.33830845771143"/>
    <x v="1"/>
    <x v="400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x v="561"/>
    <s v="Realigned uniform knowledge user"/>
    <n v="31200"/>
    <n v="95364"/>
    <n v="305.65384615384613"/>
    <x v="1"/>
    <x v="401"/>
    <n v="35"/>
    <s v="US"/>
    <s v="USD"/>
    <n v="1419055200"/>
    <n v="1419573600"/>
    <b v="0"/>
    <b v="1"/>
    <s v="music/rock"/>
    <x v="1"/>
    <s v="rock"/>
    <x v="515"/>
    <d v="2014-12-26T06:00:00"/>
  </r>
  <r>
    <n v="571"/>
    <x v="562"/>
    <s v="Monitored grid-enabled model"/>
    <n v="3500"/>
    <n v="3295"/>
    <n v="94.142857142857139"/>
    <x v="0"/>
    <x v="164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x v="563"/>
    <s v="Assimilated actuating policy"/>
    <n v="9000"/>
    <n v="4896"/>
    <n v="54.400000000000006"/>
    <x v="3"/>
    <x v="115"/>
    <n v="52.09"/>
    <s v="US"/>
    <s v="USD"/>
    <n v="1443416400"/>
    <n v="1444798800"/>
    <b v="0"/>
    <b v="1"/>
    <s v="music/rock"/>
    <x v="1"/>
    <s v="rock"/>
    <x v="533"/>
    <d v="2015-10-14T05:00:00"/>
  </r>
  <r>
    <n v="573"/>
    <x v="564"/>
    <s v="Total incremental productivity"/>
    <n v="6700"/>
    <n v="7496"/>
    <n v="111.88059701492537"/>
    <x v="1"/>
    <x v="402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x v="565"/>
    <s v="Adaptive local task-force"/>
    <n v="2700"/>
    <n v="9967"/>
    <n v="369.14814814814815"/>
    <x v="1"/>
    <x v="358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x v="566"/>
    <s v="Universal zero-defect concept"/>
    <n v="83300"/>
    <n v="52421"/>
    <n v="62.930372148859547"/>
    <x v="0"/>
    <x v="21"/>
    <n v="93.94"/>
    <s v="US"/>
    <s v="USD"/>
    <n v="1400562000"/>
    <n v="1400821200"/>
    <b v="0"/>
    <b v="1"/>
    <s v="theater/plays"/>
    <x v="3"/>
    <s v="plays"/>
    <x v="53"/>
    <d v="2014-05-23T05:00:00"/>
  </r>
  <r>
    <n v="576"/>
    <x v="567"/>
    <s v="Object-based bottom-line superstructure"/>
    <n v="9700"/>
    <n v="6298"/>
    <n v="64.927835051546396"/>
    <x v="0"/>
    <x v="251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x v="568"/>
    <s v="Adaptive 24hour projection"/>
    <n v="8200"/>
    <n v="1546"/>
    <n v="18.853658536585368"/>
    <x v="3"/>
    <x v="95"/>
    <n v="41.78"/>
    <s v="US"/>
    <s v="USD"/>
    <n v="1299823200"/>
    <n v="1302066000"/>
    <b v="0"/>
    <b v="0"/>
    <s v="music/jazz"/>
    <x v="1"/>
    <s v="jazz"/>
    <x v="536"/>
    <d v="2011-04-06T05:00:00"/>
  </r>
  <r>
    <n v="578"/>
    <x v="569"/>
    <s v="Sharable radical toolset"/>
    <n v="96500"/>
    <n v="16168"/>
    <n v="16.754404145077721"/>
    <x v="0"/>
    <x v="242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x v="570"/>
    <s v="Focused multimedia knowledgebase"/>
    <n v="6200"/>
    <n v="6269"/>
    <n v="101.11290322580646"/>
    <x v="1"/>
    <x v="215"/>
    <n v="72.06"/>
    <s v="US"/>
    <s v="USD"/>
    <n v="1312693200"/>
    <n v="1313730000"/>
    <b v="0"/>
    <b v="0"/>
    <s v="music/jazz"/>
    <x v="1"/>
    <s v="jazz"/>
    <x v="538"/>
    <d v="2011-08-19T05:00:00"/>
  </r>
  <r>
    <n v="580"/>
    <x v="251"/>
    <s v="Seamless 6thgeneration extranet"/>
    <n v="43800"/>
    <n v="149578"/>
    <n v="341.5022831050228"/>
    <x v="1"/>
    <x v="403"/>
    <n v="48"/>
    <s v="US"/>
    <s v="USD"/>
    <n v="1393394400"/>
    <n v="1394085600"/>
    <b v="0"/>
    <b v="0"/>
    <s v="theater/plays"/>
    <x v="3"/>
    <s v="plays"/>
    <x v="539"/>
    <d v="2014-03-06T06:00:00"/>
  </r>
  <r>
    <n v="581"/>
    <x v="571"/>
    <s v="Sharable mobile knowledgebase"/>
    <n v="6000"/>
    <n v="3841"/>
    <n v="64.016666666666666"/>
    <x v="0"/>
    <x v="83"/>
    <n v="54.1"/>
    <s v="US"/>
    <s v="USD"/>
    <n v="1304053200"/>
    <n v="1305349200"/>
    <b v="0"/>
    <b v="0"/>
    <s v="technology/web"/>
    <x v="2"/>
    <s v="web"/>
    <x v="540"/>
    <d v="2011-05-14T05:00:00"/>
  </r>
  <r>
    <n v="582"/>
    <x v="572"/>
    <s v="Cross-group global system engine"/>
    <n v="8700"/>
    <n v="4531"/>
    <n v="52.080459770114942"/>
    <x v="0"/>
    <x v="344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x v="573"/>
    <s v="Centralized clear-thinking conglomeration"/>
    <n v="18900"/>
    <n v="60934"/>
    <n v="322.40211640211641"/>
    <x v="1"/>
    <x v="404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x v="8"/>
    <s v="De-engineered cohesive system engine"/>
    <n v="86400"/>
    <n v="103255"/>
    <n v="119.50810185185186"/>
    <x v="1"/>
    <x v="405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x v="574"/>
    <s v="Reactive analyzing function"/>
    <n v="8900"/>
    <n v="13065"/>
    <n v="146.79775280898878"/>
    <x v="1"/>
    <x v="158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x v="575"/>
    <s v="Robust hybrid budgetary management"/>
    <n v="700"/>
    <n v="6654"/>
    <n v="950.57142857142856"/>
    <x v="1"/>
    <x v="406"/>
    <n v="51.18"/>
    <s v="US"/>
    <s v="USD"/>
    <n v="1289973600"/>
    <n v="1291615200"/>
    <b v="0"/>
    <b v="0"/>
    <s v="music/rock"/>
    <x v="1"/>
    <s v="rock"/>
    <x v="544"/>
    <d v="2010-12-06T06:00:00"/>
  </r>
  <r>
    <n v="587"/>
    <x v="576"/>
    <s v="Open-source analyzing monitoring"/>
    <n v="9400"/>
    <n v="6852"/>
    <n v="72.893617021276597"/>
    <x v="0"/>
    <x v="388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x v="577"/>
    <s v="Up-sized discrete firmware"/>
    <n v="157600"/>
    <n v="124517"/>
    <n v="79.008248730964468"/>
    <x v="0"/>
    <x v="407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x v="578"/>
    <s v="Exclusive intangible extranet"/>
    <n v="7900"/>
    <n v="5113"/>
    <n v="64.721518987341781"/>
    <x v="0"/>
    <x v="408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x v="579"/>
    <s v="Synergized analyzing process improvement"/>
    <n v="7100"/>
    <n v="5824"/>
    <n v="82.028169014084511"/>
    <x v="0"/>
    <x v="99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x v="580"/>
    <s v="Realigned dedicated system engine"/>
    <n v="600"/>
    <n v="6226"/>
    <n v="1037.6666666666667"/>
    <x v="1"/>
    <x v="408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x v="581"/>
    <s v="Object-based bandwidth-monitored concept"/>
    <n v="156800"/>
    <n v="20243"/>
    <n v="12.910076530612244"/>
    <x v="0"/>
    <x v="259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x v="582"/>
    <s v="Ameliorated client-driven open system"/>
    <n v="121600"/>
    <n v="188288"/>
    <n v="154.84210526315789"/>
    <x v="1"/>
    <x v="409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x v="583"/>
    <s v="Upgradable leadingedge Local Area Network"/>
    <n v="157300"/>
    <n v="11167"/>
    <n v="7.0991735537190088"/>
    <x v="0"/>
    <x v="144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x v="584"/>
    <s v="Customizable intermediate data-warehouse"/>
    <n v="70300"/>
    <n v="146595"/>
    <n v="208.52773826458036"/>
    <x v="1"/>
    <x v="410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x v="585"/>
    <s v="Managed optimizing archive"/>
    <n v="7900"/>
    <n v="7875"/>
    <n v="99.683544303797461"/>
    <x v="0"/>
    <x v="236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x v="586"/>
    <s v="Diverse systematic projection"/>
    <n v="73800"/>
    <n v="148779"/>
    <n v="201.59756097560978"/>
    <x v="1"/>
    <x v="411"/>
    <n v="68"/>
    <s v="US"/>
    <s v="USD"/>
    <n v="1573970400"/>
    <n v="1575525600"/>
    <b v="0"/>
    <b v="0"/>
    <s v="theater/plays"/>
    <x v="3"/>
    <s v="plays"/>
    <x v="462"/>
    <d v="2019-12-05T06:00:00"/>
  </r>
  <r>
    <n v="598"/>
    <x v="587"/>
    <s v="Up-sized web-enabled info-mediaries"/>
    <n v="108500"/>
    <n v="175868"/>
    <n v="162.09032258064516"/>
    <x v="1"/>
    <x v="412"/>
    <n v="73"/>
    <s v="IT"/>
    <s v="EUR"/>
    <n v="1276578000"/>
    <n v="1279083600"/>
    <b v="0"/>
    <b v="0"/>
    <s v="music/rock"/>
    <x v="1"/>
    <s v="rock"/>
    <x v="553"/>
    <d v="2010-07-14T05:00:00"/>
  </r>
  <r>
    <n v="599"/>
    <x v="588"/>
    <s v="Persevering optimizing Graphical User Interface"/>
    <n v="140300"/>
    <n v="5112"/>
    <n v="3.6436208125445471"/>
    <x v="0"/>
    <x v="17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x v="589"/>
    <s v="Cross-platform tertiary array"/>
    <n v="100"/>
    <n v="5"/>
    <n v="5"/>
    <x v="0"/>
    <x v="49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x v="590"/>
    <s v="Inverse neutral structure"/>
    <n v="6300"/>
    <n v="13018"/>
    <n v="206.63492063492063"/>
    <x v="1"/>
    <x v="346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x v="591"/>
    <s v="Quality-focused system-worthy support"/>
    <n v="71100"/>
    <n v="91176"/>
    <n v="128.23628691983123"/>
    <x v="1"/>
    <x v="413"/>
    <n v="79.98"/>
    <s v="US"/>
    <s v="USD"/>
    <n v="1433480400"/>
    <n v="1434430800"/>
    <b v="0"/>
    <b v="0"/>
    <s v="theater/plays"/>
    <x v="3"/>
    <s v="plays"/>
    <x v="62"/>
    <d v="2015-06-16T05:00:00"/>
  </r>
  <r>
    <n v="603"/>
    <x v="592"/>
    <s v="Vision-oriented 5thgeneration array"/>
    <n v="5300"/>
    <n v="6342"/>
    <n v="119.66037735849055"/>
    <x v="1"/>
    <x v="408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x v="593"/>
    <s v="Cross-platform logistical circuit"/>
    <n v="88700"/>
    <n v="151438"/>
    <n v="170.73055242390078"/>
    <x v="1"/>
    <x v="414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x v="594"/>
    <s v="Profound solution-oriented matrix"/>
    <n v="3300"/>
    <n v="6178"/>
    <n v="187.21212121212122"/>
    <x v="1"/>
    <x v="3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x v="595"/>
    <s v="Extended asynchronous initiative"/>
    <n v="3400"/>
    <n v="6405"/>
    <n v="188.38235294117646"/>
    <x v="1"/>
    <x v="415"/>
    <n v="40.03"/>
    <s v="GB"/>
    <s v="GBP"/>
    <n v="1457330400"/>
    <n v="1458277200"/>
    <b v="0"/>
    <b v="0"/>
    <s v="music/rock"/>
    <x v="1"/>
    <s v="rock"/>
    <x v="558"/>
    <d v="2016-03-18T05:00:00"/>
  </r>
  <r>
    <n v="607"/>
    <x v="596"/>
    <s v="Fundamental needs-based frame"/>
    <n v="137600"/>
    <n v="180667"/>
    <n v="131.29869186046511"/>
    <x v="1"/>
    <x v="416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x v="597"/>
    <s v="Compatible full-range leverage"/>
    <n v="3900"/>
    <n v="11075"/>
    <n v="283.97435897435901"/>
    <x v="1"/>
    <x v="417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x v="598"/>
    <s v="Upgradable holistic system engine"/>
    <n v="10000"/>
    <n v="12042"/>
    <n v="120.41999999999999"/>
    <x v="1"/>
    <x v="124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x v="599"/>
    <s v="Stand-alone multi-state data-warehouse"/>
    <n v="42800"/>
    <n v="179356"/>
    <n v="419.0560747663551"/>
    <x v="1"/>
    <x v="418"/>
    <n v="28"/>
    <s v="US"/>
    <s v="USD"/>
    <n v="1355637600"/>
    <n v="1356847200"/>
    <b v="0"/>
    <b v="0"/>
    <s v="theater/plays"/>
    <x v="3"/>
    <s v="plays"/>
    <x v="561"/>
    <d v="2012-12-30T06:00:00"/>
  </r>
  <r>
    <n v="611"/>
    <x v="600"/>
    <s v="Multi-lateral maximized core"/>
    <n v="8200"/>
    <n v="1136"/>
    <n v="13.853658536585368"/>
    <x v="3"/>
    <x v="27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x v="601"/>
    <s v="Innovative holistic hub"/>
    <n v="6200"/>
    <n v="8645"/>
    <n v="139.43548387096774"/>
    <x v="1"/>
    <x v="325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x v="602"/>
    <s v="Reverse-engineered 24/7 methodology"/>
    <n v="1100"/>
    <n v="1914"/>
    <n v="174"/>
    <x v="1"/>
    <x v="150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x v="603"/>
    <s v="Business-focused dynamic info-mediaries"/>
    <n v="26500"/>
    <n v="41205"/>
    <n v="155.49056603773585"/>
    <x v="1"/>
    <x v="419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x v="604"/>
    <s v="Digitized clear-thinking installation"/>
    <n v="8500"/>
    <n v="14488"/>
    <n v="170.44705882352943"/>
    <x v="1"/>
    <x v="73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x v="605"/>
    <s v="Quality-focused 24/7 superstructure"/>
    <n v="6400"/>
    <n v="12129"/>
    <n v="189.515625"/>
    <x v="1"/>
    <x v="202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x v="606"/>
    <s v="Multi-channeled local intranet"/>
    <n v="1400"/>
    <n v="3496"/>
    <n v="249.71428571428572"/>
    <x v="1"/>
    <x v="12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x v="607"/>
    <s v="Open-architected mobile emulation"/>
    <n v="198600"/>
    <n v="97037"/>
    <n v="48.860523665659613"/>
    <x v="0"/>
    <x v="420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x v="608"/>
    <s v="Ameliorated foreground methodology"/>
    <n v="195900"/>
    <n v="55757"/>
    <n v="28.461970393057683"/>
    <x v="0"/>
    <x v="355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x v="609"/>
    <s v="Synergized well-modulated project"/>
    <n v="4300"/>
    <n v="11525"/>
    <n v="268.02325581395348"/>
    <x v="1"/>
    <x v="5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x v="610"/>
    <s v="Extended context-sensitive forecast"/>
    <n v="25600"/>
    <n v="158669"/>
    <n v="619.80078125"/>
    <x v="1"/>
    <x v="421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x v="611"/>
    <s v="Total leadingedge neural-net"/>
    <n v="189000"/>
    <n v="5916"/>
    <n v="3.1301587301587301"/>
    <x v="0"/>
    <x v="251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x v="612"/>
    <s v="Organic actuating protocol"/>
    <n v="94300"/>
    <n v="150806"/>
    <n v="159.92152704135739"/>
    <x v="1"/>
    <x v="422"/>
    <n v="56"/>
    <s v="GB"/>
    <s v="GBP"/>
    <n v="1437022800"/>
    <n v="1437454800"/>
    <b v="0"/>
    <b v="0"/>
    <s v="theater/plays"/>
    <x v="3"/>
    <s v="plays"/>
    <x v="574"/>
    <d v="2015-07-21T05:00:00"/>
  </r>
  <r>
    <n v="624"/>
    <x v="613"/>
    <s v="Down-sized national software"/>
    <n v="5100"/>
    <n v="14249"/>
    <n v="279.39215686274508"/>
    <x v="1"/>
    <x v="423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x v="614"/>
    <s v="Organic upward-trending Graphical User Interface"/>
    <n v="7500"/>
    <n v="5803"/>
    <n v="77.373333333333335"/>
    <x v="0"/>
    <x v="197"/>
    <n v="93.6"/>
    <s v="US"/>
    <s v="USD"/>
    <n v="1580104800"/>
    <n v="1581314400"/>
    <b v="0"/>
    <b v="0"/>
    <s v="theater/plays"/>
    <x v="3"/>
    <s v="plays"/>
    <x v="575"/>
    <d v="2020-02-10T06:00:00"/>
  </r>
  <r>
    <n v="626"/>
    <x v="615"/>
    <s v="Synergistic tertiary budgetary management"/>
    <n v="6400"/>
    <n v="13205"/>
    <n v="206.32812500000003"/>
    <x v="1"/>
    <x v="288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x v="616"/>
    <s v="Open-architected incremental ability"/>
    <n v="1600"/>
    <n v="11108"/>
    <n v="694.25"/>
    <x v="1"/>
    <x v="110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x v="617"/>
    <s v="Intuitive object-oriented task-force"/>
    <n v="1900"/>
    <n v="2884"/>
    <n v="151.78947368421052"/>
    <x v="1"/>
    <x v="87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x v="618"/>
    <s v="Multi-tiered executive toolset"/>
    <n v="85900"/>
    <n v="55476"/>
    <n v="64.58207217694995"/>
    <x v="0"/>
    <x v="424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x v="619"/>
    <s v="Grass-roots directional workforce"/>
    <n v="9500"/>
    <n v="5973"/>
    <n v="62.873684210526314"/>
    <x v="3"/>
    <x v="215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x v="620"/>
    <s v="Quality-focused real-time solution"/>
    <n v="59200"/>
    <n v="183756"/>
    <n v="310.39864864864865"/>
    <x v="1"/>
    <x v="425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x v="621"/>
    <s v="Reduced interactive matrix"/>
    <n v="72100"/>
    <n v="30902"/>
    <n v="42.859916782246884"/>
    <x v="2"/>
    <x v="426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x v="622"/>
    <s v="Adaptive context-sensitive architecture"/>
    <n v="6700"/>
    <n v="5569"/>
    <n v="83.119402985074629"/>
    <x v="0"/>
    <x v="339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x v="623"/>
    <s v="Polarized incremental portal"/>
    <n v="118200"/>
    <n v="92824"/>
    <n v="78.531302876480552"/>
    <x v="3"/>
    <x v="427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x v="624"/>
    <s v="Reactive regional access"/>
    <n v="139000"/>
    <n v="158590"/>
    <n v="114.09352517985612"/>
    <x v="1"/>
    <x v="428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x v="625"/>
    <s v="Stand-alone reciprocal frame"/>
    <n v="197700"/>
    <n v="127591"/>
    <n v="64.537683358624179"/>
    <x v="0"/>
    <x v="429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x v="626"/>
    <s v="Open-architected 24/7 throughput"/>
    <n v="8500"/>
    <n v="6750"/>
    <n v="79.411764705882348"/>
    <x v="0"/>
    <x v="167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x v="627"/>
    <s v="Monitored 24/7 approach"/>
    <n v="81600"/>
    <n v="9318"/>
    <n v="11.419117647058824"/>
    <x v="0"/>
    <x v="115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x v="628"/>
    <s v="Upgradable explicit forecast"/>
    <n v="8600"/>
    <n v="4832"/>
    <n v="56.186046511627907"/>
    <x v="2"/>
    <x v="430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x v="629"/>
    <s v="Pre-emptive context-sensitive support"/>
    <n v="119800"/>
    <n v="19769"/>
    <n v="16.501669449081803"/>
    <x v="0"/>
    <x v="431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x v="630"/>
    <s v="Business-focused leadingedge instruction set"/>
    <n v="9400"/>
    <n v="11277"/>
    <n v="119.96808510638297"/>
    <x v="1"/>
    <x v="346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x v="631"/>
    <s v="Extended multi-state knowledge user"/>
    <n v="9200"/>
    <n v="13382"/>
    <n v="145.45652173913044"/>
    <x v="1"/>
    <x v="30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x v="632"/>
    <s v="Future-proofed modular groupware"/>
    <n v="14900"/>
    <n v="32986"/>
    <n v="221.38255033557047"/>
    <x v="1"/>
    <x v="432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x v="633"/>
    <s v="Distributed real-time algorithm"/>
    <n v="169400"/>
    <n v="81984"/>
    <n v="48.396694214876035"/>
    <x v="0"/>
    <x v="433"/>
    <n v="28"/>
    <s v="CA"/>
    <s v="CAD"/>
    <n v="1545112800"/>
    <n v="1546495200"/>
    <b v="0"/>
    <b v="0"/>
    <s v="theater/plays"/>
    <x v="3"/>
    <s v="plays"/>
    <x v="593"/>
    <d v="2019-01-03T06:00:00"/>
  </r>
  <r>
    <n v="645"/>
    <x v="634"/>
    <s v="Multi-lateral heuristic throughput"/>
    <n v="192100"/>
    <n v="178483"/>
    <n v="92.911504424778755"/>
    <x v="0"/>
    <x v="434"/>
    <n v="38"/>
    <s v="US"/>
    <s v="USD"/>
    <n v="1537938000"/>
    <n v="1539752400"/>
    <b v="0"/>
    <b v="1"/>
    <s v="music/rock"/>
    <x v="1"/>
    <s v="rock"/>
    <x v="594"/>
    <d v="2018-10-17T05:00:00"/>
  </r>
  <r>
    <n v="646"/>
    <x v="635"/>
    <s v="Switchable reciprocal middleware"/>
    <n v="98700"/>
    <n v="87448"/>
    <n v="88.599797365754824"/>
    <x v="0"/>
    <x v="43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x v="636"/>
    <s v="Inverse multimedia Graphic Interface"/>
    <n v="4500"/>
    <n v="1863"/>
    <n v="41.4"/>
    <x v="0"/>
    <x v="6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x v="637"/>
    <s v="Vision-oriented local contingency"/>
    <n v="98600"/>
    <n v="62174"/>
    <n v="63.056795131845846"/>
    <x v="3"/>
    <x v="419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x v="638"/>
    <s v="Reactive 6thgeneration hub"/>
    <n v="121700"/>
    <n v="59003"/>
    <n v="48.482333607230892"/>
    <x v="0"/>
    <x v="436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x v="639"/>
    <s v="Optional asymmetric success"/>
    <n v="100"/>
    <n v="2"/>
    <n v="2"/>
    <x v="0"/>
    <x v="49"/>
    <n v="2"/>
    <s v="US"/>
    <s v="USD"/>
    <n v="1404795600"/>
    <n v="1407128400"/>
    <b v="0"/>
    <b v="0"/>
    <s v="music/jazz"/>
    <x v="1"/>
    <s v="jazz"/>
    <x v="599"/>
    <d v="2014-08-04T05:00:00"/>
  </r>
  <r>
    <n v="651"/>
    <x v="640"/>
    <s v="Digitized analyzing capacity"/>
    <n v="196700"/>
    <n v="174039"/>
    <n v="88.47941026944585"/>
    <x v="0"/>
    <x v="437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x v="641"/>
    <s v="Vision-oriented regional hub"/>
    <n v="10000"/>
    <n v="12684"/>
    <n v="126.84"/>
    <x v="1"/>
    <x v="438"/>
    <n v="31.01"/>
    <s v="US"/>
    <s v="USD"/>
    <n v="1470373200"/>
    <n v="1474088400"/>
    <b v="0"/>
    <b v="0"/>
    <s v="technology/web"/>
    <x v="2"/>
    <s v="web"/>
    <x v="601"/>
    <d v="2016-09-17T05:00:00"/>
  </r>
  <r>
    <n v="653"/>
    <x v="642"/>
    <s v="Monitored incremental info-mediaries"/>
    <n v="600"/>
    <n v="14033"/>
    <n v="2338.833333333333"/>
    <x v="1"/>
    <x v="439"/>
    <n v="59.97"/>
    <s v="US"/>
    <s v="USD"/>
    <n v="1460091600"/>
    <n v="1460264400"/>
    <b v="0"/>
    <b v="0"/>
    <s v="technology/web"/>
    <x v="2"/>
    <s v="web"/>
    <x v="602"/>
    <d v="2016-04-10T05:00:00"/>
  </r>
  <r>
    <n v="654"/>
    <x v="643"/>
    <s v="Programmable static middleware"/>
    <n v="35000"/>
    <n v="177936"/>
    <n v="508.38857142857148"/>
    <x v="1"/>
    <x v="440"/>
    <n v="59"/>
    <s v="US"/>
    <s v="USD"/>
    <n v="1440392400"/>
    <n v="1440824400"/>
    <b v="0"/>
    <b v="0"/>
    <s v="music/metal"/>
    <x v="1"/>
    <s v="metal"/>
    <x v="335"/>
    <d v="2015-08-29T05:00:00"/>
  </r>
  <r>
    <n v="655"/>
    <x v="644"/>
    <s v="Multi-layered bottom-line encryption"/>
    <n v="6900"/>
    <n v="13212"/>
    <n v="191.47826086956522"/>
    <x v="1"/>
    <x v="441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x v="645"/>
    <s v="Vision-oriented systematic Graphical User Interface"/>
    <n v="118400"/>
    <n v="49879"/>
    <n v="42.127533783783782"/>
    <x v="0"/>
    <x v="442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x v="646"/>
    <s v="Balanced optimal hardware"/>
    <n v="10000"/>
    <n v="824"/>
    <n v="8.24"/>
    <x v="0"/>
    <x v="443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x v="647"/>
    <s v="Self-enabling mission-critical success"/>
    <n v="52600"/>
    <n v="31594"/>
    <n v="60.064638783269963"/>
    <x v="3"/>
    <x v="444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x v="648"/>
    <s v="Grass-roots dynamic emulation"/>
    <n v="120700"/>
    <n v="57010"/>
    <n v="47.232808616404313"/>
    <x v="0"/>
    <x v="424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x v="649"/>
    <s v="Fundamental disintermediate matrix"/>
    <n v="9100"/>
    <n v="7438"/>
    <n v="81.736263736263737"/>
    <x v="0"/>
    <x v="385"/>
    <n v="96.6"/>
    <s v="US"/>
    <s v="USD"/>
    <n v="1440133200"/>
    <n v="1440910800"/>
    <b v="1"/>
    <b v="0"/>
    <s v="theater/plays"/>
    <x v="3"/>
    <s v="plays"/>
    <x v="607"/>
    <d v="2015-08-30T05:00:00"/>
  </r>
  <r>
    <n v="661"/>
    <x v="650"/>
    <s v="Right-sized secondary challenge"/>
    <n v="106800"/>
    <n v="57872"/>
    <n v="54.187265917603"/>
    <x v="0"/>
    <x v="445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x v="651"/>
    <s v="Implemented exuding software"/>
    <n v="9100"/>
    <n v="8906"/>
    <n v="97.868131868131869"/>
    <x v="0"/>
    <x v="54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x v="652"/>
    <s v="Total optimizing software"/>
    <n v="10000"/>
    <n v="7724"/>
    <n v="77.239999999999995"/>
    <x v="0"/>
    <x v="215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x v="327"/>
    <s v="Optional maximized attitude"/>
    <n v="79400"/>
    <n v="26571"/>
    <n v="33.464735516372798"/>
    <x v="0"/>
    <x v="446"/>
    <n v="25"/>
    <s v="US"/>
    <s v="USD"/>
    <n v="1329717600"/>
    <n v="1330581600"/>
    <b v="0"/>
    <b v="0"/>
    <s v="music/jazz"/>
    <x v="1"/>
    <s v="jazz"/>
    <x v="541"/>
    <d v="2012-03-01T06:00:00"/>
  </r>
  <r>
    <n v="665"/>
    <x v="653"/>
    <s v="Customer-focused impactful extranet"/>
    <n v="5100"/>
    <n v="12219"/>
    <n v="239.58823529411765"/>
    <x v="1"/>
    <x v="447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x v="654"/>
    <s v="Cloned bottom-line success"/>
    <n v="3100"/>
    <n v="1985"/>
    <n v="64.032258064516128"/>
    <x v="3"/>
    <x v="270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x v="655"/>
    <s v="Decentralized bandwidth-monitored ability"/>
    <n v="6900"/>
    <n v="12155"/>
    <n v="176.15942028985506"/>
    <x v="1"/>
    <x v="448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x v="656"/>
    <s v="Programmable leadingedge budgetary management"/>
    <n v="27500"/>
    <n v="5593"/>
    <n v="20.33818181818182"/>
    <x v="0"/>
    <x v="70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x v="657"/>
    <s v="Upgradable bi-directional concept"/>
    <n v="48800"/>
    <n v="175020"/>
    <n v="358.64754098360658"/>
    <x v="1"/>
    <x v="449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x v="635"/>
    <s v="Re-contextualized homogeneous flexibility"/>
    <n v="16200"/>
    <n v="75955"/>
    <n v="468.85802469135803"/>
    <x v="1"/>
    <x v="450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x v="658"/>
    <s v="Monitored bi-directional standardization"/>
    <n v="97600"/>
    <n v="119127"/>
    <n v="122.05635245901641"/>
    <x v="1"/>
    <x v="451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x v="659"/>
    <s v="Stand-alone grid-enabled leverage"/>
    <n v="197900"/>
    <n v="110689"/>
    <n v="55.931783729156137"/>
    <x v="0"/>
    <x v="452"/>
    <n v="25"/>
    <s v="AU"/>
    <s v="AUD"/>
    <n v="1521608400"/>
    <n v="1522472400"/>
    <b v="0"/>
    <b v="0"/>
    <s v="theater/plays"/>
    <x v="3"/>
    <s v="plays"/>
    <x v="617"/>
    <d v="2018-03-31T05:00:00"/>
  </r>
  <r>
    <n v="673"/>
    <x v="660"/>
    <s v="Assimilated regional groupware"/>
    <n v="5600"/>
    <n v="2445"/>
    <n v="43.660714285714285"/>
    <x v="0"/>
    <x v="125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x v="661"/>
    <s v="Up-sized 24hour instruction set"/>
    <n v="170700"/>
    <n v="57250"/>
    <n v="33.53837141183363"/>
    <x v="3"/>
    <x v="453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x v="662"/>
    <s v="Right-sized web-enabled intranet"/>
    <n v="9700"/>
    <n v="11929"/>
    <n v="122.97938144329896"/>
    <x v="1"/>
    <x v="269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x v="663"/>
    <s v="Expanded needs-based orchestration"/>
    <n v="62300"/>
    <n v="118214"/>
    <n v="189.74959871589084"/>
    <x v="1"/>
    <x v="454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x v="664"/>
    <s v="Organic system-worthy orchestration"/>
    <n v="5300"/>
    <n v="4432"/>
    <n v="83.622641509433961"/>
    <x v="0"/>
    <x v="4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x v="665"/>
    <s v="Inverse static standardization"/>
    <n v="99500"/>
    <n v="17879"/>
    <n v="17.968844221105527"/>
    <x v="3"/>
    <x v="45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x v="307"/>
    <s v="Synchronized motivating solution"/>
    <n v="1400"/>
    <n v="14511"/>
    <n v="1036.5"/>
    <x v="1"/>
    <x v="456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x v="666"/>
    <s v="Open-source 4thgeneration open system"/>
    <n v="145600"/>
    <n v="141822"/>
    <n v="97.405219780219781"/>
    <x v="0"/>
    <x v="457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x v="667"/>
    <s v="Decentralized context-sensitive superstructure"/>
    <n v="184100"/>
    <n v="159037"/>
    <n v="86.386203150461711"/>
    <x v="0"/>
    <x v="458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x v="668"/>
    <s v="Compatible 5thgeneration concept"/>
    <n v="5400"/>
    <n v="8109"/>
    <n v="150.16666666666666"/>
    <x v="1"/>
    <x v="459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x v="669"/>
    <s v="Virtual systemic intranet"/>
    <n v="2300"/>
    <n v="8244"/>
    <n v="358.43478260869563"/>
    <x v="1"/>
    <x v="98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x v="670"/>
    <s v="Optimized systemic algorithm"/>
    <n v="1400"/>
    <n v="7600"/>
    <n v="542.85714285714289"/>
    <x v="1"/>
    <x v="46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x v="671"/>
    <s v="Customizable homogeneous firmware"/>
    <n v="140000"/>
    <n v="94501"/>
    <n v="67.500714285714281"/>
    <x v="0"/>
    <x v="461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x v="672"/>
    <s v="Front-line cohesive extranet"/>
    <n v="7500"/>
    <n v="14381"/>
    <n v="191.74666666666667"/>
    <x v="1"/>
    <x v="38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x v="673"/>
    <s v="Distributed holistic neural-net"/>
    <n v="1500"/>
    <n v="13980"/>
    <n v="932"/>
    <x v="1"/>
    <x v="462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x v="674"/>
    <s v="Devolved client-server monitoring"/>
    <n v="2900"/>
    <n v="12449"/>
    <n v="429.27586206896552"/>
    <x v="1"/>
    <x v="463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x v="675"/>
    <s v="Seamless directional capacity"/>
    <n v="7300"/>
    <n v="7348"/>
    <n v="100.65753424657535"/>
    <x v="1"/>
    <x v="464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x v="676"/>
    <s v="Polarized actuating implementation"/>
    <n v="3600"/>
    <n v="8158"/>
    <n v="226.61111111111109"/>
    <x v="1"/>
    <x v="257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x v="677"/>
    <s v="Front-line disintermediate hub"/>
    <n v="5000"/>
    <n v="7119"/>
    <n v="142.38"/>
    <x v="1"/>
    <x v="465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x v="678"/>
    <s v="Decentralized 4thgeneration challenge"/>
    <n v="6000"/>
    <n v="5438"/>
    <n v="90.633333333333326"/>
    <x v="0"/>
    <x v="385"/>
    <n v="70.62"/>
    <s v="GB"/>
    <s v="GBP"/>
    <n v="1562648400"/>
    <n v="1564203600"/>
    <b v="0"/>
    <b v="0"/>
    <s v="music/rock"/>
    <x v="1"/>
    <s v="rock"/>
    <x v="636"/>
    <d v="2019-07-27T05:00:00"/>
  </r>
  <r>
    <n v="693"/>
    <x v="679"/>
    <s v="Reverse-engineered composite hierarchy"/>
    <n v="180400"/>
    <n v="115396"/>
    <n v="63.966740576496676"/>
    <x v="0"/>
    <x v="466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x v="680"/>
    <s v="Programmable tangible ability"/>
    <n v="9100"/>
    <n v="7656"/>
    <n v="84.131868131868131"/>
    <x v="0"/>
    <x v="467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x v="681"/>
    <s v="Configurable full-range emulation"/>
    <n v="9200"/>
    <n v="12322"/>
    <n v="133.93478260869566"/>
    <x v="1"/>
    <x v="468"/>
    <n v="62.87"/>
    <s v="IT"/>
    <s v="EUR"/>
    <n v="1447480800"/>
    <n v="1448863200"/>
    <b v="1"/>
    <b v="0"/>
    <s v="music/rock"/>
    <x v="1"/>
    <s v="rock"/>
    <x v="639"/>
    <d v="2015-11-30T06:00:00"/>
  </r>
  <r>
    <n v="696"/>
    <x v="682"/>
    <s v="Total real-time hardware"/>
    <n v="164100"/>
    <n v="96888"/>
    <n v="59.042047531992694"/>
    <x v="0"/>
    <x v="46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x v="683"/>
    <s v="Profound system-worthy functionalities"/>
    <n v="128900"/>
    <n v="196960"/>
    <n v="152.80062063615205"/>
    <x v="1"/>
    <x v="470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x v="684"/>
    <s v="Cloned hybrid focus group"/>
    <n v="42100"/>
    <n v="188057"/>
    <n v="446.69121140142522"/>
    <x v="1"/>
    <x v="471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x v="196"/>
    <s v="Ergonomic dedicated focus group"/>
    <n v="7400"/>
    <n v="6245"/>
    <n v="84.391891891891888"/>
    <x v="0"/>
    <x v="75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x v="685"/>
    <s v="Realigned zero administration paradigm"/>
    <n v="100"/>
    <n v="3"/>
    <n v="3"/>
    <x v="0"/>
    <x v="49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x v="686"/>
    <s v="Open-source multi-tasking methodology"/>
    <n v="52000"/>
    <n v="91014"/>
    <n v="175.02692307692308"/>
    <x v="1"/>
    <x v="472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x v="687"/>
    <s v="Object-based attitude-oriented analyzer"/>
    <n v="8700"/>
    <n v="4710"/>
    <n v="54.137931034482754"/>
    <x v="0"/>
    <x v="100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x v="688"/>
    <s v="Cross-platform tertiary hub"/>
    <n v="63400"/>
    <n v="197728"/>
    <n v="311.87381703470032"/>
    <x v="1"/>
    <x v="473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x v="689"/>
    <s v="Seamless clear-thinking artificial intelligence"/>
    <n v="8700"/>
    <n v="10682"/>
    <n v="122.78160919540231"/>
    <x v="1"/>
    <x v="220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x v="690"/>
    <s v="Centralized tangible success"/>
    <n v="169700"/>
    <n v="168048"/>
    <n v="99.026517383618156"/>
    <x v="0"/>
    <x v="474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x v="691"/>
    <s v="Customer-focused multimedia methodology"/>
    <n v="108400"/>
    <n v="138586"/>
    <n v="127.84686346863469"/>
    <x v="1"/>
    <x v="47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x v="692"/>
    <s v="Visionary maximized Local Area Network"/>
    <n v="7300"/>
    <n v="11579"/>
    <n v="158.61643835616439"/>
    <x v="1"/>
    <x v="170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x v="693"/>
    <s v="Secured bifurcated intranet"/>
    <n v="1700"/>
    <n v="12020"/>
    <n v="707.05882352941171"/>
    <x v="1"/>
    <x v="231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x v="694"/>
    <s v="Grass-roots 4thgeneration product"/>
    <n v="9800"/>
    <n v="13954"/>
    <n v="142.38775510204081"/>
    <x v="1"/>
    <x v="129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x v="695"/>
    <s v="Reduced next generation info-mediaries"/>
    <n v="4300"/>
    <n v="6358"/>
    <n v="147.86046511627907"/>
    <x v="1"/>
    <x v="476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x v="696"/>
    <s v="Customizable full-range artificial intelligence"/>
    <n v="6200"/>
    <n v="1260"/>
    <n v="20.322580645161288"/>
    <x v="0"/>
    <x v="443"/>
    <n v="90"/>
    <s v="IT"/>
    <s v="EUR"/>
    <n v="1453615200"/>
    <n v="1453788000"/>
    <b v="1"/>
    <b v="1"/>
    <s v="theater/plays"/>
    <x v="3"/>
    <s v="plays"/>
    <x v="248"/>
    <d v="2016-01-26T06:00:00"/>
  </r>
  <r>
    <n v="712"/>
    <x v="697"/>
    <s v="Programmable leadingedge contingency"/>
    <n v="800"/>
    <n v="14725"/>
    <n v="1840.625"/>
    <x v="1"/>
    <x v="381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x v="698"/>
    <s v="Multi-layered global groupware"/>
    <n v="6900"/>
    <n v="11174"/>
    <n v="161.94202898550725"/>
    <x v="1"/>
    <x v="459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x v="699"/>
    <s v="Switchable methodical superstructure"/>
    <n v="38500"/>
    <n v="182036"/>
    <n v="472.82077922077923"/>
    <x v="1"/>
    <x v="477"/>
    <n v="101.98"/>
    <s v="US"/>
    <s v="USD"/>
    <n v="1408424400"/>
    <n v="1408510800"/>
    <b v="0"/>
    <b v="0"/>
    <s v="music/rock"/>
    <x v="1"/>
    <s v="rock"/>
    <x v="1"/>
    <d v="2014-08-20T05:00:00"/>
  </r>
  <r>
    <n v="715"/>
    <x v="700"/>
    <s v="Expanded even-keeled portal"/>
    <n v="118000"/>
    <n v="28870"/>
    <n v="24.466101694915253"/>
    <x v="0"/>
    <x v="478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x v="701"/>
    <s v="Advanced modular moderator"/>
    <n v="2000"/>
    <n v="10353"/>
    <n v="517.65"/>
    <x v="1"/>
    <x v="144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x v="702"/>
    <s v="Reverse-engineered well-modulated ability"/>
    <n v="5600"/>
    <n v="13868"/>
    <n v="247.64285714285714"/>
    <x v="1"/>
    <x v="479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x v="703"/>
    <s v="Expanded optimal pricing structure"/>
    <n v="8300"/>
    <n v="8317"/>
    <n v="100.20481927710843"/>
    <x v="1"/>
    <x v="480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x v="704"/>
    <s v="Down-sized uniform ability"/>
    <n v="6900"/>
    <n v="10557"/>
    <n v="153"/>
    <x v="1"/>
    <x v="300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x v="705"/>
    <s v="Multi-layered upward-trending conglomeration"/>
    <n v="8700"/>
    <n v="3227"/>
    <n v="37.091954022988503"/>
    <x v="3"/>
    <x v="63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x v="706"/>
    <s v="Open-architected systematic intranet"/>
    <n v="123600"/>
    <n v="5429"/>
    <n v="4.392394822006473"/>
    <x v="3"/>
    <x v="101"/>
    <n v="90.48"/>
    <s v="US"/>
    <s v="USD"/>
    <n v="1522818000"/>
    <n v="1523336400"/>
    <b v="0"/>
    <b v="0"/>
    <s v="music/rock"/>
    <x v="1"/>
    <s v="rock"/>
    <x v="657"/>
    <d v="2018-04-10T05:00:00"/>
  </r>
  <r>
    <n v="722"/>
    <x v="707"/>
    <s v="Proactive 24hour frame"/>
    <n v="48500"/>
    <n v="75906"/>
    <n v="156.50721649484535"/>
    <x v="1"/>
    <x v="481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x v="708"/>
    <s v="Exclusive fresh-thinking model"/>
    <n v="4900"/>
    <n v="13250"/>
    <n v="270.40816326530609"/>
    <x v="1"/>
    <x v="358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x v="709"/>
    <s v="Business-focused encompassing intranet"/>
    <n v="8400"/>
    <n v="11261"/>
    <n v="134.05952380952382"/>
    <x v="1"/>
    <x v="246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x v="710"/>
    <s v="Optional 6thgeneration access"/>
    <n v="193200"/>
    <n v="97369"/>
    <n v="50.398033126293996"/>
    <x v="0"/>
    <x v="482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x v="711"/>
    <s v="Realigned web-enabled functionalities"/>
    <n v="54300"/>
    <n v="48227"/>
    <n v="88.815837937384899"/>
    <x v="3"/>
    <x v="168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x v="712"/>
    <s v="Enterprise-wide multimedia software"/>
    <n v="8900"/>
    <n v="14685"/>
    <n v="165"/>
    <x v="1"/>
    <x v="483"/>
    <n v="81.13"/>
    <s v="US"/>
    <s v="USD"/>
    <n v="1547964000"/>
    <n v="1552971600"/>
    <b v="0"/>
    <b v="0"/>
    <s v="technology/web"/>
    <x v="2"/>
    <s v="web"/>
    <x v="4"/>
    <d v="2019-03-19T05:00:00"/>
  </r>
  <r>
    <n v="728"/>
    <x v="713"/>
    <s v="Versatile mission-critical knowledgebase"/>
    <n v="4200"/>
    <n v="735"/>
    <n v="17.5"/>
    <x v="0"/>
    <x v="234"/>
    <n v="73.5"/>
    <s v="US"/>
    <s v="USD"/>
    <n v="1464152400"/>
    <n v="1465102800"/>
    <b v="0"/>
    <b v="0"/>
    <s v="theater/plays"/>
    <x v="3"/>
    <s v="plays"/>
    <x v="662"/>
    <d v="2016-06-05T05:00:00"/>
  </r>
  <r>
    <n v="729"/>
    <x v="714"/>
    <s v="Multi-lateral object-oriented open system"/>
    <n v="5600"/>
    <n v="10397"/>
    <n v="185.66071428571428"/>
    <x v="1"/>
    <x v="393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x v="715"/>
    <s v="Visionary system-worthy attitude"/>
    <n v="28800"/>
    <n v="118847"/>
    <n v="412.6631944444444"/>
    <x v="1"/>
    <x v="130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x v="716"/>
    <s v="Synergized content-based hierarchy"/>
    <n v="8000"/>
    <n v="7220"/>
    <n v="90.25"/>
    <x v="3"/>
    <x v="3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x v="717"/>
    <s v="Business-focused 24hour access"/>
    <n v="117000"/>
    <n v="107622"/>
    <n v="91.984615384615381"/>
    <x v="0"/>
    <x v="484"/>
    <n v="96.01"/>
    <s v="US"/>
    <s v="USD"/>
    <n v="1490158800"/>
    <n v="1492146000"/>
    <b v="0"/>
    <b v="1"/>
    <s v="music/rock"/>
    <x v="1"/>
    <s v="rock"/>
    <x v="666"/>
    <d v="2017-04-14T05:00:00"/>
  </r>
  <r>
    <n v="733"/>
    <x v="718"/>
    <s v="Automated hybrid orchestration"/>
    <n v="15800"/>
    <n v="83267"/>
    <n v="527.00632911392404"/>
    <x v="1"/>
    <x v="485"/>
    <n v="84.97"/>
    <s v="US"/>
    <s v="USD"/>
    <n v="1406178000"/>
    <n v="1407301200"/>
    <b v="0"/>
    <b v="0"/>
    <s v="music/metal"/>
    <x v="1"/>
    <s v="metal"/>
    <x v="43"/>
    <d v="2014-08-06T05:00:00"/>
  </r>
  <r>
    <n v="734"/>
    <x v="719"/>
    <s v="Exclusive 5thgeneration leverage"/>
    <n v="4200"/>
    <n v="13404"/>
    <n v="319.14285714285711"/>
    <x v="1"/>
    <x v="48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x v="720"/>
    <s v="Grass-roots zero administration alliance"/>
    <n v="37100"/>
    <n v="131404"/>
    <n v="354.18867924528303"/>
    <x v="1"/>
    <x v="487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x v="721"/>
    <s v="Proactive heuristic orchestration"/>
    <n v="7700"/>
    <n v="2533"/>
    <n v="32.896103896103895"/>
    <x v="3"/>
    <x v="226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x v="722"/>
    <s v="Function-based systematic Graphical User Interface"/>
    <n v="3700"/>
    <n v="5028"/>
    <n v="135.8918918918919"/>
    <x v="1"/>
    <x v="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x v="486"/>
    <s v="Extended zero administration software"/>
    <n v="74700"/>
    <n v="1557"/>
    <n v="2.0843373493975905"/>
    <x v="0"/>
    <x v="27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x v="723"/>
    <s v="Multi-tiered discrete support"/>
    <n v="10000"/>
    <n v="6100"/>
    <n v="61"/>
    <x v="0"/>
    <x v="27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x v="724"/>
    <s v="Phased system-worthy conglomeration"/>
    <n v="5300"/>
    <n v="1592"/>
    <n v="30.037735849056602"/>
    <x v="0"/>
    <x v="3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x v="287"/>
    <s v="Balanced mobile alliance"/>
    <n v="1200"/>
    <n v="14150"/>
    <n v="1179.1666666666665"/>
    <x v="1"/>
    <x v="406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x v="725"/>
    <s v="Reactive solution-oriented groupware"/>
    <n v="1200"/>
    <n v="13513"/>
    <n v="1126.0833333333335"/>
    <x v="1"/>
    <x v="393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x v="726"/>
    <s v="Exclusive bandwidth-monitored orchestration"/>
    <n v="3900"/>
    <n v="504"/>
    <n v="12.923076923076923"/>
    <x v="0"/>
    <x v="68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x v="727"/>
    <s v="Intuitive exuding initiative"/>
    <n v="2000"/>
    <n v="14240"/>
    <n v="712"/>
    <x v="1"/>
    <x v="382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x v="728"/>
    <s v="Streamlined needs-based knowledge user"/>
    <n v="6900"/>
    <n v="2091"/>
    <n v="30.304347826086957"/>
    <x v="0"/>
    <x v="298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x v="729"/>
    <s v="Automated system-worthy structure"/>
    <n v="55800"/>
    <n v="118580"/>
    <n v="212.50896057347671"/>
    <x v="1"/>
    <x v="488"/>
    <n v="35"/>
    <s v="US"/>
    <s v="USD"/>
    <n v="1318136400"/>
    <n v="1318568400"/>
    <b v="0"/>
    <b v="0"/>
    <s v="technology/web"/>
    <x v="2"/>
    <s v="web"/>
    <x v="678"/>
    <d v="2011-10-14T05:00:00"/>
  </r>
  <r>
    <n v="747"/>
    <x v="730"/>
    <s v="Secured clear-thinking intranet"/>
    <n v="4900"/>
    <n v="11214"/>
    <n v="228.85714285714286"/>
    <x v="1"/>
    <x v="489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x v="731"/>
    <s v="Cloned actuating architecture"/>
    <n v="194900"/>
    <n v="68137"/>
    <n v="34.959979476654695"/>
    <x v="3"/>
    <x v="490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x v="732"/>
    <s v="Down-sized needs-based task-force"/>
    <n v="8600"/>
    <n v="13527"/>
    <n v="157.29069767441862"/>
    <x v="1"/>
    <x v="491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x v="733"/>
    <s v="Extended responsive Internet solution"/>
    <n v="100"/>
    <n v="1"/>
    <n v="1"/>
    <x v="0"/>
    <x v="49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x v="734"/>
    <s v="Universal value-added moderator"/>
    <n v="3600"/>
    <n v="8363"/>
    <n v="232.30555555555554"/>
    <x v="1"/>
    <x v="492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x v="735"/>
    <s v="Sharable motivating emulation"/>
    <n v="5800"/>
    <n v="5362"/>
    <n v="92.448275862068968"/>
    <x v="3"/>
    <x v="493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x v="736"/>
    <s v="Networked web-enabled product"/>
    <n v="4700"/>
    <n v="12065"/>
    <n v="256.70212765957444"/>
    <x v="1"/>
    <x v="231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x v="737"/>
    <s v="Advanced dedicated encoding"/>
    <n v="70400"/>
    <n v="118603"/>
    <n v="168.47017045454547"/>
    <x v="1"/>
    <x v="494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x v="738"/>
    <s v="Stand-alone multi-state project"/>
    <n v="4500"/>
    <n v="7496"/>
    <n v="166.57777777777778"/>
    <x v="1"/>
    <x v="495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x v="739"/>
    <s v="Customizable bi-directional monitoring"/>
    <n v="1300"/>
    <n v="10037"/>
    <n v="772.07692307692309"/>
    <x v="1"/>
    <x v="496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x v="740"/>
    <s v="Profit-focused motivating function"/>
    <n v="1400"/>
    <n v="5696"/>
    <n v="406.85714285714283"/>
    <x v="1"/>
    <x v="493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x v="741"/>
    <s v="Proactive systemic firmware"/>
    <n v="29600"/>
    <n v="167005"/>
    <n v="564.20608108108115"/>
    <x v="1"/>
    <x v="497"/>
    <n v="110.02"/>
    <s v="CA"/>
    <s v="CAD"/>
    <n v="1414126800"/>
    <n v="1414904400"/>
    <b v="0"/>
    <b v="0"/>
    <s v="music/rock"/>
    <x v="1"/>
    <s v="rock"/>
    <x v="688"/>
    <d v="2014-11-02T05:00:00"/>
  </r>
  <r>
    <n v="759"/>
    <x v="742"/>
    <s v="Grass-roots upward-trending installation"/>
    <n v="167500"/>
    <n v="114615"/>
    <n v="68.426865671641792"/>
    <x v="0"/>
    <x v="498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x v="743"/>
    <s v="Virtual heuristic hub"/>
    <n v="48300"/>
    <n v="16592"/>
    <n v="34.351966873706004"/>
    <x v="0"/>
    <x v="155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x v="744"/>
    <s v="Customizable leadingedge model"/>
    <n v="2200"/>
    <n v="14420"/>
    <n v="655.4545454545455"/>
    <x v="1"/>
    <x v="499"/>
    <n v="86.87"/>
    <s v="US"/>
    <s v="USD"/>
    <n v="1500699600"/>
    <n v="1501131600"/>
    <b v="0"/>
    <b v="0"/>
    <s v="music/rock"/>
    <x v="1"/>
    <s v="rock"/>
    <x v="691"/>
    <d v="2017-07-27T05:00:00"/>
  </r>
  <r>
    <n v="762"/>
    <x v="307"/>
    <s v="Upgradable uniform service-desk"/>
    <n v="3500"/>
    <n v="6204"/>
    <n v="177.25714285714284"/>
    <x v="1"/>
    <x v="16"/>
    <n v="62.04"/>
    <s v="AU"/>
    <s v="AUD"/>
    <n v="1354082400"/>
    <n v="1355032800"/>
    <b v="0"/>
    <b v="0"/>
    <s v="music/jazz"/>
    <x v="1"/>
    <s v="jazz"/>
    <x v="692"/>
    <d v="2012-12-09T06:00:00"/>
  </r>
  <r>
    <n v="763"/>
    <x v="745"/>
    <s v="Inverse client-driven product"/>
    <n v="5600"/>
    <n v="6338"/>
    <n v="113.17857142857144"/>
    <x v="1"/>
    <x v="500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x v="746"/>
    <s v="Managed bandwidth-monitored system engine"/>
    <n v="1100"/>
    <n v="8010"/>
    <n v="728.18181818181824"/>
    <x v="1"/>
    <x v="496"/>
    <n v="54.12"/>
    <s v="US"/>
    <s v="USD"/>
    <n v="1305262800"/>
    <n v="1305954000"/>
    <b v="0"/>
    <b v="0"/>
    <s v="music/rock"/>
    <x v="1"/>
    <s v="rock"/>
    <x v="694"/>
    <d v="2011-05-21T05:00:00"/>
  </r>
  <r>
    <n v="765"/>
    <x v="747"/>
    <s v="Advanced transitional help-desk"/>
    <n v="3900"/>
    <n v="8125"/>
    <n v="208.33333333333334"/>
    <x v="1"/>
    <x v="40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x v="748"/>
    <s v="De-engineered disintermediate encryption"/>
    <n v="43800"/>
    <n v="13653"/>
    <n v="31.171232876712331"/>
    <x v="0"/>
    <x v="501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x v="749"/>
    <s v="Upgradable attitude-oriented project"/>
    <n v="97200"/>
    <n v="55372"/>
    <n v="56.967078189300416"/>
    <x v="0"/>
    <x v="502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x v="750"/>
    <s v="Fundamental zero tolerance alliance"/>
    <n v="4800"/>
    <n v="11088"/>
    <n v="231"/>
    <x v="1"/>
    <x v="503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x v="751"/>
    <s v="Devolved 24hour forecast"/>
    <n v="125600"/>
    <n v="109106"/>
    <n v="86.867834394904463"/>
    <x v="0"/>
    <x v="504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x v="752"/>
    <s v="User-centric attitude-oriented intranet"/>
    <n v="4300"/>
    <n v="11642"/>
    <n v="270.74418604651163"/>
    <x v="1"/>
    <x v="505"/>
    <n v="53.9"/>
    <s v="IT"/>
    <s v="EUR"/>
    <n v="1397451600"/>
    <n v="1398056400"/>
    <b v="0"/>
    <b v="1"/>
    <s v="theater/plays"/>
    <x v="3"/>
    <s v="plays"/>
    <x v="698"/>
    <d v="2014-04-21T05:00:00"/>
  </r>
  <r>
    <n v="771"/>
    <x v="753"/>
    <s v="Self-enabling 5thgeneration paradigm"/>
    <n v="5600"/>
    <n v="2769"/>
    <n v="49.446428571428569"/>
    <x v="3"/>
    <x v="150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x v="754"/>
    <s v="Persistent 3rdgeneration moratorium"/>
    <n v="149600"/>
    <n v="169586"/>
    <n v="113.3596256684492"/>
    <x v="1"/>
    <x v="506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x v="755"/>
    <s v="Cross-platform empowering project"/>
    <n v="53100"/>
    <n v="101185"/>
    <n v="190.55555555555554"/>
    <x v="1"/>
    <x v="507"/>
    <n v="43"/>
    <s v="US"/>
    <s v="USD"/>
    <n v="1492059600"/>
    <n v="1492923600"/>
    <b v="0"/>
    <b v="0"/>
    <s v="theater/plays"/>
    <x v="3"/>
    <s v="plays"/>
    <x v="701"/>
    <d v="2017-04-23T05:00:00"/>
  </r>
  <r>
    <n v="774"/>
    <x v="756"/>
    <s v="Polarized user-facing interface"/>
    <n v="5000"/>
    <n v="6775"/>
    <n v="135.5"/>
    <x v="1"/>
    <x v="373"/>
    <n v="86.86"/>
    <s v="IT"/>
    <s v="EUR"/>
    <n v="1463979600"/>
    <n v="1467522000"/>
    <b v="0"/>
    <b v="0"/>
    <s v="technology/web"/>
    <x v="2"/>
    <s v="web"/>
    <x v="702"/>
    <d v="2016-07-03T05:00:00"/>
  </r>
  <r>
    <n v="775"/>
    <x v="757"/>
    <s v="Customer-focused non-volatile framework"/>
    <n v="9400"/>
    <n v="968"/>
    <n v="10.297872340425531"/>
    <x v="0"/>
    <x v="234"/>
    <n v="96.8"/>
    <s v="US"/>
    <s v="USD"/>
    <n v="1415253600"/>
    <n v="1416117600"/>
    <b v="0"/>
    <b v="0"/>
    <s v="music/rock"/>
    <x v="1"/>
    <s v="rock"/>
    <x v="703"/>
    <d v="2014-11-16T06:00:00"/>
  </r>
  <r>
    <n v="776"/>
    <x v="758"/>
    <s v="Synchronized multimedia frame"/>
    <n v="110800"/>
    <n v="72623"/>
    <n v="65.544223826714799"/>
    <x v="0"/>
    <x v="508"/>
    <n v="33"/>
    <s v="US"/>
    <s v="USD"/>
    <n v="1562216400"/>
    <n v="1563771600"/>
    <b v="0"/>
    <b v="0"/>
    <s v="theater/plays"/>
    <x v="3"/>
    <s v="plays"/>
    <x v="704"/>
    <d v="2019-07-22T05:00:00"/>
  </r>
  <r>
    <n v="777"/>
    <x v="759"/>
    <s v="Open-architected stable algorithm"/>
    <n v="93800"/>
    <n v="45987"/>
    <n v="49.026652452025587"/>
    <x v="0"/>
    <x v="103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x v="760"/>
    <s v="Cross-platform optimizing website"/>
    <n v="1300"/>
    <n v="10243"/>
    <n v="787.92307692307691"/>
    <x v="1"/>
    <x v="5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x v="761"/>
    <s v="Public-key actuating projection"/>
    <n v="108700"/>
    <n v="87293"/>
    <n v="80.306347746090154"/>
    <x v="0"/>
    <x v="509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x v="762"/>
    <s v="Implemented intangible instruction set"/>
    <n v="5100"/>
    <n v="5421"/>
    <n v="106.29411764705883"/>
    <x v="1"/>
    <x v="55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x v="763"/>
    <s v="Cross-group interactive architecture"/>
    <n v="8700"/>
    <n v="4414"/>
    <n v="50.735632183908038"/>
    <x v="3"/>
    <x v="75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x v="764"/>
    <s v="Centralized asymmetric framework"/>
    <n v="5100"/>
    <n v="10981"/>
    <n v="215.31372549019611"/>
    <x v="1"/>
    <x v="510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x v="765"/>
    <s v="Down-sized systematic utilization"/>
    <n v="7400"/>
    <n v="10451"/>
    <n v="141.22972972972974"/>
    <x v="1"/>
    <x v="188"/>
    <n v="75.73"/>
    <s v="US"/>
    <s v="USD"/>
    <n v="1387260000"/>
    <n v="1387864800"/>
    <b v="0"/>
    <b v="0"/>
    <s v="music/rock"/>
    <x v="1"/>
    <s v="rock"/>
    <x v="710"/>
    <d v="2013-12-24T06:00:00"/>
  </r>
  <r>
    <n v="784"/>
    <x v="766"/>
    <s v="Profound fault-tolerant model"/>
    <n v="88900"/>
    <n v="102535"/>
    <n v="115.33745781777279"/>
    <x v="1"/>
    <x v="511"/>
    <n v="31"/>
    <s v="US"/>
    <s v="USD"/>
    <n v="1457244000"/>
    <n v="1458190800"/>
    <b v="0"/>
    <b v="0"/>
    <s v="technology/web"/>
    <x v="2"/>
    <s v="web"/>
    <x v="711"/>
    <d v="2016-03-17T05:00:00"/>
  </r>
  <r>
    <n v="785"/>
    <x v="767"/>
    <s v="Multi-channeled bi-directional moratorium"/>
    <n v="6700"/>
    <n v="12939"/>
    <n v="193.11940298507463"/>
    <x v="1"/>
    <x v="78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x v="768"/>
    <s v="Object-based content-based ability"/>
    <n v="1500"/>
    <n v="10946"/>
    <n v="729.73333333333335"/>
    <x v="1"/>
    <x v="512"/>
    <n v="52.88"/>
    <s v="IT"/>
    <s v="EUR"/>
    <n v="1522126800"/>
    <n v="1522731600"/>
    <b v="0"/>
    <b v="1"/>
    <s v="music/jazz"/>
    <x v="1"/>
    <s v="jazz"/>
    <x v="630"/>
    <d v="2018-04-03T05:00:00"/>
  </r>
  <r>
    <n v="787"/>
    <x v="769"/>
    <s v="Progressive coherent secured line"/>
    <n v="61200"/>
    <n v="60994"/>
    <n v="99.66339869281046"/>
    <x v="0"/>
    <x v="513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x v="770"/>
    <s v="Synchronized directional capability"/>
    <n v="3600"/>
    <n v="3174"/>
    <n v="88.166666666666671"/>
    <x v="2"/>
    <x v="249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x v="771"/>
    <s v="Cross-platform composite migration"/>
    <n v="9000"/>
    <n v="3351"/>
    <n v="37.233333333333334"/>
    <x v="0"/>
    <x v="430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x v="772"/>
    <s v="Operative local pricing structure"/>
    <n v="185900"/>
    <n v="56774"/>
    <n v="30.540075309306079"/>
    <x v="3"/>
    <x v="260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x v="773"/>
    <s v="Optional web-enabled extranet"/>
    <n v="2100"/>
    <n v="540"/>
    <n v="25.714285714285712"/>
    <x v="0"/>
    <x v="514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x v="774"/>
    <s v="Reduced 6thgeneration intranet"/>
    <n v="2000"/>
    <n v="680"/>
    <n v="34"/>
    <x v="0"/>
    <x v="243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x v="775"/>
    <s v="Networked disintermediate leverage"/>
    <n v="1100"/>
    <n v="13045"/>
    <n v="1185.909090909091"/>
    <x v="1"/>
    <x v="483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x v="776"/>
    <s v="Optional optimal website"/>
    <n v="6600"/>
    <n v="8276"/>
    <n v="125.39393939393939"/>
    <x v="1"/>
    <x v="46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x v="777"/>
    <s v="Stand-alone asynchronous functionalities"/>
    <n v="7100"/>
    <n v="1022"/>
    <n v="14.394366197183098"/>
    <x v="0"/>
    <x v="249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x v="778"/>
    <s v="Profound full-range open system"/>
    <n v="7800"/>
    <n v="4275"/>
    <n v="54.807692307692314"/>
    <x v="0"/>
    <x v="373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x v="779"/>
    <s v="Optional tangible utilization"/>
    <n v="7600"/>
    <n v="8332"/>
    <n v="109.63157894736841"/>
    <x v="1"/>
    <x v="51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x v="780"/>
    <s v="Seamless maximized product"/>
    <n v="3400"/>
    <n v="6408"/>
    <n v="188.47058823529412"/>
    <x v="1"/>
    <x v="246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x v="781"/>
    <s v="Devolved tertiary time-frame"/>
    <n v="84500"/>
    <n v="73522"/>
    <n v="87.008284023668637"/>
    <x v="0"/>
    <x v="516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x v="782"/>
    <s v="Centralized regional function"/>
    <n v="100"/>
    <n v="1"/>
    <n v="1"/>
    <x v="0"/>
    <x v="49"/>
    <n v="1"/>
    <s v="CH"/>
    <s v="CHF"/>
    <n v="1434085200"/>
    <n v="1434430800"/>
    <b v="0"/>
    <b v="0"/>
    <s v="music/rock"/>
    <x v="1"/>
    <s v="rock"/>
    <x v="139"/>
    <d v="2015-06-16T05:00:00"/>
  </r>
  <r>
    <n v="801"/>
    <x v="783"/>
    <s v="User-friendly high-level initiative"/>
    <n v="2300"/>
    <n v="4667"/>
    <n v="202.9130434782609"/>
    <x v="1"/>
    <x v="88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x v="784"/>
    <s v="Reverse-engineered zero-defect infrastructure"/>
    <n v="6200"/>
    <n v="12216"/>
    <n v="197.03225806451613"/>
    <x v="1"/>
    <x v="23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x v="785"/>
    <s v="Stand-alone background customer loyalty"/>
    <n v="6100"/>
    <n v="6527"/>
    <n v="107"/>
    <x v="1"/>
    <x v="517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x v="786"/>
    <s v="Business-focused discrete software"/>
    <n v="2600"/>
    <n v="6987"/>
    <n v="268.73076923076923"/>
    <x v="1"/>
    <x v="205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x v="787"/>
    <s v="Advanced intermediate Graphic Interface"/>
    <n v="9700"/>
    <n v="4932"/>
    <n v="50.845360824742272"/>
    <x v="0"/>
    <x v="109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x v="788"/>
    <s v="Adaptive holistic hub"/>
    <n v="700"/>
    <n v="8262"/>
    <n v="1180.2857142857142"/>
    <x v="1"/>
    <x v="70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x v="789"/>
    <s v="Automated uniform concept"/>
    <n v="700"/>
    <n v="1848"/>
    <n v="264"/>
    <x v="1"/>
    <x v="177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x v="790"/>
    <s v="Enhanced regional flexibility"/>
    <n v="5200"/>
    <n v="1583"/>
    <n v="30.44230769230769"/>
    <x v="0"/>
    <x v="161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x v="764"/>
    <s v="Public-key bottom-line algorithm"/>
    <n v="140800"/>
    <n v="88536"/>
    <n v="62.880681818181813"/>
    <x v="0"/>
    <x v="51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x v="791"/>
    <s v="Multi-layered intangible instruction set"/>
    <n v="6400"/>
    <n v="12360"/>
    <n v="193.125"/>
    <x v="1"/>
    <x v="394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x v="792"/>
    <s v="Fundamental methodical emulation"/>
    <n v="92500"/>
    <n v="71320"/>
    <n v="77.102702702702715"/>
    <x v="0"/>
    <x v="8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x v="793"/>
    <s v="Expanded value-added hardware"/>
    <n v="59700"/>
    <n v="134640"/>
    <n v="225.52763819095478"/>
    <x v="1"/>
    <x v="519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x v="794"/>
    <s v="Diverse high-level attitude"/>
    <n v="3200"/>
    <n v="7661"/>
    <n v="239.40625"/>
    <x v="1"/>
    <x v="520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x v="795"/>
    <s v="Visionary 24hour analyzer"/>
    <n v="3200"/>
    <n v="2950"/>
    <n v="92.1875"/>
    <x v="0"/>
    <x v="521"/>
    <n v="81.94"/>
    <s v="DK"/>
    <s v="DKK"/>
    <n v="1464325200"/>
    <n v="1464498000"/>
    <b v="0"/>
    <b v="1"/>
    <s v="music/rock"/>
    <x v="1"/>
    <s v="rock"/>
    <x v="733"/>
    <d v="2016-05-29T05:00:00"/>
  </r>
  <r>
    <n v="815"/>
    <x v="796"/>
    <s v="Centralized bandwidth-monitored leverage"/>
    <n v="9000"/>
    <n v="11721"/>
    <n v="130.23333333333335"/>
    <x v="1"/>
    <x v="236"/>
    <n v="64.05"/>
    <s v="CA"/>
    <s v="CAD"/>
    <n v="1511935200"/>
    <n v="1514181600"/>
    <b v="0"/>
    <b v="0"/>
    <s v="music/rock"/>
    <x v="1"/>
    <s v="rock"/>
    <x v="734"/>
    <d v="2017-12-25T06:00:00"/>
  </r>
  <r>
    <n v="816"/>
    <x v="797"/>
    <s v="Ergonomic mission-critical moratorium"/>
    <n v="2300"/>
    <n v="14150"/>
    <n v="615.21739130434787"/>
    <x v="1"/>
    <x v="221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x v="798"/>
    <s v="Front-line intermediate moderator"/>
    <n v="51300"/>
    <n v="189192"/>
    <n v="368.79532163742692"/>
    <x v="1"/>
    <x v="522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x v="311"/>
    <s v="Automated local secured line"/>
    <n v="700"/>
    <n v="7664"/>
    <n v="1094.8571428571429"/>
    <x v="1"/>
    <x v="464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x v="799"/>
    <s v="Integrated bandwidth-monitored alliance"/>
    <n v="8900"/>
    <n v="4509"/>
    <n v="50.662921348314605"/>
    <x v="0"/>
    <x v="523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x v="800"/>
    <s v="Cross-group heuristic forecast"/>
    <n v="1500"/>
    <n v="12009"/>
    <n v="800.6"/>
    <x v="1"/>
    <x v="524"/>
    <n v="43.04"/>
    <s v="GB"/>
    <s v="GBP"/>
    <n v="1532840400"/>
    <n v="1533963600"/>
    <b v="0"/>
    <b v="1"/>
    <s v="music/rock"/>
    <x v="1"/>
    <s v="rock"/>
    <x v="192"/>
    <d v="2018-08-11T05:00:00"/>
  </r>
  <r>
    <n v="821"/>
    <x v="801"/>
    <s v="Extended impactful secured line"/>
    <n v="4900"/>
    <n v="14273"/>
    <n v="291.28571428571428"/>
    <x v="1"/>
    <x v="155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x v="802"/>
    <s v="Distributed optimizing protocol"/>
    <n v="54000"/>
    <n v="188982"/>
    <n v="349.9666666666667"/>
    <x v="1"/>
    <x v="525"/>
    <n v="89.99"/>
    <s v="US"/>
    <s v="USD"/>
    <n v="1393567200"/>
    <n v="1395032400"/>
    <b v="0"/>
    <b v="0"/>
    <s v="music/rock"/>
    <x v="1"/>
    <s v="rock"/>
    <x v="739"/>
    <d v="2014-03-17T05:00:00"/>
  </r>
  <r>
    <n v="823"/>
    <x v="803"/>
    <s v="Secured well-modulated system engine"/>
    <n v="4100"/>
    <n v="14640"/>
    <n v="357.07317073170731"/>
    <x v="1"/>
    <x v="526"/>
    <n v="58.1"/>
    <s v="US"/>
    <s v="USD"/>
    <n v="1410325200"/>
    <n v="1412485200"/>
    <b v="1"/>
    <b v="1"/>
    <s v="music/rock"/>
    <x v="1"/>
    <s v="rock"/>
    <x v="613"/>
    <d v="2014-10-05T05:00:00"/>
  </r>
  <r>
    <n v="824"/>
    <x v="804"/>
    <s v="Streamlined national benchmark"/>
    <n v="85000"/>
    <n v="107516"/>
    <n v="126.48941176470588"/>
    <x v="1"/>
    <x v="527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x v="805"/>
    <s v="Open-architected 24/7 infrastructure"/>
    <n v="3600"/>
    <n v="13950"/>
    <n v="387.5"/>
    <x v="1"/>
    <x v="144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x v="806"/>
    <s v="Digitized 6thgeneration Local Area Network"/>
    <n v="2800"/>
    <n v="12797"/>
    <n v="457.03571428571428"/>
    <x v="1"/>
    <x v="346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x v="807"/>
    <s v="Innovative actuating artificial intelligence"/>
    <n v="2300"/>
    <n v="6134"/>
    <n v="266.69565217391306"/>
    <x v="1"/>
    <x v="17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x v="808"/>
    <s v="Cross-platform reciprocal budgetary management"/>
    <n v="7100"/>
    <n v="4899"/>
    <n v="69"/>
    <x v="0"/>
    <x v="131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x v="809"/>
    <s v="Vision-oriented scalable portal"/>
    <n v="9600"/>
    <n v="4929"/>
    <n v="51.34375"/>
    <x v="0"/>
    <x v="110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x v="810"/>
    <s v="Persevering zero administration knowledge user"/>
    <n v="121600"/>
    <n v="1424"/>
    <n v="1.1710526315789473"/>
    <x v="0"/>
    <x v="528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x v="811"/>
    <s v="Front-line bottom-line Graphic Interface"/>
    <n v="97100"/>
    <n v="105817"/>
    <n v="108.97734294541709"/>
    <x v="1"/>
    <x v="529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x v="812"/>
    <s v="Synergized fault-tolerant hierarchy"/>
    <n v="43200"/>
    <n v="136156"/>
    <n v="315.17592592592592"/>
    <x v="1"/>
    <x v="265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x v="813"/>
    <s v="Expanded asynchronous groupware"/>
    <n v="6800"/>
    <n v="10723"/>
    <n v="157.69117647058823"/>
    <x v="1"/>
    <x v="34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x v="814"/>
    <s v="Expanded fault-tolerant emulation"/>
    <n v="7300"/>
    <n v="11228"/>
    <n v="153.8082191780822"/>
    <x v="1"/>
    <x v="530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x v="815"/>
    <s v="Future-proofed 24hour model"/>
    <n v="86200"/>
    <n v="77355"/>
    <n v="89.738979118329468"/>
    <x v="0"/>
    <x v="531"/>
    <n v="44"/>
    <s v="US"/>
    <s v="USD"/>
    <n v="1425103200"/>
    <n v="1425621600"/>
    <b v="0"/>
    <b v="0"/>
    <s v="technology/web"/>
    <x v="2"/>
    <s v="web"/>
    <x v="748"/>
    <d v="2015-03-06T06:00:00"/>
  </r>
  <r>
    <n v="836"/>
    <x v="816"/>
    <s v="Optimized didactic intranet"/>
    <n v="8100"/>
    <n v="6086"/>
    <n v="75.135802469135797"/>
    <x v="0"/>
    <x v="115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x v="817"/>
    <s v="Right-sized dedicated standardization"/>
    <n v="17700"/>
    <n v="150960"/>
    <n v="852.88135593220341"/>
    <x v="1"/>
    <x v="532"/>
    <n v="84.01"/>
    <s v="US"/>
    <s v="USD"/>
    <n v="1301202000"/>
    <n v="1305867600"/>
    <b v="0"/>
    <b v="0"/>
    <s v="music/jazz"/>
    <x v="1"/>
    <s v="jazz"/>
    <x v="643"/>
    <d v="2011-05-20T05:00:00"/>
  </r>
  <r>
    <n v="838"/>
    <x v="818"/>
    <s v="Vision-oriented high-level extranet"/>
    <n v="6400"/>
    <n v="8890"/>
    <n v="138.90625"/>
    <x v="1"/>
    <x v="210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x v="819"/>
    <s v="Organized scalable initiative"/>
    <n v="7700"/>
    <n v="14644"/>
    <n v="190.18181818181819"/>
    <x v="1"/>
    <x v="144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x v="820"/>
    <s v="Enhanced regional moderator"/>
    <n v="116300"/>
    <n v="116583"/>
    <n v="100.24333619948409"/>
    <x v="1"/>
    <x v="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x v="821"/>
    <s v="Automated even-keeled emulation"/>
    <n v="9100"/>
    <n v="12991"/>
    <n v="142.75824175824175"/>
    <x v="1"/>
    <x v="287"/>
    <n v="83.81"/>
    <s v="US"/>
    <s v="USD"/>
    <n v="1455861600"/>
    <n v="1457244000"/>
    <b v="0"/>
    <b v="0"/>
    <s v="technology/web"/>
    <x v="2"/>
    <s v="web"/>
    <x v="753"/>
    <d v="2016-03-06T06:00:00"/>
  </r>
  <r>
    <n v="842"/>
    <x v="822"/>
    <s v="Reverse-engineered multi-tasking product"/>
    <n v="1500"/>
    <n v="8447"/>
    <n v="563.13333333333333"/>
    <x v="1"/>
    <x v="227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x v="823"/>
    <s v="De-engineered next generation parallelism"/>
    <n v="8800"/>
    <n v="2703"/>
    <n v="30.715909090909086"/>
    <x v="0"/>
    <x v="254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x v="824"/>
    <s v="Intuitive cohesive groupware"/>
    <n v="8800"/>
    <n v="8747"/>
    <n v="99.39772727272728"/>
    <x v="3"/>
    <x v="115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x v="825"/>
    <s v="Up-sized high-level access"/>
    <n v="69900"/>
    <n v="138087"/>
    <n v="197.54935622317598"/>
    <x v="1"/>
    <x v="53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x v="826"/>
    <s v="Phased empowering success"/>
    <n v="1000"/>
    <n v="5085"/>
    <n v="508.5"/>
    <x v="1"/>
    <x v="44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x v="827"/>
    <s v="Distributed actuating project"/>
    <n v="4700"/>
    <n v="11174"/>
    <n v="237.74468085106383"/>
    <x v="1"/>
    <x v="46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x v="828"/>
    <s v="Robust motivating orchestration"/>
    <n v="3200"/>
    <n v="10831"/>
    <n v="338.46875"/>
    <x v="1"/>
    <x v="535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x v="829"/>
    <s v="Vision-oriented uniform instruction set"/>
    <n v="6700"/>
    <n v="8917"/>
    <n v="133.08955223880596"/>
    <x v="1"/>
    <x v="253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x v="830"/>
    <s v="Cross-group upward-trending hierarchy"/>
    <n v="100"/>
    <n v="1"/>
    <n v="1"/>
    <x v="0"/>
    <x v="49"/>
    <n v="1"/>
    <s v="US"/>
    <s v="USD"/>
    <n v="1321682400"/>
    <n v="1322978400"/>
    <b v="1"/>
    <b v="0"/>
    <s v="music/rock"/>
    <x v="1"/>
    <s v="rock"/>
    <x v="762"/>
    <d v="2011-12-04T06:00:00"/>
  </r>
  <r>
    <n v="851"/>
    <x v="831"/>
    <s v="Object-based needs-based info-mediaries"/>
    <n v="6000"/>
    <n v="12468"/>
    <n v="207.79999999999998"/>
    <x v="1"/>
    <x v="415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x v="832"/>
    <s v="Open-source reciprocal standardization"/>
    <n v="4900"/>
    <n v="2505"/>
    <n v="51.122448979591837"/>
    <x v="0"/>
    <x v="249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x v="833"/>
    <s v="Secured well-modulated projection"/>
    <n v="17100"/>
    <n v="111502"/>
    <n v="652.05847953216369"/>
    <x v="1"/>
    <x v="50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x v="834"/>
    <s v="Multi-channeled secondary middleware"/>
    <n v="171000"/>
    <n v="194309"/>
    <n v="113.63099415204678"/>
    <x v="1"/>
    <x v="536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x v="835"/>
    <s v="Horizontal clear-thinking framework"/>
    <n v="23400"/>
    <n v="23956"/>
    <n v="102.37606837606839"/>
    <x v="1"/>
    <x v="15"/>
    <n v="53"/>
    <s v="AU"/>
    <s v="AUD"/>
    <n v="1308373200"/>
    <n v="1311051600"/>
    <b v="0"/>
    <b v="0"/>
    <s v="theater/plays"/>
    <x v="3"/>
    <s v="plays"/>
    <x v="766"/>
    <d v="2011-07-19T05:00:00"/>
  </r>
  <r>
    <n v="856"/>
    <x v="764"/>
    <s v="Profound composite core"/>
    <n v="2400"/>
    <n v="8558"/>
    <n v="356.58333333333331"/>
    <x v="1"/>
    <x v="1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x v="836"/>
    <s v="Programmable disintermediate matrices"/>
    <n v="5300"/>
    <n v="7413"/>
    <n v="139.86792452830187"/>
    <x v="1"/>
    <x v="537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x v="837"/>
    <s v="Realigned 5thgeneration knowledge user"/>
    <n v="4000"/>
    <n v="2778"/>
    <n v="69.45"/>
    <x v="0"/>
    <x v="164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x v="838"/>
    <s v="Multi-layered upward-trending groupware"/>
    <n v="7300"/>
    <n v="2594"/>
    <n v="35.534246575342465"/>
    <x v="0"/>
    <x v="377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x v="839"/>
    <s v="Re-contextualized leadingedge firmware"/>
    <n v="2000"/>
    <n v="5033"/>
    <n v="251.65"/>
    <x v="1"/>
    <x v="167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x v="840"/>
    <s v="Devolved disintermediate analyzer"/>
    <n v="8800"/>
    <n v="9317"/>
    <n v="105.87500000000001"/>
    <x v="1"/>
    <x v="25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x v="841"/>
    <s v="Profound disintermediate open system"/>
    <n v="3500"/>
    <n v="6560"/>
    <n v="187.42857142857144"/>
    <x v="1"/>
    <x v="72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x v="842"/>
    <s v="Automated reciprocal protocol"/>
    <n v="1400"/>
    <n v="5415"/>
    <n v="386.78571428571428"/>
    <x v="1"/>
    <x v="538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x v="843"/>
    <s v="Automated static workforce"/>
    <n v="4200"/>
    <n v="14577"/>
    <n v="347.07142857142856"/>
    <x v="1"/>
    <x v="503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x v="844"/>
    <s v="Horizontal attitude-oriented help-desk"/>
    <n v="81000"/>
    <n v="150515"/>
    <n v="185.82098765432099"/>
    <x v="1"/>
    <x v="539"/>
    <n v="46"/>
    <s v="US"/>
    <s v="USD"/>
    <n v="1410757200"/>
    <n v="1411534800"/>
    <b v="0"/>
    <b v="0"/>
    <s v="theater/plays"/>
    <x v="3"/>
    <s v="plays"/>
    <x v="776"/>
    <d v="2014-09-24T05:00:00"/>
  </r>
  <r>
    <n v="866"/>
    <x v="845"/>
    <s v="Versatile 5thgeneration matrices"/>
    <n v="182800"/>
    <n v="79045"/>
    <n v="43.241247264770237"/>
    <x v="3"/>
    <x v="540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x v="846"/>
    <s v="Cross-platform next generation service-desk"/>
    <n v="4800"/>
    <n v="7797"/>
    <n v="162.4375"/>
    <x v="1"/>
    <x v="402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x v="847"/>
    <s v="Front-line web-enabled installation"/>
    <n v="7000"/>
    <n v="12939"/>
    <n v="184.84285714285716"/>
    <x v="1"/>
    <x v="105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x v="848"/>
    <s v="Multi-channeled responsive product"/>
    <n v="161900"/>
    <n v="38376"/>
    <n v="23.703520691785052"/>
    <x v="0"/>
    <x v="541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x v="849"/>
    <s v="Adaptive demand-driven encryption"/>
    <n v="7700"/>
    <n v="6920"/>
    <n v="89.870129870129873"/>
    <x v="0"/>
    <x v="246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x v="850"/>
    <s v="Re-engineered client-driven knowledge user"/>
    <n v="71500"/>
    <n v="194912"/>
    <n v="272.6041958041958"/>
    <x v="1"/>
    <x v="542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x v="851"/>
    <s v="Compatible logistical paradigm"/>
    <n v="4700"/>
    <n v="7992"/>
    <n v="170.04255319148936"/>
    <x v="1"/>
    <x v="543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x v="852"/>
    <s v="Intuitive value-added installation"/>
    <n v="42100"/>
    <n v="79268"/>
    <n v="188.28503562945369"/>
    <x v="1"/>
    <x v="544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x v="853"/>
    <s v="Managed discrete parallelism"/>
    <n v="40200"/>
    <n v="139468"/>
    <n v="346.93532338308455"/>
    <x v="1"/>
    <x v="545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x v="854"/>
    <s v="Implemented tangible approach"/>
    <n v="7900"/>
    <n v="5465"/>
    <n v="69.177215189873422"/>
    <x v="0"/>
    <x v="109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x v="855"/>
    <s v="Re-engineered encompassing definition"/>
    <n v="8300"/>
    <n v="2111"/>
    <n v="25.433734939759034"/>
    <x v="0"/>
    <x v="176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x v="856"/>
    <s v="Multi-lateral uniform collaboration"/>
    <n v="163600"/>
    <n v="126628"/>
    <n v="77.400977995110026"/>
    <x v="0"/>
    <x v="546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x v="857"/>
    <s v="Enterprise-wide foreground paradigm"/>
    <n v="2700"/>
    <n v="1012"/>
    <n v="37.481481481481481"/>
    <x v="0"/>
    <x v="65"/>
    <n v="84.33"/>
    <s v="IT"/>
    <s v="EUR"/>
    <n v="1579068000"/>
    <n v="1581141600"/>
    <b v="0"/>
    <b v="0"/>
    <s v="music/metal"/>
    <x v="1"/>
    <s v="metal"/>
    <x v="786"/>
    <d v="2020-02-08T06:00:00"/>
  </r>
  <r>
    <n v="879"/>
    <x v="858"/>
    <s v="Stand-alone incremental parallelism"/>
    <n v="1000"/>
    <n v="5438"/>
    <n v="543.79999999999995"/>
    <x v="1"/>
    <x v="4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x v="859"/>
    <s v="Persevering 5thgeneration throughput"/>
    <n v="84500"/>
    <n v="193101"/>
    <n v="228.52189349112427"/>
    <x v="1"/>
    <x v="547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x v="860"/>
    <s v="Implemented object-oriented synergy"/>
    <n v="81300"/>
    <n v="31665"/>
    <n v="38.948339483394832"/>
    <x v="0"/>
    <x v="15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x v="861"/>
    <s v="Balanced demand-driven definition"/>
    <n v="800"/>
    <n v="2960"/>
    <n v="370"/>
    <x v="1"/>
    <x v="175"/>
    <n v="37"/>
    <s v="US"/>
    <s v="USD"/>
    <n v="1421820000"/>
    <n v="1422165600"/>
    <b v="0"/>
    <b v="0"/>
    <s v="theater/plays"/>
    <x v="3"/>
    <s v="plays"/>
    <x v="789"/>
    <d v="2015-01-25T06:00:00"/>
  </r>
  <r>
    <n v="883"/>
    <x v="862"/>
    <s v="Customer-focused mobile Graphic Interface"/>
    <n v="3400"/>
    <n v="8089"/>
    <n v="237.91176470588232"/>
    <x v="1"/>
    <x v="548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x v="863"/>
    <s v="Horizontal secondary interface"/>
    <n v="170800"/>
    <n v="109374"/>
    <n v="64.036299765807954"/>
    <x v="0"/>
    <x v="549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x v="864"/>
    <s v="Virtual analyzing collaboration"/>
    <n v="1800"/>
    <n v="2129"/>
    <n v="118.27777777777777"/>
    <x v="1"/>
    <x v="550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x v="865"/>
    <s v="Multi-tiered explicit focus group"/>
    <n v="150600"/>
    <n v="127745"/>
    <n v="84.824037184594957"/>
    <x v="0"/>
    <x v="551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x v="866"/>
    <s v="Multi-layered systematic knowledgebase"/>
    <n v="7800"/>
    <n v="2289"/>
    <n v="29.346153846153843"/>
    <x v="0"/>
    <x v="249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x v="867"/>
    <s v="Reverse-engineered uniform knowledge user"/>
    <n v="5800"/>
    <n v="12174"/>
    <n v="209.89655172413794"/>
    <x v="1"/>
    <x v="552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x v="868"/>
    <s v="Secured dynamic capacity"/>
    <n v="5600"/>
    <n v="9508"/>
    <n v="169.78571428571431"/>
    <x v="1"/>
    <x v="393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x v="869"/>
    <s v="Devolved foreground throughput"/>
    <n v="134400"/>
    <n v="155849"/>
    <n v="115.95907738095239"/>
    <x v="1"/>
    <x v="553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x v="870"/>
    <s v="Synchronized demand-driven infrastructure"/>
    <n v="3000"/>
    <n v="7758"/>
    <n v="258.59999999999997"/>
    <x v="1"/>
    <x v="34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x v="871"/>
    <s v="Realigned discrete structure"/>
    <n v="6000"/>
    <n v="13835"/>
    <n v="230.58333333333331"/>
    <x v="1"/>
    <x v="554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x v="872"/>
    <s v="Progressive grid-enabled website"/>
    <n v="8400"/>
    <n v="10770"/>
    <n v="128.21428571428572"/>
    <x v="1"/>
    <x v="134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x v="873"/>
    <s v="Organic cohesive neural-net"/>
    <n v="1700"/>
    <n v="3208"/>
    <n v="188.70588235294116"/>
    <x v="1"/>
    <x v="75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x v="874"/>
    <s v="Integrated demand-driven info-mediaries"/>
    <n v="159800"/>
    <n v="11108"/>
    <n v="6.9511889862327907"/>
    <x v="0"/>
    <x v="3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x v="875"/>
    <s v="Reverse-engineered client-server extranet"/>
    <n v="19800"/>
    <n v="153338"/>
    <n v="774.43434343434342"/>
    <x v="1"/>
    <x v="555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x v="876"/>
    <s v="Organized discrete encoding"/>
    <n v="8800"/>
    <n v="2437"/>
    <n v="27.693181818181817"/>
    <x v="0"/>
    <x v="11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x v="877"/>
    <s v="Balanced regional flexibility"/>
    <n v="179100"/>
    <n v="93991"/>
    <n v="52.479620323841424"/>
    <x v="0"/>
    <x v="556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x v="878"/>
    <s v="Implemented multimedia time-frame"/>
    <n v="3100"/>
    <n v="12620"/>
    <n v="407.09677419354841"/>
    <x v="1"/>
    <x v="300"/>
    <n v="102.6"/>
    <s v="CH"/>
    <s v="CHF"/>
    <n v="1381122000"/>
    <n v="1382677200"/>
    <b v="0"/>
    <b v="0"/>
    <s v="music/jazz"/>
    <x v="1"/>
    <s v="jazz"/>
    <x v="805"/>
    <d v="2013-10-25T05:00:00"/>
  </r>
  <r>
    <n v="900"/>
    <x v="879"/>
    <s v="Enhanced uniform service-desk"/>
    <n v="100"/>
    <n v="2"/>
    <n v="2"/>
    <x v="0"/>
    <x v="49"/>
    <n v="2"/>
    <s v="US"/>
    <s v="USD"/>
    <n v="1411102800"/>
    <n v="1411189200"/>
    <b v="0"/>
    <b v="1"/>
    <s v="technology/web"/>
    <x v="2"/>
    <s v="web"/>
    <x v="806"/>
    <d v="2014-09-20T05:00:00"/>
  </r>
  <r>
    <n v="901"/>
    <x v="880"/>
    <s v="Versatile bottom-line definition"/>
    <n v="5600"/>
    <n v="8746"/>
    <n v="156.17857142857144"/>
    <x v="1"/>
    <x v="122"/>
    <n v="55.01"/>
    <s v="US"/>
    <s v="USD"/>
    <n v="1531803600"/>
    <n v="1534654800"/>
    <b v="0"/>
    <b v="1"/>
    <s v="music/rock"/>
    <x v="1"/>
    <s v="rock"/>
    <x v="807"/>
    <d v="2018-08-19T05:00:00"/>
  </r>
  <r>
    <n v="902"/>
    <x v="881"/>
    <s v="Integrated bifurcated software"/>
    <n v="1400"/>
    <n v="3534"/>
    <n v="252.42857142857144"/>
    <x v="1"/>
    <x v="46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x v="882"/>
    <s v="Assimilated next generation instruction set"/>
    <n v="41000"/>
    <n v="709"/>
    <n v="1.729268292682927"/>
    <x v="2"/>
    <x v="443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x v="883"/>
    <s v="Digitized foreground array"/>
    <n v="6500"/>
    <n v="795"/>
    <n v="12.230769230769232"/>
    <x v="0"/>
    <x v="3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x v="884"/>
    <s v="Re-engineered clear-thinking project"/>
    <n v="7900"/>
    <n v="12955"/>
    <n v="163.98734177215189"/>
    <x v="1"/>
    <x v="64"/>
    <n v="54.89"/>
    <s v="US"/>
    <s v="USD"/>
    <n v="1379566800"/>
    <n v="1379826000"/>
    <b v="0"/>
    <b v="0"/>
    <s v="theater/plays"/>
    <x v="3"/>
    <s v="plays"/>
    <x v="9"/>
    <d v="2013-09-22T05:00:00"/>
  </r>
  <r>
    <n v="906"/>
    <x v="885"/>
    <s v="Implemented even-keeled standardization"/>
    <n v="5500"/>
    <n v="8964"/>
    <n v="162.98181818181817"/>
    <x v="1"/>
    <x v="27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x v="886"/>
    <s v="Quality-focused asymmetric adapter"/>
    <n v="9100"/>
    <n v="1843"/>
    <n v="20.252747252747252"/>
    <x v="0"/>
    <x v="142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x v="887"/>
    <s v="Networked intangible help-desk"/>
    <n v="38200"/>
    <n v="121950"/>
    <n v="319.24083769633506"/>
    <x v="1"/>
    <x v="557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x v="888"/>
    <s v="Synchronized attitude-oriented frame"/>
    <n v="1800"/>
    <n v="8621"/>
    <n v="478.94444444444446"/>
    <x v="1"/>
    <x v="175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x v="889"/>
    <s v="Proactive incremental architecture"/>
    <n v="154500"/>
    <n v="30215"/>
    <n v="19.556634304207122"/>
    <x v="3"/>
    <x v="102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x v="890"/>
    <s v="Cloned responsive standardization"/>
    <n v="5800"/>
    <n v="11539"/>
    <n v="198.94827586206895"/>
    <x v="1"/>
    <x v="558"/>
    <n v="24.98"/>
    <s v="US"/>
    <s v="USD"/>
    <n v="1568005200"/>
    <n v="1568178000"/>
    <b v="1"/>
    <b v="0"/>
    <s v="technology/web"/>
    <x v="2"/>
    <s v="web"/>
    <x v="811"/>
    <d v="2019-09-11T05:00:00"/>
  </r>
  <r>
    <n v="912"/>
    <x v="891"/>
    <s v="Reduced bifurcated pricing structure"/>
    <n v="1800"/>
    <n v="14310"/>
    <n v="795"/>
    <x v="1"/>
    <x v="55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x v="892"/>
    <s v="Re-engineered asymmetric challenge"/>
    <n v="70200"/>
    <n v="35536"/>
    <n v="50.621082621082621"/>
    <x v="0"/>
    <x v="560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x v="893"/>
    <s v="Diverse client-driven conglomeration"/>
    <n v="6400"/>
    <n v="3676"/>
    <n v="57.4375"/>
    <x v="0"/>
    <x v="56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x v="894"/>
    <s v="Configurable upward-trending solution"/>
    <n v="125900"/>
    <n v="195936"/>
    <n v="155.62827640984909"/>
    <x v="1"/>
    <x v="562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x v="895"/>
    <s v="Persistent bandwidth-monitored framework"/>
    <n v="3700"/>
    <n v="1343"/>
    <n v="36.297297297297298"/>
    <x v="0"/>
    <x v="550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x v="896"/>
    <s v="Polarized discrete product"/>
    <n v="3600"/>
    <n v="2097"/>
    <n v="58.25"/>
    <x v="2"/>
    <x v="11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x v="897"/>
    <s v="Seamless dynamic website"/>
    <n v="3800"/>
    <n v="9021"/>
    <n v="237.39473684210526"/>
    <x v="1"/>
    <x v="388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x v="898"/>
    <s v="Extended multimedia firmware"/>
    <n v="35600"/>
    <n v="20915"/>
    <n v="58.75"/>
    <x v="0"/>
    <x v="537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x v="899"/>
    <s v="Versatile directional project"/>
    <n v="5300"/>
    <n v="9676"/>
    <n v="182.56603773584905"/>
    <x v="1"/>
    <x v="563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x v="900"/>
    <s v="Profound directional knowledge user"/>
    <n v="160400"/>
    <n v="1210"/>
    <n v="0.75436408977556113"/>
    <x v="0"/>
    <x v="63"/>
    <n v="31.84"/>
    <s v="US"/>
    <s v="USD"/>
    <n v="1329026400"/>
    <n v="1330236000"/>
    <b v="0"/>
    <b v="0"/>
    <s v="technology/web"/>
    <x v="2"/>
    <s v="web"/>
    <x v="819"/>
    <d v="2012-02-26T06:00:00"/>
  </r>
  <r>
    <n v="922"/>
    <x v="901"/>
    <s v="Ameliorated logistical capability"/>
    <n v="51400"/>
    <n v="90440"/>
    <n v="175.95330739299609"/>
    <x v="1"/>
    <x v="564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x v="902"/>
    <s v="Sharable discrete definition"/>
    <n v="1700"/>
    <n v="4044"/>
    <n v="237.88235294117646"/>
    <x v="1"/>
    <x v="174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x v="903"/>
    <s v="User-friendly next generation core"/>
    <n v="39400"/>
    <n v="192292"/>
    <n v="488.05076142131981"/>
    <x v="1"/>
    <x v="565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x v="904"/>
    <s v="Profit-focused empowering system engine"/>
    <n v="3000"/>
    <n v="6722"/>
    <n v="224.06666666666669"/>
    <x v="1"/>
    <x v="167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x v="905"/>
    <s v="Synchronized cohesive encoding"/>
    <n v="8700"/>
    <n v="1577"/>
    <n v="18.126436781609197"/>
    <x v="0"/>
    <x v="27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x v="906"/>
    <s v="Synergistic dynamic utilization"/>
    <n v="7200"/>
    <n v="3301"/>
    <n v="45.847222222222221"/>
    <x v="0"/>
    <x v="95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x v="907"/>
    <s v="Triple-buffered bi-directional model"/>
    <n v="167400"/>
    <n v="196386"/>
    <n v="117.31541218637993"/>
    <x v="1"/>
    <x v="566"/>
    <n v="52"/>
    <s v="IT"/>
    <s v="EUR"/>
    <n v="1388296800"/>
    <n v="1389074400"/>
    <b v="0"/>
    <b v="0"/>
    <s v="technology/web"/>
    <x v="2"/>
    <s v="web"/>
    <x v="823"/>
    <d v="2014-01-07T06:00:00"/>
  </r>
  <r>
    <n v="929"/>
    <x v="908"/>
    <s v="Polarized tertiary function"/>
    <n v="5500"/>
    <n v="11952"/>
    <n v="217.30909090909088"/>
    <x v="1"/>
    <x v="229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x v="909"/>
    <s v="Configurable fault-tolerant structure"/>
    <n v="3500"/>
    <n v="3930"/>
    <n v="112.28571428571428"/>
    <x v="1"/>
    <x v="72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x v="910"/>
    <s v="Digitized 24/7 budgetary management"/>
    <n v="7900"/>
    <n v="5729"/>
    <n v="72.51898734177216"/>
    <x v="0"/>
    <x v="19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x v="911"/>
    <s v="Stand-alone zero tolerance algorithm"/>
    <n v="2300"/>
    <n v="4883"/>
    <n v="212.30434782608697"/>
    <x v="1"/>
    <x v="358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x v="912"/>
    <s v="Implemented tangible support"/>
    <n v="73000"/>
    <n v="175015"/>
    <n v="239.74657534246577"/>
    <x v="1"/>
    <x v="567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x v="913"/>
    <s v="Reactive radical framework"/>
    <n v="6200"/>
    <n v="11280"/>
    <n v="181.93548387096774"/>
    <x v="1"/>
    <x v="339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x v="914"/>
    <s v="Object-based full-range knowledge user"/>
    <n v="6100"/>
    <n v="10012"/>
    <n v="164.13114754098362"/>
    <x v="1"/>
    <x v="227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x v="591"/>
    <s v="Enhanced composite contingency"/>
    <n v="103200"/>
    <n v="1690"/>
    <n v="1.6375968992248062"/>
    <x v="0"/>
    <x v="356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x v="915"/>
    <s v="Cloned fresh-thinking model"/>
    <n v="171000"/>
    <n v="84891"/>
    <n v="49.64385964912281"/>
    <x v="3"/>
    <x v="568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x v="916"/>
    <s v="Total dedicated benchmark"/>
    <n v="9200"/>
    <n v="10093"/>
    <n v="109.70652173913042"/>
    <x v="1"/>
    <x v="87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x v="917"/>
    <s v="Streamlined human-resource Graphic Interface"/>
    <n v="7800"/>
    <n v="3839"/>
    <n v="49.217948717948715"/>
    <x v="0"/>
    <x v="109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x v="918"/>
    <s v="Upgradable analyzing core"/>
    <n v="9900"/>
    <n v="6161"/>
    <n v="62.232323232323225"/>
    <x v="2"/>
    <x v="569"/>
    <n v="93.35"/>
    <s v="CA"/>
    <s v="CAD"/>
    <n v="1354341600"/>
    <n v="1356242400"/>
    <b v="0"/>
    <b v="0"/>
    <s v="technology/web"/>
    <x v="2"/>
    <s v="web"/>
    <x v="835"/>
    <d v="2012-12-23T06:00:00"/>
  </r>
  <r>
    <n v="941"/>
    <x v="919"/>
    <s v="Profound exuding pricing structure"/>
    <n v="43000"/>
    <n v="5615"/>
    <n v="13.05813953488372"/>
    <x v="0"/>
    <x v="373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x v="916"/>
    <s v="Horizontal optimizing model"/>
    <n v="9600"/>
    <n v="6205"/>
    <n v="64.635416666666671"/>
    <x v="0"/>
    <x v="109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x v="920"/>
    <s v="Synchronized fault-tolerant algorithm"/>
    <n v="7500"/>
    <n v="11969"/>
    <n v="159.58666666666667"/>
    <x v="1"/>
    <x v="493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x v="921"/>
    <s v="Streamlined 5thgeneration intranet"/>
    <n v="10000"/>
    <n v="8142"/>
    <n v="81.42"/>
    <x v="0"/>
    <x v="570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x v="922"/>
    <s v="Cross-group clear-thinking task-force"/>
    <n v="172000"/>
    <n v="55805"/>
    <n v="32.444767441860463"/>
    <x v="0"/>
    <x v="57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x v="923"/>
    <s v="Public-key bandwidth-monitored intranet"/>
    <n v="153700"/>
    <n v="15238"/>
    <n v="9.9141184124918666"/>
    <x v="0"/>
    <x v="483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x v="924"/>
    <s v="Upgradable clear-thinking hardware"/>
    <n v="3600"/>
    <n v="961"/>
    <n v="26.694444444444443"/>
    <x v="0"/>
    <x v="171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x v="925"/>
    <s v="Integrated holistic paradigm"/>
    <n v="9400"/>
    <n v="5918"/>
    <n v="62.957446808510639"/>
    <x v="3"/>
    <x v="415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x v="926"/>
    <s v="Seamless clear-thinking conglomeration"/>
    <n v="5900"/>
    <n v="9520"/>
    <n v="161.35593220338984"/>
    <x v="1"/>
    <x v="84"/>
    <n v="46.9"/>
    <s v="US"/>
    <s v="USD"/>
    <n v="1429333200"/>
    <n v="1430974800"/>
    <b v="0"/>
    <b v="0"/>
    <s v="technology/web"/>
    <x v="2"/>
    <s v="web"/>
    <x v="842"/>
    <d v="2015-05-07T05:00:00"/>
  </r>
  <r>
    <n v="950"/>
    <x v="927"/>
    <s v="Persistent content-based methodology"/>
    <n v="100"/>
    <n v="5"/>
    <n v="5"/>
    <x v="0"/>
    <x v="49"/>
    <n v="5"/>
    <s v="US"/>
    <s v="USD"/>
    <n v="1555390800"/>
    <n v="1555822800"/>
    <b v="0"/>
    <b v="1"/>
    <s v="theater/plays"/>
    <x v="3"/>
    <s v="plays"/>
    <x v="843"/>
    <d v="2019-04-21T05:00:00"/>
  </r>
  <r>
    <n v="951"/>
    <x v="928"/>
    <s v="Re-engineered 24hour matrix"/>
    <n v="14500"/>
    <n v="159056"/>
    <n v="1096.9379310344827"/>
    <x v="1"/>
    <x v="572"/>
    <n v="102.02"/>
    <s v="US"/>
    <s v="USD"/>
    <n v="1482732000"/>
    <n v="1482818400"/>
    <b v="0"/>
    <b v="1"/>
    <s v="music/rock"/>
    <x v="1"/>
    <s v="rock"/>
    <x v="844"/>
    <d v="2016-12-27T06:00:00"/>
  </r>
  <r>
    <n v="952"/>
    <x v="929"/>
    <s v="Virtual multi-tasking core"/>
    <n v="145500"/>
    <n v="101987"/>
    <n v="70.094158075601371"/>
    <x v="3"/>
    <x v="428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x v="930"/>
    <s v="Streamlined fault-tolerant conglomeration"/>
    <n v="3300"/>
    <n v="1980"/>
    <n v="60"/>
    <x v="0"/>
    <x v="356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x v="931"/>
    <s v="Enterprise-wide client-driven policy"/>
    <n v="42600"/>
    <n v="156384"/>
    <n v="367.0985915492958"/>
    <x v="1"/>
    <x v="573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x v="932"/>
    <s v="Function-based next generation emulation"/>
    <n v="700"/>
    <n v="7763"/>
    <n v="1109"/>
    <x v="1"/>
    <x v="175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x v="933"/>
    <s v="Re-engineered composite focus group"/>
    <n v="187600"/>
    <n v="35698"/>
    <n v="19.028784648187631"/>
    <x v="0"/>
    <x v="268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x v="934"/>
    <s v="Profound mission-critical function"/>
    <n v="9800"/>
    <n v="12434"/>
    <n v="126.87755102040816"/>
    <x v="1"/>
    <x v="54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x v="935"/>
    <s v="De-engineered zero-defect open system"/>
    <n v="1100"/>
    <n v="8081"/>
    <n v="734.63636363636363"/>
    <x v="1"/>
    <x v="19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x v="936"/>
    <s v="Operative hybrid utilization"/>
    <n v="145000"/>
    <n v="6631"/>
    <n v="4.5731034482758623"/>
    <x v="0"/>
    <x v="406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x v="937"/>
    <s v="Function-based interactive matrix"/>
    <n v="5500"/>
    <n v="4678"/>
    <n v="85.054545454545448"/>
    <x v="0"/>
    <x v="12"/>
    <n v="85.05"/>
    <s v="US"/>
    <s v="USD"/>
    <n v="1454911200"/>
    <n v="1458104400"/>
    <b v="0"/>
    <b v="0"/>
    <s v="technology/web"/>
    <x v="2"/>
    <s v="web"/>
    <x v="850"/>
    <d v="2016-03-16T05:00:00"/>
  </r>
  <r>
    <n v="961"/>
    <x v="938"/>
    <s v="Optimized content-based collaboration"/>
    <n v="5700"/>
    <n v="6800"/>
    <n v="119.29824561403508"/>
    <x v="1"/>
    <x v="287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x v="939"/>
    <s v="User-centric cohesive policy"/>
    <n v="3600"/>
    <n v="10657"/>
    <n v="296.02777777777777"/>
    <x v="1"/>
    <x v="574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x v="940"/>
    <s v="Ergonomic methodical hub"/>
    <n v="5900"/>
    <n v="4997"/>
    <n v="84.694915254237287"/>
    <x v="0"/>
    <x v="493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x v="941"/>
    <s v="Devolved disintermediate encryption"/>
    <n v="3700"/>
    <n v="13164"/>
    <n v="355.7837837837838"/>
    <x v="1"/>
    <x v="287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x v="942"/>
    <s v="Phased clear-thinking policy"/>
    <n v="2200"/>
    <n v="8501"/>
    <n v="386.40909090909093"/>
    <x v="1"/>
    <x v="512"/>
    <n v="41.07"/>
    <s v="GB"/>
    <s v="GBP"/>
    <n v="1264399200"/>
    <n v="1267855200"/>
    <b v="0"/>
    <b v="0"/>
    <s v="music/rock"/>
    <x v="1"/>
    <s v="rock"/>
    <x v="67"/>
    <d v="2010-03-06T06:00:00"/>
  </r>
  <r>
    <n v="966"/>
    <x v="411"/>
    <s v="Seamless solution-oriented capacity"/>
    <n v="1700"/>
    <n v="13468"/>
    <n v="792.23529411764707"/>
    <x v="1"/>
    <x v="242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x v="943"/>
    <s v="Organized human-resource attitude"/>
    <n v="88400"/>
    <n v="121138"/>
    <n v="137.03393665158373"/>
    <x v="1"/>
    <x v="575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x v="944"/>
    <s v="Open-architected disintermediate budgetary management"/>
    <n v="2400"/>
    <n v="8117"/>
    <n v="338.20833333333337"/>
    <x v="1"/>
    <x v="493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x v="945"/>
    <s v="Multi-lateral radical solution"/>
    <n v="7900"/>
    <n v="8550"/>
    <n v="108.22784810126582"/>
    <x v="1"/>
    <x v="576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x v="946"/>
    <s v="Inverse context-sensitive info-mediaries"/>
    <n v="94900"/>
    <n v="57659"/>
    <n v="60.757639620653315"/>
    <x v="0"/>
    <x v="577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x v="947"/>
    <s v="Versatile neutral workforce"/>
    <n v="5100"/>
    <n v="1414"/>
    <n v="27.725490196078432"/>
    <x v="0"/>
    <x v="3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x v="948"/>
    <s v="Multi-tiered systematic knowledge user"/>
    <n v="42700"/>
    <n v="97524"/>
    <n v="228.3934426229508"/>
    <x v="1"/>
    <x v="578"/>
    <n v="58.02"/>
    <s v="US"/>
    <s v="USD"/>
    <n v="1401685200"/>
    <n v="1402462800"/>
    <b v="0"/>
    <b v="1"/>
    <s v="technology/web"/>
    <x v="2"/>
    <s v="web"/>
    <x v="859"/>
    <d v="2014-06-11T05:00:00"/>
  </r>
  <r>
    <n v="973"/>
    <x v="949"/>
    <s v="Programmable multi-state algorithm"/>
    <n v="121100"/>
    <n v="26176"/>
    <n v="21.615194054500414"/>
    <x v="0"/>
    <x v="526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x v="950"/>
    <s v="Multi-channeled reciprocal interface"/>
    <n v="800"/>
    <n v="2991"/>
    <n v="373.875"/>
    <x v="1"/>
    <x v="235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x v="951"/>
    <s v="Right-sized maximized migration"/>
    <n v="5400"/>
    <n v="8366"/>
    <n v="154.92592592592592"/>
    <x v="1"/>
    <x v="18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x v="952"/>
    <s v="Self-enabling value-added artificial intelligence"/>
    <n v="4000"/>
    <n v="12886"/>
    <n v="322.14999999999998"/>
    <x v="1"/>
    <x v="382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x v="597"/>
    <s v="Vision-oriented interactive solution"/>
    <n v="7000"/>
    <n v="5177"/>
    <n v="73.957142857142856"/>
    <x v="0"/>
    <x v="109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x v="953"/>
    <s v="Fundamental user-facing productivity"/>
    <n v="1000"/>
    <n v="8641"/>
    <n v="864.1"/>
    <x v="1"/>
    <x v="45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x v="954"/>
    <s v="Innovative well-modulated capability"/>
    <n v="60200"/>
    <n v="86244"/>
    <n v="143.26245847176079"/>
    <x v="1"/>
    <x v="579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x v="955"/>
    <s v="Universal fault-tolerant orchestration"/>
    <n v="195200"/>
    <n v="78630"/>
    <n v="40.281762295081968"/>
    <x v="0"/>
    <x v="580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x v="956"/>
    <s v="Grass-roots executive synergy"/>
    <n v="6700"/>
    <n v="11941"/>
    <n v="178.22388059701493"/>
    <x v="1"/>
    <x v="581"/>
    <n v="36.97"/>
    <s v="US"/>
    <s v="USD"/>
    <n v="1514181600"/>
    <n v="1517032800"/>
    <b v="0"/>
    <b v="0"/>
    <s v="technology/web"/>
    <x v="2"/>
    <s v="web"/>
    <x v="866"/>
    <d v="2018-01-27T06:00:00"/>
  </r>
  <r>
    <n v="982"/>
    <x v="957"/>
    <s v="Multi-layered optimal application"/>
    <n v="7200"/>
    <n v="6115"/>
    <n v="84.930555555555557"/>
    <x v="0"/>
    <x v="51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x v="958"/>
    <s v="Business-focused full-range core"/>
    <n v="129100"/>
    <n v="188404"/>
    <n v="145.93648334624322"/>
    <x v="1"/>
    <x v="582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x v="959"/>
    <s v="Exclusive system-worthy Graphic Interface"/>
    <n v="6500"/>
    <n v="9910"/>
    <n v="152.46153846153848"/>
    <x v="1"/>
    <x v="345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x v="960"/>
    <s v="Enhanced optimal ability"/>
    <n v="170600"/>
    <n v="114523"/>
    <n v="67.129542790152414"/>
    <x v="0"/>
    <x v="583"/>
    <n v="26"/>
    <s v="US"/>
    <s v="USD"/>
    <n v="1386309600"/>
    <n v="1388556000"/>
    <b v="0"/>
    <b v="1"/>
    <s v="music/rock"/>
    <x v="1"/>
    <s v="rock"/>
    <x v="481"/>
    <d v="2014-01-01T06:00:00"/>
  </r>
  <r>
    <n v="986"/>
    <x v="961"/>
    <s v="Optional zero administration neural-net"/>
    <n v="7800"/>
    <n v="3144"/>
    <n v="40.307692307692307"/>
    <x v="0"/>
    <x v="45"/>
    <n v="34.17"/>
    <s v="US"/>
    <s v="USD"/>
    <n v="1301979600"/>
    <n v="1303189200"/>
    <b v="0"/>
    <b v="0"/>
    <s v="music/rock"/>
    <x v="1"/>
    <s v="rock"/>
    <x v="253"/>
    <d v="2011-04-19T05:00:00"/>
  </r>
  <r>
    <n v="987"/>
    <x v="962"/>
    <s v="Ameliorated foreground focus group"/>
    <n v="6200"/>
    <n v="13441"/>
    <n v="216.79032258064518"/>
    <x v="1"/>
    <x v="584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x v="963"/>
    <s v="Triple-buffered multi-tasking matrices"/>
    <n v="9400"/>
    <n v="4899"/>
    <n v="52.117021276595743"/>
    <x v="0"/>
    <x v="251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x v="964"/>
    <s v="Versatile dedicated migration"/>
    <n v="2400"/>
    <n v="11990"/>
    <n v="499.58333333333337"/>
    <x v="1"/>
    <x v="31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x v="965"/>
    <s v="Devolved foreground customer loyalty"/>
    <n v="7800"/>
    <n v="6839"/>
    <n v="87.679487179487182"/>
    <x v="0"/>
    <x v="251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x v="509"/>
    <s v="Reduced reciprocal focus group"/>
    <n v="9800"/>
    <n v="11091"/>
    <n v="113.17346938775511"/>
    <x v="1"/>
    <x v="585"/>
    <n v="46.02"/>
    <s v="US"/>
    <s v="USD"/>
    <n v="1411621200"/>
    <n v="1411966800"/>
    <b v="0"/>
    <b v="1"/>
    <s v="music/rock"/>
    <x v="1"/>
    <s v="rock"/>
    <x v="870"/>
    <d v="2014-09-29T05:00:00"/>
  </r>
  <r>
    <n v="992"/>
    <x v="966"/>
    <s v="Networked global migration"/>
    <n v="3100"/>
    <n v="13223"/>
    <n v="426.54838709677421"/>
    <x v="1"/>
    <x v="227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x v="967"/>
    <s v="De-engineered even-keeled definition"/>
    <n v="9800"/>
    <n v="7608"/>
    <n v="77.632653061224488"/>
    <x v="3"/>
    <x v="51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x v="968"/>
    <s v="Implemented bi-directional flexibility"/>
    <n v="141100"/>
    <n v="74073"/>
    <n v="52.496810772501767"/>
    <x v="0"/>
    <x v="586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x v="969"/>
    <s v="Vision-oriented scalable definition"/>
    <n v="97300"/>
    <n v="153216"/>
    <n v="157.46762589928059"/>
    <x v="1"/>
    <x v="587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x v="970"/>
    <s v="Future-proofed upward-trending migration"/>
    <n v="6600"/>
    <n v="4814"/>
    <n v="72.939393939393938"/>
    <x v="0"/>
    <x v="19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x v="971"/>
    <s v="Right-sized full-range throughput"/>
    <n v="7600"/>
    <n v="4603"/>
    <n v="60.565789473684205"/>
    <x v="3"/>
    <x v="27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x v="972"/>
    <s v="Polarized composite customer loyalty"/>
    <n v="66600"/>
    <n v="37823"/>
    <n v="56.791291291291287"/>
    <x v="0"/>
    <x v="82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x v="973"/>
    <s v="Expanded eco-centric policy"/>
    <n v="111100"/>
    <n v="62819"/>
    <n v="56.542754275427541"/>
    <x v="3"/>
    <x v="588"/>
    <n v="55.99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BF5D2-8404-C846-A843-C03B91915AE5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B1B4B-3CF0-0546-8A13-176FB68A2BDD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02915-CC2F-D64F-92AF-3A54E38DB0E9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D4" sqref="D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6" bestFit="1" customWidth="1"/>
    <col min="8" max="8" width="13" bestFit="1" customWidth="1"/>
    <col min="9" max="9" width="16" bestFit="1" customWidth="1"/>
    <col min="12" max="13" width="11.1640625" bestFit="1" customWidth="1"/>
    <col min="16" max="16" width="28" bestFit="1" customWidth="1"/>
    <col min="17" max="17" width="14.33203125" bestFit="1" customWidth="1"/>
    <col min="18" max="18" width="16.6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>(E2/D2)*100</f>
        <v>0</v>
      </c>
      <c r="G2" t="s">
        <v>14</v>
      </c>
      <c r="H2">
        <v>0</v>
      </c>
      <c r="I2">
        <f>ROUND(IFERROR(E2/H2,0), 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11">
        <f>(((L2/60)/60)/24)+DATE(1970,1,1)</f>
        <v>42336.25</v>
      </c>
      <c r="T2" s="11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 t="shared" ref="F3:F66" si="0">(E3/D3)*100</f>
        <v>1040</v>
      </c>
      <c r="G3" t="s">
        <v>20</v>
      </c>
      <c r="H3">
        <v>158</v>
      </c>
      <c r="I3">
        <f t="shared" ref="I3:I66" si="1">ROUND(IFERROR(E3/H3,0), 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11">
        <f t="shared" ref="S3:S66" si="2">(((L3/60)/60)/24)+DATE(1970,1,1)</f>
        <v>41870.208333333336</v>
      </c>
      <c r="T3" s="11">
        <f t="shared" ref="T3:T66" si="3"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 t="shared" si="0"/>
        <v>131.4787822878229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11">
        <f t="shared" si="2"/>
        <v>41595.25</v>
      </c>
      <c r="T4" s="11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 t="shared" si="0"/>
        <v>58.976190476190467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11">
        <f t="shared" si="2"/>
        <v>43688.208333333328</v>
      </c>
      <c r="T5" s="11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 t="shared" si="0"/>
        <v>69.276315789473685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11">
        <f t="shared" si="2"/>
        <v>43485.25</v>
      </c>
      <c r="T6" s="11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 t="shared" si="0"/>
        <v>173.61842105263159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11">
        <f t="shared" si="2"/>
        <v>41149.208333333336</v>
      </c>
      <c r="T7" s="11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 t="shared" si="0"/>
        <v>20.961538461538463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11">
        <f t="shared" si="2"/>
        <v>42991.208333333328</v>
      </c>
      <c r="T8" s="11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 t="shared" si="0"/>
        <v>327.57777777777778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11">
        <f t="shared" si="2"/>
        <v>42229.208333333328</v>
      </c>
      <c r="T9" s="11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 t="shared" si="0"/>
        <v>19.932788374205266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11">
        <f t="shared" si="2"/>
        <v>40399.208333333336</v>
      </c>
      <c r="T10" s="11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 t="shared" si="0"/>
        <v>51.741935483870968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11">
        <f t="shared" si="2"/>
        <v>41536.208333333336</v>
      </c>
      <c r="T11" s="11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11">
        <f t="shared" si="2"/>
        <v>40404.208333333336</v>
      </c>
      <c r="T12" s="11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 t="shared" si="0"/>
        <v>48.095238095238095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11">
        <f t="shared" si="2"/>
        <v>40442.208333333336</v>
      </c>
      <c r="T13" s="11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 t="shared" si="0"/>
        <v>89.349206349206341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11">
        <f t="shared" si="2"/>
        <v>43760.208333333328</v>
      </c>
      <c r="T14" s="11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 t="shared" si="0"/>
        <v>245.11904761904765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11">
        <f t="shared" si="2"/>
        <v>42532.208333333328</v>
      </c>
      <c r="T15" s="11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 t="shared" si="0"/>
        <v>66.769503546099301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11">
        <f t="shared" si="2"/>
        <v>40974.25</v>
      </c>
      <c r="T16" s="11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 t="shared" si="0"/>
        <v>47.307881773399011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11">
        <f t="shared" si="2"/>
        <v>43809.25</v>
      </c>
      <c r="T17" s="11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11">
        <f t="shared" si="2"/>
        <v>41661.25</v>
      </c>
      <c r="T18" s="11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 t="shared" si="0"/>
        <v>159.39125295508273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11">
        <f t="shared" si="2"/>
        <v>40555.25</v>
      </c>
      <c r="T19" s="11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 t="shared" si="0"/>
        <v>66.912087912087912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11">
        <f t="shared" si="2"/>
        <v>43351.208333333328</v>
      </c>
      <c r="T20" s="11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 t="shared" si="0"/>
        <v>48.529600000000002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11">
        <f t="shared" si="2"/>
        <v>43528.25</v>
      </c>
      <c r="T21" s="11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 t="shared" si="0"/>
        <v>112.24279210925646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11">
        <f t="shared" si="2"/>
        <v>41848.208333333336</v>
      </c>
      <c r="T22" s="11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 t="shared" si="0"/>
        <v>40.992553191489364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11">
        <f t="shared" si="2"/>
        <v>40770.208333333336</v>
      </c>
      <c r="T23" s="11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 t="shared" si="0"/>
        <v>128.07106598984771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11">
        <f t="shared" si="2"/>
        <v>43193.208333333328</v>
      </c>
      <c r="T24" s="11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 t="shared" si="0"/>
        <v>332.04444444444448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11">
        <f t="shared" si="2"/>
        <v>43510.25</v>
      </c>
      <c r="T25" s="11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 t="shared" si="0"/>
        <v>112.83225108225108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11">
        <f t="shared" si="2"/>
        <v>41811.208333333336</v>
      </c>
      <c r="T26" s="11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 t="shared" si="0"/>
        <v>216.43636363636364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11">
        <f t="shared" si="2"/>
        <v>40681.208333333336</v>
      </c>
      <c r="T27" s="11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 t="shared" si="0"/>
        <v>48.199069767441863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11">
        <f t="shared" si="2"/>
        <v>43312.208333333328</v>
      </c>
      <c r="T28" s="11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11">
        <f t="shared" si="2"/>
        <v>42280.208333333328</v>
      </c>
      <c r="T29" s="11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 t="shared" si="0"/>
        <v>105.22553516819573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11">
        <f t="shared" si="2"/>
        <v>40218.25</v>
      </c>
      <c r="T30" s="11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 t="shared" si="0"/>
        <v>328.89978213507629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11">
        <f t="shared" si="2"/>
        <v>43301.208333333328</v>
      </c>
      <c r="T31" s="11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 t="shared" si="0"/>
        <v>160.61111111111111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11">
        <f t="shared" si="2"/>
        <v>43609.208333333328</v>
      </c>
      <c r="T32" s="11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11">
        <f t="shared" si="2"/>
        <v>42374.25</v>
      </c>
      <c r="T33" s="11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 t="shared" si="0"/>
        <v>86.807920792079202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11">
        <f t="shared" si="2"/>
        <v>43110.25</v>
      </c>
      <c r="T34" s="11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 t="shared" si="0"/>
        <v>377.82071713147411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11">
        <f t="shared" si="2"/>
        <v>41917.208333333336</v>
      </c>
      <c r="T35" s="11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11">
        <f t="shared" si="2"/>
        <v>42817.208333333328</v>
      </c>
      <c r="T36" s="11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 t="shared" si="0"/>
        <v>150.30119521912351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11">
        <f t="shared" si="2"/>
        <v>43484.25</v>
      </c>
      <c r="T37" s="11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 t="shared" si="0"/>
        <v>157.28571428571431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11">
        <f t="shared" si="2"/>
        <v>40600.25</v>
      </c>
      <c r="T38" s="11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 t="shared" si="0"/>
        <v>139.98765432098764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11">
        <f t="shared" si="2"/>
        <v>43744.208333333328</v>
      </c>
      <c r="T39" s="11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 t="shared" si="0"/>
        <v>325.32258064516128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11">
        <f t="shared" si="2"/>
        <v>40469.208333333336</v>
      </c>
      <c r="T40" s="11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 t="shared" si="0"/>
        <v>50.777777777777779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11">
        <f t="shared" si="2"/>
        <v>41330.25</v>
      </c>
      <c r="T41" s="11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 t="shared" si="0"/>
        <v>169.06818181818181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11">
        <f t="shared" si="2"/>
        <v>40334.208333333336</v>
      </c>
      <c r="T42" s="11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 t="shared" si="0"/>
        <v>212.92857142857144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11">
        <f t="shared" si="2"/>
        <v>41156.208333333336</v>
      </c>
      <c r="T43" s="11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 t="shared" si="0"/>
        <v>443.94444444444446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11">
        <f t="shared" si="2"/>
        <v>40728.208333333336</v>
      </c>
      <c r="T44" s="11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 t="shared" si="0"/>
        <v>185.9390243902439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11">
        <f t="shared" si="2"/>
        <v>41844.208333333336</v>
      </c>
      <c r="T45" s="11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 t="shared" si="0"/>
        <v>658.8125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11">
        <f t="shared" si="2"/>
        <v>43541.208333333328</v>
      </c>
      <c r="T46" s="11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 t="shared" si="0"/>
        <v>47.684210526315788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11">
        <f t="shared" si="2"/>
        <v>42676.208333333328</v>
      </c>
      <c r="T47" s="11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 t="shared" si="0"/>
        <v>114.78378378378378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11">
        <f t="shared" si="2"/>
        <v>40367.208333333336</v>
      </c>
      <c r="T48" s="11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 t="shared" si="0"/>
        <v>475.26666666666665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11">
        <f t="shared" si="2"/>
        <v>41727.208333333336</v>
      </c>
      <c r="T49" s="11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 t="shared" si="0"/>
        <v>386.97297297297297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11">
        <f t="shared" si="2"/>
        <v>42180.208333333328</v>
      </c>
      <c r="T50" s="11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 t="shared" si="0"/>
        <v>189.625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11">
        <f t="shared" si="2"/>
        <v>43758.208333333328</v>
      </c>
      <c r="T51" s="11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11">
        <f t="shared" si="2"/>
        <v>41487.208333333336</v>
      </c>
      <c r="T52" s="11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 t="shared" si="0"/>
        <v>91.867805186590772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11">
        <f t="shared" si="2"/>
        <v>40995.208333333336</v>
      </c>
      <c r="T53" s="11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 t="shared" si="0"/>
        <v>34.152777777777779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11">
        <f t="shared" si="2"/>
        <v>40436.208333333336</v>
      </c>
      <c r="T54" s="11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 t="shared" si="0"/>
        <v>140.40909090909091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11">
        <f t="shared" si="2"/>
        <v>41779.208333333336</v>
      </c>
      <c r="T55" s="11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 t="shared" si="0"/>
        <v>89.86666666666666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11">
        <f t="shared" si="2"/>
        <v>43170.25</v>
      </c>
      <c r="T56" s="11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 t="shared" si="0"/>
        <v>177.96969696969697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11">
        <f t="shared" si="2"/>
        <v>43311.208333333328</v>
      </c>
      <c r="T57" s="11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 t="shared" si="0"/>
        <v>143.66249999999999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11">
        <f t="shared" si="2"/>
        <v>42014.25</v>
      </c>
      <c r="T58" s="11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 t="shared" si="0"/>
        <v>215.27586206896552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11">
        <f t="shared" si="2"/>
        <v>42979.208333333328</v>
      </c>
      <c r="T59" s="11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 t="shared" si="0"/>
        <v>227.11111111111114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11">
        <f t="shared" si="2"/>
        <v>42268.208333333328</v>
      </c>
      <c r="T60" s="11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 t="shared" si="0"/>
        <v>275.07142857142861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11">
        <f t="shared" si="2"/>
        <v>42898.208333333328</v>
      </c>
      <c r="T61" s="11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 t="shared" si="0"/>
        <v>144.37048832271762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11">
        <f t="shared" si="2"/>
        <v>41107.208333333336</v>
      </c>
      <c r="T62" s="11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 t="shared" si="0"/>
        <v>92.74598393574297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11">
        <f t="shared" si="2"/>
        <v>40595.25</v>
      </c>
      <c r="T63" s="11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 t="shared" si="0"/>
        <v>722.6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11">
        <f t="shared" si="2"/>
        <v>42160.208333333328</v>
      </c>
      <c r="T64" s="11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11">
        <f t="shared" si="2"/>
        <v>42853.208333333328</v>
      </c>
      <c r="T65" s="11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 t="shared" si="0"/>
        <v>97.642857142857139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11">
        <f t="shared" si="2"/>
        <v>43283.208333333328</v>
      </c>
      <c r="T66" s="11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 t="shared" ref="F67:F130" si="4">(E67/D67)*100</f>
        <v>236.14754098360655</v>
      </c>
      <c r="G67" t="s">
        <v>20</v>
      </c>
      <c r="H67">
        <v>236</v>
      </c>
      <c r="I67">
        <f t="shared" ref="I67:I130" si="5">ROUND(IFERROR(E67/H67,0), 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11">
        <f t="shared" ref="S67:S130" si="6">(((L67/60)/60)/24)+DATE(1970,1,1)</f>
        <v>40570.25</v>
      </c>
      <c r="T67" s="11">
        <f t="shared" ref="T67:T130" si="7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 t="shared" si="4"/>
        <v>45.068965517241381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11">
        <f t="shared" si="6"/>
        <v>42102.208333333328</v>
      </c>
      <c r="T68" s="11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 t="shared" si="4"/>
        <v>162.38567493112947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11">
        <f t="shared" si="6"/>
        <v>40203.25</v>
      </c>
      <c r="T69" s="11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 t="shared" si="4"/>
        <v>254.52631578947367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11">
        <f t="shared" si="6"/>
        <v>42943.208333333328</v>
      </c>
      <c r="T70" s="11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 t="shared" si="4"/>
        <v>24.063291139240505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11">
        <f t="shared" si="6"/>
        <v>40531.25</v>
      </c>
      <c r="T71" s="11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 t="shared" si="4"/>
        <v>123.74140625000001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11">
        <f t="shared" si="6"/>
        <v>40484.208333333336</v>
      </c>
      <c r="T72" s="11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 t="shared" si="4"/>
        <v>108.06666666666666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11">
        <f t="shared" si="6"/>
        <v>43799.25</v>
      </c>
      <c r="T73" s="11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 t="shared" si="4"/>
        <v>670.33333333333326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11">
        <f t="shared" si="6"/>
        <v>42186.208333333328</v>
      </c>
      <c r="T74" s="11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 t="shared" si="4"/>
        <v>660.92857142857144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11">
        <f t="shared" si="6"/>
        <v>42701.25</v>
      </c>
      <c r="T75" s="11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 t="shared" si="4"/>
        <v>122.46153846153847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11">
        <f t="shared" si="6"/>
        <v>42456.208333333328</v>
      </c>
      <c r="T76" s="11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 t="shared" si="4"/>
        <v>150.57731958762886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11">
        <f t="shared" si="6"/>
        <v>43296.208333333328</v>
      </c>
      <c r="T77" s="11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 t="shared" si="4"/>
        <v>78.106590724165997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11">
        <f t="shared" si="6"/>
        <v>42027.25</v>
      </c>
      <c r="T78" s="11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 t="shared" si="4"/>
        <v>46.94736842105263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11">
        <f t="shared" si="6"/>
        <v>40448.208333333336</v>
      </c>
      <c r="T79" s="11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 t="shared" si="4"/>
        <v>300.8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11">
        <f t="shared" si="6"/>
        <v>43206.208333333328</v>
      </c>
      <c r="T80" s="11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 t="shared" si="4"/>
        <v>69.598615916955026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11">
        <f t="shared" si="6"/>
        <v>43267.208333333328</v>
      </c>
      <c r="T81" s="11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 t="shared" si="4"/>
        <v>637.4545454545455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11">
        <f t="shared" si="6"/>
        <v>42976.208333333328</v>
      </c>
      <c r="T82" s="11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 t="shared" si="4"/>
        <v>225.33928571428569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11">
        <f t="shared" si="6"/>
        <v>43062.25</v>
      </c>
      <c r="T83" s="11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 t="shared" si="4"/>
        <v>1497.3000000000002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11">
        <f t="shared" si="6"/>
        <v>43482.25</v>
      </c>
      <c r="T84" s="11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 t="shared" si="4"/>
        <v>37.590225563909776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11">
        <f t="shared" si="6"/>
        <v>42579.208333333328</v>
      </c>
      <c r="T85" s="11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 t="shared" si="4"/>
        <v>132.36942675159236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11">
        <f t="shared" si="6"/>
        <v>41118.208333333336</v>
      </c>
      <c r="T86" s="11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 t="shared" si="4"/>
        <v>131.22448979591837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11">
        <f t="shared" si="6"/>
        <v>40797.208333333336</v>
      </c>
      <c r="T87" s="11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 t="shared" si="4"/>
        <v>167.63513513513513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11">
        <f t="shared" si="6"/>
        <v>42128.208333333328</v>
      </c>
      <c r="T88" s="11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 t="shared" si="4"/>
        <v>61.984886649874063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11">
        <f t="shared" si="6"/>
        <v>40610.25</v>
      </c>
      <c r="T89" s="11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 t="shared" si="4"/>
        <v>260.75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11">
        <f t="shared" si="6"/>
        <v>42110.208333333328</v>
      </c>
      <c r="T90" s="11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 t="shared" si="4"/>
        <v>252.58823529411765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11">
        <f t="shared" si="6"/>
        <v>40283.208333333336</v>
      </c>
      <c r="T91" s="11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 t="shared" si="4"/>
        <v>78.615384615384613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11">
        <f t="shared" si="6"/>
        <v>42425.25</v>
      </c>
      <c r="T92" s="11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 t="shared" si="4"/>
        <v>48.404406999351913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11">
        <f t="shared" si="6"/>
        <v>42588.208333333328</v>
      </c>
      <c r="T93" s="11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 t="shared" si="4"/>
        <v>258.875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11">
        <f t="shared" si="6"/>
        <v>40352.208333333336</v>
      </c>
      <c r="T94" s="11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 t="shared" si="4"/>
        <v>60.548713235294116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11">
        <f t="shared" si="6"/>
        <v>41202.208333333336</v>
      </c>
      <c r="T95" s="11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 t="shared" si="4"/>
        <v>303.68965517241378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11">
        <f t="shared" si="6"/>
        <v>43562.208333333328</v>
      </c>
      <c r="T96" s="11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 t="shared" si="4"/>
        <v>112.99999999999999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11">
        <f t="shared" si="6"/>
        <v>43752.208333333328</v>
      </c>
      <c r="T97" s="11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 t="shared" si="4"/>
        <v>217.37876614060258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11">
        <f t="shared" si="6"/>
        <v>40612.25</v>
      </c>
      <c r="T98" s="11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 t="shared" si="4"/>
        <v>926.69230769230762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11">
        <f t="shared" si="6"/>
        <v>42180.208333333328</v>
      </c>
      <c r="T99" s="11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 t="shared" si="4"/>
        <v>33.692229038854805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11">
        <f t="shared" si="6"/>
        <v>42212.208333333328</v>
      </c>
      <c r="T100" s="11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 t="shared" si="4"/>
        <v>196.7236842105263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11">
        <f t="shared" si="6"/>
        <v>41968.25</v>
      </c>
      <c r="T101" s="11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11">
        <f t="shared" si="6"/>
        <v>40835.208333333336</v>
      </c>
      <c r="T102" s="11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 t="shared" si="4"/>
        <v>1021.4444444444445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11">
        <f t="shared" si="6"/>
        <v>42056.25</v>
      </c>
      <c r="T103" s="11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 t="shared" si="4"/>
        <v>281.67567567567568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11">
        <f t="shared" si="6"/>
        <v>43234.208333333328</v>
      </c>
      <c r="T104" s="11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 t="shared" si="4"/>
        <v>24.610000000000003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11">
        <f t="shared" si="6"/>
        <v>40475.208333333336</v>
      </c>
      <c r="T105" s="11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 t="shared" si="4"/>
        <v>143.14010067114094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11">
        <f t="shared" si="6"/>
        <v>42878.208333333328</v>
      </c>
      <c r="T106" s="11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 t="shared" si="4"/>
        <v>144.54411764705884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11">
        <f t="shared" si="6"/>
        <v>41366.208333333336</v>
      </c>
      <c r="T107" s="11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 t="shared" si="4"/>
        <v>359.12820512820514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11">
        <f t="shared" si="6"/>
        <v>43716.208333333328</v>
      </c>
      <c r="T108" s="11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 t="shared" si="4"/>
        <v>186.48571428571427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11">
        <f t="shared" si="6"/>
        <v>43213.208333333328</v>
      </c>
      <c r="T109" s="11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 t="shared" si="4"/>
        <v>595.26666666666665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11">
        <f t="shared" si="6"/>
        <v>41005.208333333336</v>
      </c>
      <c r="T110" s="11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 t="shared" si="4"/>
        <v>59.21153846153846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11">
        <f t="shared" si="6"/>
        <v>41651.25</v>
      </c>
      <c r="T111" s="11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 t="shared" si="4"/>
        <v>14.962780898876405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11">
        <f t="shared" si="6"/>
        <v>43354.208333333328</v>
      </c>
      <c r="T112" s="11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 t="shared" si="4"/>
        <v>119.95602605863192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11">
        <f t="shared" si="6"/>
        <v>41174.208333333336</v>
      </c>
      <c r="T113" s="11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11">
        <f t="shared" si="6"/>
        <v>41875.208333333336</v>
      </c>
      <c r="T114" s="11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 t="shared" si="4"/>
        <v>376.87878787878788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11">
        <f t="shared" si="6"/>
        <v>42990.208333333328</v>
      </c>
      <c r="T115" s="11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 t="shared" si="4"/>
        <v>727.15789473684208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11">
        <f t="shared" si="6"/>
        <v>43564.208333333328</v>
      </c>
      <c r="T116" s="11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 t="shared" si="4"/>
        <v>87.211757648470297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11">
        <f t="shared" si="6"/>
        <v>43056.25</v>
      </c>
      <c r="T117" s="11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11">
        <f t="shared" si="6"/>
        <v>42265.208333333328</v>
      </c>
      <c r="T118" s="11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 t="shared" si="4"/>
        <v>173.9387755102041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11">
        <f t="shared" si="6"/>
        <v>40808.208333333336</v>
      </c>
      <c r="T119" s="11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 t="shared" si="4"/>
        <v>117.61111111111111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11">
        <f t="shared" si="6"/>
        <v>41665.25</v>
      </c>
      <c r="T120" s="11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 t="shared" si="4"/>
        <v>214.96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11">
        <f t="shared" si="6"/>
        <v>41806.208333333336</v>
      </c>
      <c r="T121" s="11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 t="shared" si="4"/>
        <v>149.49667110519306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11">
        <f t="shared" si="6"/>
        <v>42111.208333333328</v>
      </c>
      <c r="T122" s="11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 t="shared" si="4"/>
        <v>219.33995584988963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11">
        <f t="shared" si="6"/>
        <v>41917.208333333336</v>
      </c>
      <c r="T123" s="11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 t="shared" si="4"/>
        <v>64.367690058479525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11">
        <f t="shared" si="6"/>
        <v>41970.25</v>
      </c>
      <c r="T124" s="11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 t="shared" si="4"/>
        <v>18.622397298818232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11">
        <f t="shared" si="6"/>
        <v>42332.25</v>
      </c>
      <c r="T125" s="11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 t="shared" si="4"/>
        <v>367.76923076923077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11">
        <f t="shared" si="6"/>
        <v>43598.208333333328</v>
      </c>
      <c r="T126" s="11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 t="shared" si="4"/>
        <v>159.90566037735849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11">
        <f t="shared" si="6"/>
        <v>43362.208333333328</v>
      </c>
      <c r="T127" s="11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 t="shared" si="4"/>
        <v>38.633185349611544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11">
        <f t="shared" si="6"/>
        <v>42596.208333333328</v>
      </c>
      <c r="T128" s="11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 t="shared" si="4"/>
        <v>51.42151162790698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11">
        <f t="shared" si="6"/>
        <v>40310.208333333336</v>
      </c>
      <c r="T129" s="11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 t="shared" si="4"/>
        <v>60.334277620396605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11">
        <f t="shared" si="6"/>
        <v>40417.208333333336</v>
      </c>
      <c r="T130" s="11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 t="shared" ref="F131:F194" si="8">(E131/D131)*100</f>
        <v>3.202693602693603</v>
      </c>
      <c r="G131" t="s">
        <v>74</v>
      </c>
      <c r="H131">
        <v>55</v>
      </c>
      <c r="I131">
        <f t="shared" ref="I131:I194" si="9">ROUND(IFERROR(E131/H131,0), 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11">
        <f t="shared" ref="S131:S194" si="10">(((L131/60)/60)/24)+DATE(1970,1,1)</f>
        <v>42038.25</v>
      </c>
      <c r="T131" s="11">
        <f t="shared" ref="T131:T194" si="11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 t="shared" si="8"/>
        <v>155.46875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11">
        <f t="shared" si="10"/>
        <v>40842.208333333336</v>
      </c>
      <c r="T132" s="11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 t="shared" si="8"/>
        <v>100.85974499089254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11">
        <f t="shared" si="10"/>
        <v>41607.25</v>
      </c>
      <c r="T133" s="11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 t="shared" si="8"/>
        <v>116.18181818181819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11">
        <f t="shared" si="10"/>
        <v>43112.25</v>
      </c>
      <c r="T134" s="11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 t="shared" si="8"/>
        <v>310.77777777777777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11">
        <f t="shared" si="10"/>
        <v>40767.208333333336</v>
      </c>
      <c r="T135" s="11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 t="shared" si="8"/>
        <v>89.73668341708543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11">
        <f t="shared" si="10"/>
        <v>40713.208333333336</v>
      </c>
      <c r="T136" s="11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 t="shared" si="8"/>
        <v>71.27272727272728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11">
        <f t="shared" si="10"/>
        <v>41340.25</v>
      </c>
      <c r="T137" s="11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 t="shared" si="8"/>
        <v>3.2862318840579712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11">
        <f t="shared" si="10"/>
        <v>41797.208333333336</v>
      </c>
      <c r="T138" s="11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11">
        <f t="shared" si="10"/>
        <v>40457.208333333336</v>
      </c>
      <c r="T139" s="11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11">
        <f t="shared" si="10"/>
        <v>41180.208333333336</v>
      </c>
      <c r="T140" s="11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 t="shared" si="8"/>
        <v>20.896851248642779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11">
        <f t="shared" si="10"/>
        <v>42115.208333333328</v>
      </c>
      <c r="T141" s="11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 t="shared" si="8"/>
        <v>223.16363636363636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11">
        <f t="shared" si="10"/>
        <v>43156.25</v>
      </c>
      <c r="T142" s="11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 t="shared" si="8"/>
        <v>101.59097978227061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11">
        <f t="shared" si="10"/>
        <v>42167.208333333328</v>
      </c>
      <c r="T143" s="11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 t="shared" si="8"/>
        <v>230.03999999999996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11">
        <f t="shared" si="10"/>
        <v>41005.208333333336</v>
      </c>
      <c r="T144" s="11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11">
        <f t="shared" si="10"/>
        <v>40357.208333333336</v>
      </c>
      <c r="T145" s="11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 t="shared" si="8"/>
        <v>129.1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11">
        <f t="shared" si="10"/>
        <v>43633.208333333328</v>
      </c>
      <c r="T146" s="11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 t="shared" si="8"/>
        <v>236.512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11">
        <f t="shared" si="10"/>
        <v>41889.208333333336</v>
      </c>
      <c r="T147" s="11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 t="shared" si="8"/>
        <v>17.25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11">
        <f t="shared" si="10"/>
        <v>40855.25</v>
      </c>
      <c r="T148" s="11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 t="shared" si="8"/>
        <v>112.49397590361446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11">
        <f t="shared" si="10"/>
        <v>42534.208333333328</v>
      </c>
      <c r="T149" s="11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 t="shared" si="8"/>
        <v>121.02150537634408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11">
        <f t="shared" si="10"/>
        <v>42941.208333333328</v>
      </c>
      <c r="T150" s="11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 t="shared" si="8"/>
        <v>219.87096774193549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11">
        <f t="shared" si="10"/>
        <v>41275.25</v>
      </c>
      <c r="T151" s="11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11">
        <f t="shared" si="10"/>
        <v>43450.25</v>
      </c>
      <c r="T152" s="11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 t="shared" si="8"/>
        <v>64.166909620991248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11">
        <f t="shared" si="10"/>
        <v>41799.208333333336</v>
      </c>
      <c r="T153" s="11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 t="shared" si="8"/>
        <v>423.06746987951806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11">
        <f t="shared" si="10"/>
        <v>42783.25</v>
      </c>
      <c r="T154" s="11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 t="shared" si="8"/>
        <v>92.984160506863773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11">
        <f t="shared" si="10"/>
        <v>41201.208333333336</v>
      </c>
      <c r="T155" s="11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 t="shared" si="8"/>
        <v>58.756567425569173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11">
        <f t="shared" si="10"/>
        <v>42502.208333333328</v>
      </c>
      <c r="T156" s="11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 t="shared" si="8"/>
        <v>65.022222222222226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11">
        <f t="shared" si="10"/>
        <v>40262.208333333336</v>
      </c>
      <c r="T157" s="11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 t="shared" si="8"/>
        <v>73.939560439560438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11">
        <f t="shared" si="10"/>
        <v>43743.208333333328</v>
      </c>
      <c r="T158" s="11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 t="shared" si="8"/>
        <v>52.666666666666664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11">
        <f t="shared" si="10"/>
        <v>41638.25</v>
      </c>
      <c r="T159" s="11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 t="shared" si="8"/>
        <v>220.95238095238096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11">
        <f t="shared" si="10"/>
        <v>42346.25</v>
      </c>
      <c r="T160" s="11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 t="shared" si="8"/>
        <v>100.01150627615063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11">
        <f t="shared" si="10"/>
        <v>43551.208333333328</v>
      </c>
      <c r="T161" s="11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 t="shared" si="8"/>
        <v>162.3125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11">
        <f t="shared" si="10"/>
        <v>43582.208333333328</v>
      </c>
      <c r="T162" s="11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 t="shared" si="8"/>
        <v>78.181818181818187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11">
        <f t="shared" si="10"/>
        <v>42270.208333333328</v>
      </c>
      <c r="T163" s="11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 t="shared" si="8"/>
        <v>149.73770491803279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11">
        <f t="shared" si="10"/>
        <v>43442.25</v>
      </c>
      <c r="T164" s="11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 t="shared" si="8"/>
        <v>253.25714285714284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11">
        <f t="shared" si="10"/>
        <v>43028.208333333328</v>
      </c>
      <c r="T165" s="11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 t="shared" si="8"/>
        <v>100.16943521594683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11">
        <f t="shared" si="10"/>
        <v>43016.208333333328</v>
      </c>
      <c r="T166" s="11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 t="shared" si="8"/>
        <v>121.99004424778761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11">
        <f t="shared" si="10"/>
        <v>42948.208333333328</v>
      </c>
      <c r="T167" s="11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 t="shared" si="8"/>
        <v>137.13265306122449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11">
        <f t="shared" si="10"/>
        <v>40534.25</v>
      </c>
      <c r="T168" s="11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11">
        <f t="shared" si="10"/>
        <v>41435.208333333336</v>
      </c>
      <c r="T169" s="11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 t="shared" si="8"/>
        <v>31.30913348946136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11">
        <f t="shared" si="10"/>
        <v>43518.25</v>
      </c>
      <c r="T170" s="11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 t="shared" si="8"/>
        <v>424.08154506437768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11">
        <f t="shared" si="10"/>
        <v>41077.208333333336</v>
      </c>
      <c r="T171" s="11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 t="shared" si="8"/>
        <v>2.93886230728336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11">
        <f t="shared" si="10"/>
        <v>42950.208333333328</v>
      </c>
      <c r="T172" s="11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11">
        <f t="shared" si="10"/>
        <v>41718.208333333336</v>
      </c>
      <c r="T173" s="11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11">
        <f t="shared" si="10"/>
        <v>41839.208333333336</v>
      </c>
      <c r="T174" s="11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 t="shared" si="8"/>
        <v>163.01447776628748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11">
        <f t="shared" si="10"/>
        <v>41412.208333333336</v>
      </c>
      <c r="T175" s="11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 t="shared" si="8"/>
        <v>894.66666666666674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11">
        <f t="shared" si="10"/>
        <v>42282.208333333328</v>
      </c>
      <c r="T176" s="11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 t="shared" si="8"/>
        <v>26.191501103752756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11">
        <f t="shared" si="10"/>
        <v>42613.208333333328</v>
      </c>
      <c r="T177" s="11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 t="shared" si="8"/>
        <v>74.834782608695647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11">
        <f t="shared" si="10"/>
        <v>42616.208333333328</v>
      </c>
      <c r="T178" s="11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 t="shared" si="8"/>
        <v>416.47680412371136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11">
        <f t="shared" si="10"/>
        <v>40497.25</v>
      </c>
      <c r="T179" s="11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 t="shared" si="8"/>
        <v>96.208333333333329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11">
        <f t="shared" si="10"/>
        <v>42999.208333333328</v>
      </c>
      <c r="T180" s="11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 t="shared" si="8"/>
        <v>357.71910112359546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11">
        <f t="shared" si="10"/>
        <v>41350.208333333336</v>
      </c>
      <c r="T181" s="11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 t="shared" si="8"/>
        <v>308.45714285714286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11">
        <f t="shared" si="10"/>
        <v>40259.208333333336</v>
      </c>
      <c r="T182" s="11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 t="shared" si="8"/>
        <v>61.802325581395344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11">
        <f t="shared" si="10"/>
        <v>43012.208333333328</v>
      </c>
      <c r="T183" s="11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 t="shared" si="8"/>
        <v>722.32472324723244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11">
        <f t="shared" si="10"/>
        <v>43631.208333333328</v>
      </c>
      <c r="T184" s="11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 t="shared" si="8"/>
        <v>69.117647058823522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11">
        <f t="shared" si="10"/>
        <v>40430.208333333336</v>
      </c>
      <c r="T185" s="11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 t="shared" si="8"/>
        <v>293.05555555555554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11">
        <f t="shared" si="10"/>
        <v>43588.208333333328</v>
      </c>
      <c r="T186" s="11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 t="shared" si="8"/>
        <v>71.8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11">
        <f t="shared" si="10"/>
        <v>43233.208333333328</v>
      </c>
      <c r="T187" s="11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 t="shared" si="8"/>
        <v>31.934684684684683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11">
        <f t="shared" si="10"/>
        <v>41782.208333333336</v>
      </c>
      <c r="T188" s="11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 t="shared" si="8"/>
        <v>229.87375415282392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11">
        <f t="shared" si="10"/>
        <v>41328.25</v>
      </c>
      <c r="T189" s="11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11">
        <f t="shared" si="10"/>
        <v>41975.25</v>
      </c>
      <c r="T190" s="11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 t="shared" si="8"/>
        <v>23.525352848928385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11">
        <f t="shared" si="10"/>
        <v>42433.25</v>
      </c>
      <c r="T191" s="11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11">
        <f t="shared" si="10"/>
        <v>41429.208333333336</v>
      </c>
      <c r="T192" s="11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 t="shared" si="8"/>
        <v>37.952380952380956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11">
        <f t="shared" si="10"/>
        <v>43536.208333333328</v>
      </c>
      <c r="T193" s="11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 t="shared" si="8"/>
        <v>19.992957746478872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11">
        <f t="shared" si="10"/>
        <v>41817.208333333336</v>
      </c>
      <c r="T194" s="11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 t="shared" ref="F195:F258" si="12">(E195/D195)*100</f>
        <v>45.636363636363633</v>
      </c>
      <c r="G195" t="s">
        <v>14</v>
      </c>
      <c r="H195">
        <v>65</v>
      </c>
      <c r="I195">
        <f t="shared" ref="I195:I258" si="13">ROUND(IFERROR(E195/H195,0), 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11">
        <f t="shared" ref="S195:S258" si="14">(((L195/60)/60)/24)+DATE(1970,1,1)</f>
        <v>43198.208333333328</v>
      </c>
      <c r="T195" s="11">
        <f t="shared" ref="T195:T258" si="15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 t="shared" si="12"/>
        <v>122.7605633802817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11">
        <f t="shared" si="14"/>
        <v>42261.208333333328</v>
      </c>
      <c r="T196" s="11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 t="shared" si="12"/>
        <v>361.75316455696202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11">
        <f t="shared" si="14"/>
        <v>43310.208333333328</v>
      </c>
      <c r="T197" s="11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11">
        <f t="shared" si="14"/>
        <v>42616.208333333328</v>
      </c>
      <c r="T198" s="11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 t="shared" si="12"/>
        <v>298.20475319926874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11">
        <f t="shared" si="14"/>
        <v>42909.208333333328</v>
      </c>
      <c r="T199" s="11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 t="shared" si="12"/>
        <v>9.5585443037974684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11">
        <f t="shared" si="14"/>
        <v>40396.208333333336</v>
      </c>
      <c r="T200" s="11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 t="shared" si="12"/>
        <v>53.777777777777779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11">
        <f t="shared" si="14"/>
        <v>42192.208333333328</v>
      </c>
      <c r="T201" s="11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11">
        <f t="shared" si="14"/>
        <v>40262.208333333336</v>
      </c>
      <c r="T202" s="11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 t="shared" si="12"/>
        <v>681.19047619047615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11">
        <f t="shared" si="14"/>
        <v>41845.208333333336</v>
      </c>
      <c r="T203" s="11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 t="shared" si="12"/>
        <v>78.831325301204828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11">
        <f t="shared" si="14"/>
        <v>40818.208333333336</v>
      </c>
      <c r="T204" s="11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 t="shared" si="12"/>
        <v>134.40792216817235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11">
        <f t="shared" si="14"/>
        <v>42752.25</v>
      </c>
      <c r="T205" s="11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 t="shared" si="12"/>
        <v>3.3719999999999999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11">
        <f t="shared" si="14"/>
        <v>40636.208333333336</v>
      </c>
      <c r="T206" s="11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 t="shared" si="12"/>
        <v>431.84615384615387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11">
        <f t="shared" si="14"/>
        <v>43390.208333333328</v>
      </c>
      <c r="T207" s="11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 t="shared" si="12"/>
        <v>38.844444444444441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11">
        <f t="shared" si="14"/>
        <v>40236.25</v>
      </c>
      <c r="T208" s="11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11">
        <f t="shared" si="14"/>
        <v>43340.208333333328</v>
      </c>
      <c r="T209" s="11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 t="shared" si="12"/>
        <v>101.12239715591672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11">
        <f t="shared" si="14"/>
        <v>43048.25</v>
      </c>
      <c r="T210" s="11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 t="shared" si="12"/>
        <v>21.188688946015425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11">
        <f t="shared" si="14"/>
        <v>42496.208333333328</v>
      </c>
      <c r="T211" s="11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 t="shared" si="12"/>
        <v>67.425531914893625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11">
        <f t="shared" si="14"/>
        <v>42797.25</v>
      </c>
      <c r="T212" s="11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 t="shared" si="12"/>
        <v>94.923371647509583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11">
        <f t="shared" si="14"/>
        <v>41513.208333333336</v>
      </c>
      <c r="T213" s="11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 t="shared" si="12"/>
        <v>151.85185185185185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11">
        <f t="shared" si="14"/>
        <v>43814.25</v>
      </c>
      <c r="T214" s="11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 t="shared" si="12"/>
        <v>195.16382252559728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11">
        <f t="shared" si="14"/>
        <v>40488.208333333336</v>
      </c>
      <c r="T215" s="11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 t="shared" si="12"/>
        <v>1023.1428571428571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11">
        <f t="shared" si="14"/>
        <v>40409.208333333336</v>
      </c>
      <c r="T216" s="11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 t="shared" si="12"/>
        <v>3.841836734693878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11">
        <f t="shared" si="14"/>
        <v>43509.25</v>
      </c>
      <c r="T217" s="11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 t="shared" si="12"/>
        <v>155.07066557107643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11">
        <f t="shared" si="14"/>
        <v>40869.25</v>
      </c>
      <c r="T218" s="11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 t="shared" si="12"/>
        <v>44.753477588871718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11">
        <f t="shared" si="14"/>
        <v>43583.208333333328</v>
      </c>
      <c r="T219" s="11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 t="shared" si="12"/>
        <v>215.94736842105263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11">
        <f t="shared" si="14"/>
        <v>40858.25</v>
      </c>
      <c r="T220" s="11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 t="shared" si="12"/>
        <v>332.12709832134288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11">
        <f t="shared" si="14"/>
        <v>41137.208333333336</v>
      </c>
      <c r="T221" s="11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 t="shared" si="12"/>
        <v>8.4430379746835449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11">
        <f t="shared" si="14"/>
        <v>40725.208333333336</v>
      </c>
      <c r="T222" s="11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 t="shared" si="12"/>
        <v>98.625514403292186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11">
        <f t="shared" si="14"/>
        <v>41081.208333333336</v>
      </c>
      <c r="T223" s="11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 t="shared" si="12"/>
        <v>137.97916666666669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11">
        <f t="shared" si="14"/>
        <v>41914.208333333336</v>
      </c>
      <c r="T224" s="11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 t="shared" si="12"/>
        <v>93.81099656357388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11">
        <f t="shared" si="14"/>
        <v>42445.208333333328</v>
      </c>
      <c r="T225" s="11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 t="shared" si="12"/>
        <v>403.63930885529157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11">
        <f t="shared" si="14"/>
        <v>41906.208333333336</v>
      </c>
      <c r="T226" s="11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 t="shared" si="12"/>
        <v>260.1740412979351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11">
        <f t="shared" si="14"/>
        <v>41762.208333333336</v>
      </c>
      <c r="T227" s="11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 t="shared" si="12"/>
        <v>366.63333333333333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11">
        <f t="shared" si="14"/>
        <v>40276.208333333336</v>
      </c>
      <c r="T228" s="11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 t="shared" si="12"/>
        <v>168.72085385878489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11">
        <f t="shared" si="14"/>
        <v>42139.208333333328</v>
      </c>
      <c r="T229" s="11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 t="shared" si="12"/>
        <v>119.90717911530093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11">
        <f t="shared" si="14"/>
        <v>42613.208333333328</v>
      </c>
      <c r="T230" s="11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 t="shared" si="12"/>
        <v>193.68925233644859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11">
        <f t="shared" si="14"/>
        <v>42887.208333333328</v>
      </c>
      <c r="T231" s="11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 t="shared" si="12"/>
        <v>420.16666666666669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11">
        <f t="shared" si="14"/>
        <v>43805.25</v>
      </c>
      <c r="T232" s="11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 t="shared" si="12"/>
        <v>76.708333333333329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11">
        <f t="shared" si="14"/>
        <v>41415.208333333336</v>
      </c>
      <c r="T233" s="11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 t="shared" si="12"/>
        <v>171.26470588235293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11">
        <f t="shared" si="14"/>
        <v>42576.208333333328</v>
      </c>
      <c r="T234" s="11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 t="shared" si="12"/>
        <v>157.89473684210526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11">
        <f t="shared" si="14"/>
        <v>40706.208333333336</v>
      </c>
      <c r="T235" s="11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 t="shared" si="12"/>
        <v>109.08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11">
        <f t="shared" si="14"/>
        <v>42969.208333333328</v>
      </c>
      <c r="T236" s="11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 t="shared" si="12"/>
        <v>41.732558139534881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11">
        <f t="shared" si="14"/>
        <v>42779.25</v>
      </c>
      <c r="T237" s="11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 t="shared" si="12"/>
        <v>10.944303797468354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11">
        <f t="shared" si="14"/>
        <v>43641.208333333328</v>
      </c>
      <c r="T238" s="11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 t="shared" si="12"/>
        <v>159.3763440860215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11">
        <f t="shared" si="14"/>
        <v>41754.208333333336</v>
      </c>
      <c r="T239" s="11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 t="shared" si="12"/>
        <v>422.41666666666669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11">
        <f t="shared" si="14"/>
        <v>43083.25</v>
      </c>
      <c r="T240" s="11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 t="shared" si="12"/>
        <v>97.71875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11">
        <f t="shared" si="14"/>
        <v>42245.208333333328</v>
      </c>
      <c r="T241" s="11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 t="shared" si="12"/>
        <v>418.78911564625849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11">
        <f t="shared" si="14"/>
        <v>40396.208333333336</v>
      </c>
      <c r="T242" s="11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 t="shared" si="12"/>
        <v>101.91632047477745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11">
        <f t="shared" si="14"/>
        <v>41742.208333333336</v>
      </c>
      <c r="T243" s="11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 t="shared" si="12"/>
        <v>127.72619047619047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11">
        <f t="shared" si="14"/>
        <v>42865.208333333328</v>
      </c>
      <c r="T244" s="11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 t="shared" si="12"/>
        <v>445.21739130434781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11">
        <f t="shared" si="14"/>
        <v>43163.25</v>
      </c>
      <c r="T245" s="11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 t="shared" si="12"/>
        <v>569.71428571428578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11">
        <f t="shared" si="14"/>
        <v>41834.208333333336</v>
      </c>
      <c r="T246" s="11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 t="shared" si="12"/>
        <v>509.34482758620686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11">
        <f t="shared" si="14"/>
        <v>41736.208333333336</v>
      </c>
      <c r="T247" s="11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 t="shared" si="12"/>
        <v>325.5333333333333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11">
        <f t="shared" si="14"/>
        <v>41491.208333333336</v>
      </c>
      <c r="T248" s="11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 t="shared" si="12"/>
        <v>932.61616161616166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11">
        <f t="shared" si="14"/>
        <v>42726.25</v>
      </c>
      <c r="T249" s="11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 t="shared" si="12"/>
        <v>211.33870967741933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11">
        <f t="shared" si="14"/>
        <v>42004.25</v>
      </c>
      <c r="T250" s="11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 t="shared" si="12"/>
        <v>273.32520325203251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11">
        <f t="shared" si="14"/>
        <v>42006.25</v>
      </c>
      <c r="T251" s="11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11">
        <f t="shared" si="14"/>
        <v>40203.25</v>
      </c>
      <c r="T252" s="11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 t="shared" si="12"/>
        <v>54.084507042253513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11">
        <f t="shared" si="14"/>
        <v>41252.25</v>
      </c>
      <c r="T253" s="11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 t="shared" si="12"/>
        <v>626.29999999999995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11">
        <f t="shared" si="14"/>
        <v>41572.208333333336</v>
      </c>
      <c r="T254" s="11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 t="shared" si="12"/>
        <v>89.021399176954731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11">
        <f t="shared" si="14"/>
        <v>40641.208333333336</v>
      </c>
      <c r="T255" s="11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 t="shared" si="12"/>
        <v>184.89130434782609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11">
        <f t="shared" si="14"/>
        <v>42787.25</v>
      </c>
      <c r="T256" s="11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 t="shared" si="12"/>
        <v>120.16770186335404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11">
        <f t="shared" si="14"/>
        <v>40590.25</v>
      </c>
      <c r="T257" s="11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 t="shared" si="12"/>
        <v>23.390243902439025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11">
        <f t="shared" si="14"/>
        <v>42393.25</v>
      </c>
      <c r="T258" s="11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 t="shared" ref="F259:F322" si="16">(E259/D259)*100</f>
        <v>146</v>
      </c>
      <c r="G259" t="s">
        <v>20</v>
      </c>
      <c r="H259">
        <v>92</v>
      </c>
      <c r="I259">
        <f t="shared" ref="I259:I322" si="17">ROUND(IFERROR(E259/H259,0), 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11">
        <f t="shared" ref="S259:S322" si="18">(((L259/60)/60)/24)+DATE(1970,1,1)</f>
        <v>41338.25</v>
      </c>
      <c r="T259" s="11">
        <f t="shared" ref="T259:T322" si="19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 t="shared" si="16"/>
        <v>268.48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11">
        <f t="shared" si="18"/>
        <v>42712.25</v>
      </c>
      <c r="T260" s="11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 t="shared" si="16"/>
        <v>597.5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11">
        <f t="shared" si="18"/>
        <v>41251.25</v>
      </c>
      <c r="T261" s="11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 t="shared" si="16"/>
        <v>157.69841269841268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11">
        <f t="shared" si="18"/>
        <v>41180.208333333336</v>
      </c>
      <c r="T262" s="11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 t="shared" si="16"/>
        <v>31.201660735468568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11">
        <f t="shared" si="18"/>
        <v>40415.208333333336</v>
      </c>
      <c r="T263" s="11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 t="shared" si="16"/>
        <v>313.41176470588238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11">
        <f t="shared" si="18"/>
        <v>40638.208333333336</v>
      </c>
      <c r="T264" s="11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 t="shared" si="16"/>
        <v>370.89655172413791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11">
        <f t="shared" si="18"/>
        <v>40187.25</v>
      </c>
      <c r="T265" s="11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 t="shared" si="16"/>
        <v>362.66447368421052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11">
        <f t="shared" si="18"/>
        <v>41317.25</v>
      </c>
      <c r="T266" s="11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 t="shared" si="16"/>
        <v>123.08163265306122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11">
        <f t="shared" si="18"/>
        <v>42372.25</v>
      </c>
      <c r="T267" s="11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 t="shared" si="16"/>
        <v>76.766756032171585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11">
        <f t="shared" si="18"/>
        <v>41950.25</v>
      </c>
      <c r="T268" s="11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 t="shared" si="16"/>
        <v>233.62012987012989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11">
        <f t="shared" si="18"/>
        <v>41206.208333333336</v>
      </c>
      <c r="T269" s="11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 t="shared" si="16"/>
        <v>180.53333333333333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11">
        <f t="shared" si="18"/>
        <v>41186.208333333336</v>
      </c>
      <c r="T270" s="11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 t="shared" si="16"/>
        <v>252.62857142857143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11">
        <f t="shared" si="18"/>
        <v>43496.25</v>
      </c>
      <c r="T271" s="11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 t="shared" si="16"/>
        <v>27.176538240368025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11">
        <f t="shared" si="18"/>
        <v>40514.25</v>
      </c>
      <c r="T272" s="11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 t="shared" si="16"/>
        <v>1.2706571242680547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11">
        <f t="shared" si="18"/>
        <v>42345.25</v>
      </c>
      <c r="T273" s="11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 t="shared" si="16"/>
        <v>304.0097847358121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11">
        <f t="shared" si="18"/>
        <v>43656.208333333328</v>
      </c>
      <c r="T274" s="11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 t="shared" si="16"/>
        <v>137.23076923076923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11">
        <f t="shared" si="18"/>
        <v>42995.208333333328</v>
      </c>
      <c r="T275" s="11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 t="shared" si="16"/>
        <v>32.208333333333336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11">
        <f t="shared" si="18"/>
        <v>43045.25</v>
      </c>
      <c r="T276" s="11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 t="shared" si="16"/>
        <v>241.51282051282053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11">
        <f t="shared" si="18"/>
        <v>43561.208333333328</v>
      </c>
      <c r="T277" s="11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 t="shared" si="16"/>
        <v>96.8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11">
        <f t="shared" si="18"/>
        <v>41018.208333333336</v>
      </c>
      <c r="T278" s="11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 t="shared" si="16"/>
        <v>1066.4285714285716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11">
        <f t="shared" si="18"/>
        <v>40378.208333333336</v>
      </c>
      <c r="T279" s="11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 t="shared" si="16"/>
        <v>325.88888888888891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11">
        <f t="shared" si="18"/>
        <v>41239.25</v>
      </c>
      <c r="T280" s="11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 t="shared" si="16"/>
        <v>170.70000000000002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11">
        <f t="shared" si="18"/>
        <v>43346.208333333328</v>
      </c>
      <c r="T281" s="11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 t="shared" si="16"/>
        <v>581.44000000000005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11">
        <f t="shared" si="18"/>
        <v>43060.25</v>
      </c>
      <c r="T282" s="11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 t="shared" si="16"/>
        <v>91.520972644376897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11">
        <f t="shared" si="18"/>
        <v>40979.25</v>
      </c>
      <c r="T283" s="11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 t="shared" si="16"/>
        <v>108.04761904761904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11">
        <f t="shared" si="18"/>
        <v>42701.25</v>
      </c>
      <c r="T284" s="11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 t="shared" si="16"/>
        <v>18.728395061728396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11">
        <f t="shared" si="18"/>
        <v>42520.208333333328</v>
      </c>
      <c r="T285" s="11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 t="shared" si="16"/>
        <v>83.193877551020407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11">
        <f t="shared" si="18"/>
        <v>41030.208333333336</v>
      </c>
      <c r="T286" s="11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 t="shared" si="16"/>
        <v>706.33333333333337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11">
        <f t="shared" si="18"/>
        <v>42623.208333333328</v>
      </c>
      <c r="T287" s="11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 t="shared" si="16"/>
        <v>17.446030330062445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11">
        <f t="shared" si="18"/>
        <v>42697.25</v>
      </c>
      <c r="T288" s="11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 t="shared" si="16"/>
        <v>209.73015873015873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11">
        <f t="shared" si="18"/>
        <v>42122.208333333328</v>
      </c>
      <c r="T289" s="11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 t="shared" si="16"/>
        <v>97.785714285714292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11">
        <f t="shared" si="18"/>
        <v>40982.208333333336</v>
      </c>
      <c r="T290" s="11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 t="shared" si="16"/>
        <v>1684.25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11">
        <f t="shared" si="18"/>
        <v>42219.208333333328</v>
      </c>
      <c r="T291" s="11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 t="shared" si="16"/>
        <v>54.402135231316727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11">
        <f t="shared" si="18"/>
        <v>41404.208333333336</v>
      </c>
      <c r="T292" s="11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 t="shared" si="16"/>
        <v>456.61111111111109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11">
        <f t="shared" si="18"/>
        <v>40831.208333333336</v>
      </c>
      <c r="T293" s="11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11">
        <f t="shared" si="18"/>
        <v>40984.208333333336</v>
      </c>
      <c r="T294" s="11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 t="shared" si="16"/>
        <v>16.384615384615383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11">
        <f t="shared" si="18"/>
        <v>40456.208333333336</v>
      </c>
      <c r="T295" s="11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 t="shared" si="16"/>
        <v>1339.6666666666667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11">
        <f t="shared" si="18"/>
        <v>43399.208333333328</v>
      </c>
      <c r="T296" s="11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 t="shared" si="16"/>
        <v>35.650077760497666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11">
        <f t="shared" si="18"/>
        <v>41562.208333333336</v>
      </c>
      <c r="T297" s="11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 t="shared" si="16"/>
        <v>54.950819672131146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11">
        <f t="shared" si="18"/>
        <v>43493.25</v>
      </c>
      <c r="T298" s="11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 t="shared" si="16"/>
        <v>94.236111111111114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11">
        <f t="shared" si="18"/>
        <v>41653.25</v>
      </c>
      <c r="T299" s="11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 t="shared" si="16"/>
        <v>143.91428571428571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11">
        <f t="shared" si="18"/>
        <v>42426.25</v>
      </c>
      <c r="T300" s="11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 t="shared" si="16"/>
        <v>51.421052631578945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11">
        <f t="shared" si="18"/>
        <v>42432.25</v>
      </c>
      <c r="T301" s="11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11">
        <f t="shared" si="18"/>
        <v>42977.208333333328</v>
      </c>
      <c r="T302" s="11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 t="shared" si="16"/>
        <v>1344.6666666666667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11">
        <f t="shared" si="18"/>
        <v>42061.25</v>
      </c>
      <c r="T303" s="11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 t="shared" si="16"/>
        <v>31.844940867279899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11">
        <f t="shared" si="18"/>
        <v>43345.208333333328</v>
      </c>
      <c r="T304" s="11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 t="shared" si="16"/>
        <v>82.617647058823536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11">
        <f t="shared" si="18"/>
        <v>42376.25</v>
      </c>
      <c r="T305" s="11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 t="shared" si="16"/>
        <v>546.14285714285722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11">
        <f t="shared" si="18"/>
        <v>42589.208333333328</v>
      </c>
      <c r="T306" s="11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 t="shared" si="16"/>
        <v>286.21428571428572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11">
        <f t="shared" si="18"/>
        <v>42448.208333333328</v>
      </c>
      <c r="T307" s="11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 t="shared" si="16"/>
        <v>7.9076923076923071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11">
        <f t="shared" si="18"/>
        <v>42930.208333333328</v>
      </c>
      <c r="T308" s="11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 t="shared" si="16"/>
        <v>132.13677811550153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11">
        <f t="shared" si="18"/>
        <v>41066.208333333336</v>
      </c>
      <c r="T309" s="11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 t="shared" si="16"/>
        <v>74.077834179357026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11">
        <f t="shared" si="18"/>
        <v>40651.208333333336</v>
      </c>
      <c r="T310" s="11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11">
        <f t="shared" si="18"/>
        <v>40807.208333333336</v>
      </c>
      <c r="T311" s="11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 t="shared" si="16"/>
        <v>20.333333333333332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11">
        <f t="shared" si="18"/>
        <v>40277.208333333336</v>
      </c>
      <c r="T312" s="11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 t="shared" si="16"/>
        <v>203.36507936507937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11">
        <f t="shared" si="18"/>
        <v>40590.25</v>
      </c>
      <c r="T313" s="11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 t="shared" si="16"/>
        <v>310.2284263959391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11">
        <f t="shared" si="18"/>
        <v>41572.208333333336</v>
      </c>
      <c r="T314" s="11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11">
        <f t="shared" si="18"/>
        <v>40966.25</v>
      </c>
      <c r="T315" s="11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 t="shared" si="16"/>
        <v>294.71428571428572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11">
        <f t="shared" si="18"/>
        <v>43536.208333333328</v>
      </c>
      <c r="T316" s="11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 t="shared" si="16"/>
        <v>33.89473684210526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11">
        <f t="shared" si="18"/>
        <v>41783.208333333336</v>
      </c>
      <c r="T317" s="11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 t="shared" si="16"/>
        <v>66.677083333333329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11">
        <f t="shared" si="18"/>
        <v>43788.25</v>
      </c>
      <c r="T318" s="11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11">
        <f t="shared" si="18"/>
        <v>42869.208333333328</v>
      </c>
      <c r="T319" s="11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 t="shared" si="16"/>
        <v>15.842105263157894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11">
        <f t="shared" si="18"/>
        <v>41684.25</v>
      </c>
      <c r="T320" s="11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 t="shared" si="16"/>
        <v>38.702380952380956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11">
        <f t="shared" si="18"/>
        <v>40402.208333333336</v>
      </c>
      <c r="T321" s="11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 t="shared" si="16"/>
        <v>9.5876777251184837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11">
        <f t="shared" si="18"/>
        <v>40673.208333333336</v>
      </c>
      <c r="T322" s="11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 t="shared" ref="F323:F386" si="20">(E323/D323)*100</f>
        <v>94.144366197183089</v>
      </c>
      <c r="G323" t="s">
        <v>14</v>
      </c>
      <c r="H323">
        <v>2468</v>
      </c>
      <c r="I323">
        <f t="shared" ref="I323:I386" si="21">ROUND(IFERROR(E323/H323,0), 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11">
        <f t="shared" ref="S323:S386" si="22">(((L323/60)/60)/24)+DATE(1970,1,1)</f>
        <v>40634.208333333336</v>
      </c>
      <c r="T323" s="11">
        <f t="shared" ref="T323:T386" si="23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 t="shared" si="20"/>
        <v>166.56234096692114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11">
        <f t="shared" si="22"/>
        <v>40507.25</v>
      </c>
      <c r="T324" s="11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 t="shared" si="20"/>
        <v>24.134831460674157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11">
        <f t="shared" si="22"/>
        <v>41725.208333333336</v>
      </c>
      <c r="T325" s="11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 t="shared" si="20"/>
        <v>164.05633802816902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11">
        <f t="shared" si="22"/>
        <v>42176.208333333328</v>
      </c>
      <c r="T326" s="11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 t="shared" si="20"/>
        <v>90.723076923076931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11">
        <f t="shared" si="22"/>
        <v>43267.208333333328</v>
      </c>
      <c r="T327" s="11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 t="shared" si="20"/>
        <v>46.194444444444443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11">
        <f t="shared" si="22"/>
        <v>42364.25</v>
      </c>
      <c r="T328" s="11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 t="shared" si="20"/>
        <v>38.53846153846154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11">
        <f t="shared" si="22"/>
        <v>43705.208333333328</v>
      </c>
      <c r="T329" s="11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 t="shared" si="20"/>
        <v>133.56231003039514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11">
        <f t="shared" si="22"/>
        <v>43434.25</v>
      </c>
      <c r="T330" s="11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 t="shared" si="20"/>
        <v>22.896588486140725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11">
        <f t="shared" si="22"/>
        <v>42716.25</v>
      </c>
      <c r="T331" s="11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 t="shared" si="20"/>
        <v>184.95548961424333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11">
        <f t="shared" si="22"/>
        <v>43077.25</v>
      </c>
      <c r="T332" s="11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 t="shared" si="20"/>
        <v>443.72727272727275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11">
        <f t="shared" si="22"/>
        <v>40896.25</v>
      </c>
      <c r="T333" s="11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 t="shared" si="20"/>
        <v>199.9806763285024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11">
        <f t="shared" si="22"/>
        <v>41361.208333333336</v>
      </c>
      <c r="T334" s="11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 t="shared" si="20"/>
        <v>123.95833333333333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11">
        <f t="shared" si="22"/>
        <v>43424.25</v>
      </c>
      <c r="T335" s="11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 t="shared" si="20"/>
        <v>186.61329305135951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11">
        <f t="shared" si="22"/>
        <v>43110.25</v>
      </c>
      <c r="T336" s="11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 t="shared" si="20"/>
        <v>114.28538550057536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11">
        <f t="shared" si="22"/>
        <v>43784.25</v>
      </c>
      <c r="T337" s="11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 t="shared" si="20"/>
        <v>97.032531824611041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11">
        <f t="shared" si="22"/>
        <v>40527.25</v>
      </c>
      <c r="T338" s="11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 t="shared" si="20"/>
        <v>122.81904761904762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11">
        <f t="shared" si="22"/>
        <v>43780.25</v>
      </c>
      <c r="T339" s="11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 t="shared" si="20"/>
        <v>179.14326647564468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11">
        <f t="shared" si="22"/>
        <v>40821.208333333336</v>
      </c>
      <c r="T340" s="11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 t="shared" si="20"/>
        <v>79.951577402787962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11">
        <f t="shared" si="22"/>
        <v>42949.208333333328</v>
      </c>
      <c r="T341" s="11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 t="shared" si="20"/>
        <v>94.242587601078171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11">
        <f t="shared" si="22"/>
        <v>40889.25</v>
      </c>
      <c r="T342" s="11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 t="shared" si="20"/>
        <v>84.669291338582681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11">
        <f t="shared" si="22"/>
        <v>42244.208333333328</v>
      </c>
      <c r="T343" s="11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 t="shared" si="20"/>
        <v>66.521920668058456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11">
        <f t="shared" si="22"/>
        <v>41475.208333333336</v>
      </c>
      <c r="T344" s="11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 t="shared" si="20"/>
        <v>53.922222222222224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11">
        <f t="shared" si="22"/>
        <v>41597.25</v>
      </c>
      <c r="T345" s="11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 t="shared" si="20"/>
        <v>41.983299595141702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11">
        <f t="shared" si="22"/>
        <v>43122.25</v>
      </c>
      <c r="T346" s="11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 t="shared" si="20"/>
        <v>14.69479695431472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11">
        <f t="shared" si="22"/>
        <v>42194.208333333328</v>
      </c>
      <c r="T347" s="11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11">
        <f t="shared" si="22"/>
        <v>42971.208333333328</v>
      </c>
      <c r="T348" s="11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 t="shared" si="20"/>
        <v>1400.7777777777778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11">
        <f t="shared" si="22"/>
        <v>42046.25</v>
      </c>
      <c r="T349" s="11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 t="shared" si="20"/>
        <v>71.770351758793964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11">
        <f t="shared" si="22"/>
        <v>42782.25</v>
      </c>
      <c r="T350" s="11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 t="shared" si="20"/>
        <v>53.074115044247783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11">
        <f t="shared" si="22"/>
        <v>42930.208333333328</v>
      </c>
      <c r="T351" s="11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11">
        <f t="shared" si="22"/>
        <v>42144.208333333328</v>
      </c>
      <c r="T352" s="11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 t="shared" si="20"/>
        <v>127.70715249662618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11">
        <f t="shared" si="22"/>
        <v>42240.208333333328</v>
      </c>
      <c r="T353" s="11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 t="shared" si="20"/>
        <v>34.892857142857139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11">
        <f t="shared" si="22"/>
        <v>42315.25</v>
      </c>
      <c r="T354" s="11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 t="shared" si="20"/>
        <v>410.59821428571428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11">
        <f t="shared" si="22"/>
        <v>43651.208333333328</v>
      </c>
      <c r="T355" s="11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11">
        <f t="shared" si="22"/>
        <v>41520.208333333336</v>
      </c>
      <c r="T356" s="11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 t="shared" si="20"/>
        <v>58.973684210526315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11">
        <f t="shared" si="22"/>
        <v>42757.25</v>
      </c>
      <c r="T357" s="11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 t="shared" si="20"/>
        <v>36.892473118279568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11">
        <f t="shared" si="22"/>
        <v>40922.25</v>
      </c>
      <c r="T358" s="11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 t="shared" si="20"/>
        <v>184.91304347826087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11">
        <f t="shared" si="22"/>
        <v>42250.208333333328</v>
      </c>
      <c r="T359" s="11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 t="shared" si="20"/>
        <v>11.814432989690722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11">
        <f t="shared" si="22"/>
        <v>43322.208333333328</v>
      </c>
      <c r="T360" s="11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 t="shared" si="20"/>
        <v>298.7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11">
        <f t="shared" si="22"/>
        <v>40782.208333333336</v>
      </c>
      <c r="T361" s="11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 t="shared" si="20"/>
        <v>226.35175879396985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11">
        <f t="shared" si="22"/>
        <v>40544.25</v>
      </c>
      <c r="T362" s="11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 t="shared" si="20"/>
        <v>173.56363636363636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11">
        <f t="shared" si="22"/>
        <v>43015.208333333328</v>
      </c>
      <c r="T363" s="11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 t="shared" si="20"/>
        <v>371.75675675675677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11">
        <f t="shared" si="22"/>
        <v>40570.25</v>
      </c>
      <c r="T364" s="11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 t="shared" si="20"/>
        <v>160.19230769230771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11">
        <f t="shared" si="22"/>
        <v>40904.25</v>
      </c>
      <c r="T365" s="11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 t="shared" si="20"/>
        <v>1616.3333333333335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11">
        <f t="shared" si="22"/>
        <v>43164.25</v>
      </c>
      <c r="T366" s="11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 t="shared" si="20"/>
        <v>733.4375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11">
        <f t="shared" si="22"/>
        <v>42733.25</v>
      </c>
      <c r="T367" s="11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 t="shared" si="20"/>
        <v>592.11111111111109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11">
        <f t="shared" si="22"/>
        <v>40546.25</v>
      </c>
      <c r="T368" s="11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 t="shared" si="20"/>
        <v>18.888888888888889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11">
        <f t="shared" si="22"/>
        <v>41930.208333333336</v>
      </c>
      <c r="T369" s="11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 t="shared" si="20"/>
        <v>276.80769230769232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11">
        <f t="shared" si="22"/>
        <v>40464.208333333336</v>
      </c>
      <c r="T370" s="11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 t="shared" si="20"/>
        <v>273.01851851851848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11">
        <f t="shared" si="22"/>
        <v>41308.25</v>
      </c>
      <c r="T371" s="11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 t="shared" si="20"/>
        <v>159.36331255565449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11">
        <f t="shared" si="22"/>
        <v>43570.208333333328</v>
      </c>
      <c r="T372" s="11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 t="shared" si="20"/>
        <v>67.869978858350947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11">
        <f t="shared" si="22"/>
        <v>42043.25</v>
      </c>
      <c r="T373" s="11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 t="shared" si="20"/>
        <v>1591.5555555555554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11">
        <f t="shared" si="22"/>
        <v>42012.25</v>
      </c>
      <c r="T374" s="11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 t="shared" si="20"/>
        <v>730.18222222222221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11">
        <f t="shared" si="22"/>
        <v>42964.208333333328</v>
      </c>
      <c r="T375" s="11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 t="shared" si="20"/>
        <v>13.185782556750297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11">
        <f t="shared" si="22"/>
        <v>43476.25</v>
      </c>
      <c r="T376" s="11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11">
        <f t="shared" si="22"/>
        <v>42293.208333333328</v>
      </c>
      <c r="T377" s="11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 t="shared" si="20"/>
        <v>361.02941176470591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11">
        <f t="shared" si="22"/>
        <v>41826.208333333336</v>
      </c>
      <c r="T378" s="11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 t="shared" si="20"/>
        <v>10.257545271629779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11">
        <f t="shared" si="22"/>
        <v>43760.208333333328</v>
      </c>
      <c r="T379" s="11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 t="shared" si="20"/>
        <v>13.962962962962964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11">
        <f t="shared" si="22"/>
        <v>43241.208333333328</v>
      </c>
      <c r="T380" s="11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 t="shared" si="20"/>
        <v>40.444444444444443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11">
        <f t="shared" si="22"/>
        <v>40843.208333333336</v>
      </c>
      <c r="T381" s="11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 t="shared" si="20"/>
        <v>160.32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11">
        <f t="shared" si="22"/>
        <v>41448.208333333336</v>
      </c>
      <c r="T382" s="11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 t="shared" si="20"/>
        <v>183.9433962264151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11">
        <f t="shared" si="22"/>
        <v>42163.208333333328</v>
      </c>
      <c r="T383" s="11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 t="shared" si="20"/>
        <v>63.769230769230766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11">
        <f t="shared" si="22"/>
        <v>43024.208333333328</v>
      </c>
      <c r="T384" s="11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 t="shared" si="20"/>
        <v>225.38095238095238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11">
        <f t="shared" si="22"/>
        <v>43509.25</v>
      </c>
      <c r="T385" s="11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 t="shared" si="20"/>
        <v>172.00961538461539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11">
        <f t="shared" si="22"/>
        <v>42776.25</v>
      </c>
      <c r="T386" s="11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 t="shared" ref="F387:F450" si="24">(E387/D387)*100</f>
        <v>146.16709511568124</v>
      </c>
      <c r="G387" t="s">
        <v>20</v>
      </c>
      <c r="H387">
        <v>1137</v>
      </c>
      <c r="I387">
        <f t="shared" ref="I387:I450" si="25">ROUND(IFERROR(E387/H387,0), 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11">
        <f t="shared" ref="S387:S450" si="26">(((L387/60)/60)/24)+DATE(1970,1,1)</f>
        <v>43553.208333333328</v>
      </c>
      <c r="T387" s="11">
        <f t="shared" ref="T387:T450" si="27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 t="shared" si="24"/>
        <v>76.42361623616236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11">
        <f t="shared" si="26"/>
        <v>40355.208333333336</v>
      </c>
      <c r="T388" s="11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 t="shared" si="24"/>
        <v>39.261467889908261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11">
        <f t="shared" si="26"/>
        <v>41072.208333333336</v>
      </c>
      <c r="T389" s="11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 t="shared" si="24"/>
        <v>11.270034843205574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11">
        <f t="shared" si="26"/>
        <v>40912.25</v>
      </c>
      <c r="T390" s="11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 t="shared" si="24"/>
        <v>122.11084337349398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11">
        <f t="shared" si="26"/>
        <v>40479.208333333336</v>
      </c>
      <c r="T391" s="11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11">
        <f t="shared" si="26"/>
        <v>41530.208333333336</v>
      </c>
      <c r="T392" s="11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 t="shared" si="24"/>
        <v>7.2731788079470201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11">
        <f t="shared" si="26"/>
        <v>41653.25</v>
      </c>
      <c r="T393" s="11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 t="shared" si="24"/>
        <v>65.642371234207957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11">
        <f t="shared" si="26"/>
        <v>40549.25</v>
      </c>
      <c r="T394" s="11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 t="shared" si="24"/>
        <v>228.96178343949046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11">
        <f t="shared" si="26"/>
        <v>42933.208333333328</v>
      </c>
      <c r="T395" s="11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 t="shared" si="24"/>
        <v>469.37499999999994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11">
        <f t="shared" si="26"/>
        <v>41484.208333333336</v>
      </c>
      <c r="T396" s="11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 t="shared" si="24"/>
        <v>130.11267605633802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11">
        <f t="shared" si="26"/>
        <v>40885.25</v>
      </c>
      <c r="T397" s="11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 t="shared" si="24"/>
        <v>167.05422993492408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11">
        <f t="shared" si="26"/>
        <v>43378.208333333328</v>
      </c>
      <c r="T398" s="11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 t="shared" si="24"/>
        <v>173.8641975308642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11">
        <f t="shared" si="26"/>
        <v>41417.208333333336</v>
      </c>
      <c r="T399" s="11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 t="shared" si="24"/>
        <v>717.76470588235293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11">
        <f t="shared" si="26"/>
        <v>43228.208333333328</v>
      </c>
      <c r="T400" s="11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 t="shared" si="24"/>
        <v>63.850976361767728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11">
        <f t="shared" si="26"/>
        <v>40576.25</v>
      </c>
      <c r="T401" s="11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11">
        <f t="shared" si="26"/>
        <v>41502.208333333336</v>
      </c>
      <c r="T402" s="11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 t="shared" si="24"/>
        <v>1530.2222222222222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11">
        <f t="shared" si="26"/>
        <v>43765.208333333328</v>
      </c>
      <c r="T403" s="11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11">
        <f t="shared" si="26"/>
        <v>40914.25</v>
      </c>
      <c r="T404" s="11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 t="shared" si="24"/>
        <v>86.220633299284984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11">
        <f t="shared" si="26"/>
        <v>40310.208333333336</v>
      </c>
      <c r="T405" s="11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 t="shared" si="24"/>
        <v>315.58486707566465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11">
        <f t="shared" si="26"/>
        <v>43053.25</v>
      </c>
      <c r="T406" s="11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 t="shared" si="24"/>
        <v>89.618243243243242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11">
        <f t="shared" si="26"/>
        <v>43255.208333333328</v>
      </c>
      <c r="T407" s="11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 t="shared" si="24"/>
        <v>182.14503816793894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11">
        <f t="shared" si="26"/>
        <v>41304.25</v>
      </c>
      <c r="T408" s="11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11">
        <f t="shared" si="26"/>
        <v>43751.208333333328</v>
      </c>
      <c r="T409" s="11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 t="shared" si="24"/>
        <v>131.83695652173913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11">
        <f t="shared" si="26"/>
        <v>42541.208333333328</v>
      </c>
      <c r="T410" s="11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 t="shared" si="24"/>
        <v>46.315634218289084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11">
        <f t="shared" si="26"/>
        <v>42843.208333333328</v>
      </c>
      <c r="T411" s="11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 t="shared" si="24"/>
        <v>36.132726089785294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11">
        <f t="shared" si="26"/>
        <v>42122.208333333328</v>
      </c>
      <c r="T412" s="11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 t="shared" si="24"/>
        <v>104.62820512820512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11">
        <f t="shared" si="26"/>
        <v>42884.208333333328</v>
      </c>
      <c r="T413" s="11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 t="shared" si="24"/>
        <v>668.85714285714289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11">
        <f t="shared" si="26"/>
        <v>41642.25</v>
      </c>
      <c r="T414" s="11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 t="shared" si="24"/>
        <v>62.072823218997364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11">
        <f t="shared" si="26"/>
        <v>43431.25</v>
      </c>
      <c r="T415" s="11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 t="shared" si="24"/>
        <v>84.699787460148784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11">
        <f t="shared" si="26"/>
        <v>40288.208333333336</v>
      </c>
      <c r="T416" s="11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 t="shared" si="24"/>
        <v>11.059030837004405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11">
        <f t="shared" si="26"/>
        <v>40921.25</v>
      </c>
      <c r="T417" s="11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 t="shared" si="24"/>
        <v>43.838781575037146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11">
        <f t="shared" si="26"/>
        <v>40560.25</v>
      </c>
      <c r="T418" s="11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 t="shared" si="24"/>
        <v>55.470588235294116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11">
        <f t="shared" si="26"/>
        <v>43407.208333333328</v>
      </c>
      <c r="T419" s="11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 t="shared" si="24"/>
        <v>57.399511301160658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11">
        <f t="shared" si="26"/>
        <v>41035.208333333336</v>
      </c>
      <c r="T420" s="11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 t="shared" si="24"/>
        <v>123.43497363796135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11">
        <f t="shared" si="26"/>
        <v>40899.25</v>
      </c>
      <c r="T421" s="11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 t="shared" si="24"/>
        <v>128.46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11">
        <f t="shared" si="26"/>
        <v>42911.208333333328</v>
      </c>
      <c r="T422" s="11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 t="shared" si="24"/>
        <v>63.989361702127653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11">
        <f t="shared" si="26"/>
        <v>42915.208333333328</v>
      </c>
      <c r="T423" s="11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 t="shared" si="24"/>
        <v>127.29885057471265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11">
        <f t="shared" si="26"/>
        <v>40285.208333333336</v>
      </c>
      <c r="T424" s="11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 t="shared" si="24"/>
        <v>10.638024357239512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11">
        <f t="shared" si="26"/>
        <v>40808.208333333336</v>
      </c>
      <c r="T425" s="11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 t="shared" si="24"/>
        <v>40.470588235294116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11">
        <f t="shared" si="26"/>
        <v>43208.208333333328</v>
      </c>
      <c r="T426" s="11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 t="shared" si="24"/>
        <v>287.66666666666663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11">
        <f t="shared" si="26"/>
        <v>42213.208333333328</v>
      </c>
      <c r="T427" s="11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 t="shared" si="24"/>
        <v>572.94444444444446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11">
        <f t="shared" si="26"/>
        <v>41332.25</v>
      </c>
      <c r="T428" s="11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 t="shared" si="24"/>
        <v>112.90429799426933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11">
        <f t="shared" si="26"/>
        <v>41895.208333333336</v>
      </c>
      <c r="T429" s="11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 t="shared" si="24"/>
        <v>46.387573964497044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11">
        <f t="shared" si="26"/>
        <v>40585.25</v>
      </c>
      <c r="T430" s="11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 t="shared" si="24"/>
        <v>90.675916230366497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11">
        <f t="shared" si="26"/>
        <v>41680.25</v>
      </c>
      <c r="T431" s="11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 t="shared" si="24"/>
        <v>67.740740740740748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11">
        <f t="shared" si="26"/>
        <v>43737.208333333328</v>
      </c>
      <c r="T432" s="11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 t="shared" si="24"/>
        <v>192.49019607843135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11">
        <f t="shared" si="26"/>
        <v>43273.208333333328</v>
      </c>
      <c r="T433" s="11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 t="shared" si="24"/>
        <v>82.714285714285722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11">
        <f t="shared" si="26"/>
        <v>41761.208333333336</v>
      </c>
      <c r="T434" s="11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 t="shared" si="24"/>
        <v>54.163920922570021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11">
        <f t="shared" si="26"/>
        <v>41603.25</v>
      </c>
      <c r="T435" s="11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11">
        <f t="shared" si="26"/>
        <v>42705.25</v>
      </c>
      <c r="T436" s="11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 t="shared" si="24"/>
        <v>116.87664041994749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11">
        <f t="shared" si="26"/>
        <v>41988.25</v>
      </c>
      <c r="T437" s="11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 t="shared" si="24"/>
        <v>1052.1538461538462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11">
        <f t="shared" si="26"/>
        <v>43575.208333333328</v>
      </c>
      <c r="T438" s="11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 t="shared" si="24"/>
        <v>123.07407407407408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11">
        <f t="shared" si="26"/>
        <v>42260.208333333328</v>
      </c>
      <c r="T439" s="11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 t="shared" si="24"/>
        <v>178.63855421686748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11">
        <f t="shared" si="26"/>
        <v>41337.25</v>
      </c>
      <c r="T440" s="11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 t="shared" si="24"/>
        <v>355.28169014084506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11">
        <f t="shared" si="26"/>
        <v>42680.208333333328</v>
      </c>
      <c r="T441" s="11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 t="shared" si="24"/>
        <v>161.90634146341463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11">
        <f t="shared" si="26"/>
        <v>42916.208333333328</v>
      </c>
      <c r="T442" s="11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11">
        <f t="shared" si="26"/>
        <v>41025.208333333336</v>
      </c>
      <c r="T443" s="11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 t="shared" si="24"/>
        <v>198.72222222222223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11">
        <f t="shared" si="26"/>
        <v>42980.208333333328</v>
      </c>
      <c r="T444" s="11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 t="shared" si="24"/>
        <v>34.752688172043008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11">
        <f t="shared" si="26"/>
        <v>40451.208333333336</v>
      </c>
      <c r="T445" s="11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 t="shared" si="24"/>
        <v>176.41935483870967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11">
        <f t="shared" si="26"/>
        <v>40748.208333333336</v>
      </c>
      <c r="T446" s="11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 t="shared" si="24"/>
        <v>511.38095238095235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11">
        <f t="shared" si="26"/>
        <v>40515.25</v>
      </c>
      <c r="T447" s="11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 t="shared" si="24"/>
        <v>82.044117647058826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11">
        <f t="shared" si="26"/>
        <v>41261.25</v>
      </c>
      <c r="T448" s="11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11">
        <f t="shared" si="26"/>
        <v>43088.25</v>
      </c>
      <c r="T449" s="11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 t="shared" si="24"/>
        <v>50.482758620689658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11">
        <f t="shared" si="26"/>
        <v>41378.208333333336</v>
      </c>
      <c r="T450" s="11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 t="shared" ref="F451:F514" si="28">(E451/D451)*100</f>
        <v>967</v>
      </c>
      <c r="G451" t="s">
        <v>20</v>
      </c>
      <c r="H451">
        <v>86</v>
      </c>
      <c r="I451">
        <f t="shared" ref="I451:I514" si="29">ROUND(IFERROR(E451/H451,0), 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11">
        <f t="shared" ref="S451:S514" si="30">(((L451/60)/60)/24)+DATE(1970,1,1)</f>
        <v>43530.25</v>
      </c>
      <c r="T451" s="11">
        <f t="shared" ref="T451:T514" si="31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11">
        <f t="shared" si="30"/>
        <v>43394.208333333328</v>
      </c>
      <c r="T452" s="11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 t="shared" si="28"/>
        <v>122.84501347708894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11">
        <f t="shared" si="30"/>
        <v>42935.208333333328</v>
      </c>
      <c r="T453" s="11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 t="shared" si="28"/>
        <v>63.4375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11">
        <f t="shared" si="30"/>
        <v>40365.208333333336</v>
      </c>
      <c r="T454" s="11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 t="shared" si="28"/>
        <v>56.331688596491226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11">
        <f t="shared" si="30"/>
        <v>42705.25</v>
      </c>
      <c r="T455" s="11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 t="shared" si="28"/>
        <v>44.074999999999996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11">
        <f t="shared" si="30"/>
        <v>41568.208333333336</v>
      </c>
      <c r="T456" s="11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 t="shared" si="28"/>
        <v>118.37253218884121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11">
        <f t="shared" si="30"/>
        <v>40809.208333333336</v>
      </c>
      <c r="T457" s="11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 t="shared" si="28"/>
        <v>104.1243169398907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11">
        <f t="shared" si="30"/>
        <v>43141.25</v>
      </c>
      <c r="T458" s="11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 t="shared" si="28"/>
        <v>26.640000000000004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11">
        <f t="shared" si="30"/>
        <v>42657.208333333328</v>
      </c>
      <c r="T459" s="11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 t="shared" si="28"/>
        <v>351.20118343195264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11">
        <f t="shared" si="30"/>
        <v>40265.208333333336</v>
      </c>
      <c r="T460" s="11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 t="shared" si="28"/>
        <v>90.063492063492063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11">
        <f t="shared" si="30"/>
        <v>42001.25</v>
      </c>
      <c r="T461" s="11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11">
        <f t="shared" si="30"/>
        <v>40399.208333333336</v>
      </c>
      <c r="T462" s="11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 t="shared" si="28"/>
        <v>141.04655870445345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11">
        <f t="shared" si="30"/>
        <v>41757.208333333336</v>
      </c>
      <c r="T463" s="11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 t="shared" si="28"/>
        <v>30.57944915254237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11">
        <f t="shared" si="30"/>
        <v>41304.25</v>
      </c>
      <c r="T464" s="11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 t="shared" si="28"/>
        <v>108.16455696202532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11">
        <f t="shared" si="30"/>
        <v>41639.25</v>
      </c>
      <c r="T465" s="11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 t="shared" si="28"/>
        <v>133.45505617977528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11">
        <f t="shared" si="30"/>
        <v>43142.25</v>
      </c>
      <c r="T466" s="11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 t="shared" si="28"/>
        <v>187.85106382978722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11">
        <f t="shared" si="30"/>
        <v>43127.25</v>
      </c>
      <c r="T467" s="11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11">
        <f t="shared" si="30"/>
        <v>41409.208333333336</v>
      </c>
      <c r="T468" s="11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 t="shared" si="28"/>
        <v>575.21428571428578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11">
        <f t="shared" si="30"/>
        <v>42331.25</v>
      </c>
      <c r="T469" s="11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11">
        <f t="shared" si="30"/>
        <v>43569.208333333328</v>
      </c>
      <c r="T470" s="11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 t="shared" si="28"/>
        <v>184.42857142857144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11">
        <f t="shared" si="30"/>
        <v>42142.208333333328</v>
      </c>
      <c r="T471" s="11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 t="shared" si="28"/>
        <v>285.80555555555554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11">
        <f t="shared" si="30"/>
        <v>42716.25</v>
      </c>
      <c r="T472" s="11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11">
        <f t="shared" si="30"/>
        <v>41031.208333333336</v>
      </c>
      <c r="T473" s="11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 t="shared" si="28"/>
        <v>39.234070221066318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11">
        <f t="shared" si="30"/>
        <v>43535.208333333328</v>
      </c>
      <c r="T474" s="11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 t="shared" si="28"/>
        <v>178.14000000000001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11">
        <f t="shared" si="30"/>
        <v>43277.208333333328</v>
      </c>
      <c r="T475" s="11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 t="shared" si="28"/>
        <v>365.15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11">
        <f t="shared" si="30"/>
        <v>41989.25</v>
      </c>
      <c r="T476" s="11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 t="shared" si="28"/>
        <v>113.94594594594594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11">
        <f t="shared" si="30"/>
        <v>41450.208333333336</v>
      </c>
      <c r="T477" s="11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 t="shared" si="28"/>
        <v>29.828720626631856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11">
        <f t="shared" si="30"/>
        <v>43322.208333333328</v>
      </c>
      <c r="T478" s="11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 t="shared" si="28"/>
        <v>54.270588235294113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11">
        <f t="shared" si="30"/>
        <v>40720.208333333336</v>
      </c>
      <c r="T479" s="11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 t="shared" si="28"/>
        <v>236.34156976744185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11">
        <f t="shared" si="30"/>
        <v>42072.208333333328</v>
      </c>
      <c r="T480" s="11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 t="shared" si="28"/>
        <v>512.91666666666663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11">
        <f t="shared" si="30"/>
        <v>42945.208333333328</v>
      </c>
      <c r="T481" s="11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 t="shared" si="28"/>
        <v>100.65116279069768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11">
        <f t="shared" si="30"/>
        <v>40248.25</v>
      </c>
      <c r="T482" s="11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 t="shared" si="28"/>
        <v>81.348423194303152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11">
        <f t="shared" si="30"/>
        <v>41913.208333333336</v>
      </c>
      <c r="T483" s="11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 t="shared" si="28"/>
        <v>16.404761904761905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11">
        <f t="shared" si="30"/>
        <v>40963.25</v>
      </c>
      <c r="T484" s="11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 t="shared" si="28"/>
        <v>52.774617067833695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11">
        <f t="shared" si="30"/>
        <v>43811.25</v>
      </c>
      <c r="T485" s="11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 t="shared" si="28"/>
        <v>260.20608108108109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11">
        <f t="shared" si="30"/>
        <v>41855.208333333336</v>
      </c>
      <c r="T486" s="11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 t="shared" si="28"/>
        <v>30.73289183222958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11">
        <f t="shared" si="30"/>
        <v>43626.208333333328</v>
      </c>
      <c r="T487" s="11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 t="shared" si="28"/>
        <v>13.5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11">
        <f t="shared" si="30"/>
        <v>43168.25</v>
      </c>
      <c r="T488" s="11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 t="shared" si="28"/>
        <v>178.62556663644605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11">
        <f t="shared" si="30"/>
        <v>42845.208333333328</v>
      </c>
      <c r="T489" s="11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 t="shared" si="28"/>
        <v>220.0566037735849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11">
        <f t="shared" si="30"/>
        <v>42403.25</v>
      </c>
      <c r="T490" s="11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 t="shared" si="28"/>
        <v>101.5108695652174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11">
        <f t="shared" si="30"/>
        <v>40406.208333333336</v>
      </c>
      <c r="T491" s="11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 t="shared" si="28"/>
        <v>191.5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11">
        <f t="shared" si="30"/>
        <v>43786.25</v>
      </c>
      <c r="T492" s="11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 t="shared" si="28"/>
        <v>305.34683098591546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11">
        <f t="shared" si="30"/>
        <v>41456.208333333336</v>
      </c>
      <c r="T493" s="11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 t="shared" si="28"/>
        <v>23.995287958115181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11">
        <f t="shared" si="30"/>
        <v>40336.208333333336</v>
      </c>
      <c r="T494" s="11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 t="shared" si="28"/>
        <v>723.77777777777771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11">
        <f t="shared" si="30"/>
        <v>43645.208333333328</v>
      </c>
      <c r="T495" s="11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 t="shared" si="28"/>
        <v>547.36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11">
        <f t="shared" si="30"/>
        <v>40990.208333333336</v>
      </c>
      <c r="T496" s="11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 t="shared" si="28"/>
        <v>414.49999999999994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11">
        <f t="shared" si="30"/>
        <v>41800.208333333336</v>
      </c>
      <c r="T497" s="11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 t="shared" si="28"/>
        <v>0.90696409140369971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11">
        <f t="shared" si="30"/>
        <v>42876.208333333328</v>
      </c>
      <c r="T498" s="11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 t="shared" si="28"/>
        <v>34.173469387755098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11">
        <f t="shared" si="30"/>
        <v>42724.25</v>
      </c>
      <c r="T499" s="11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 t="shared" si="28"/>
        <v>23.948810754912099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11">
        <f t="shared" si="30"/>
        <v>42005.25</v>
      </c>
      <c r="T500" s="11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 t="shared" si="28"/>
        <v>48.072649572649574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11">
        <f t="shared" si="30"/>
        <v>42444.208333333328</v>
      </c>
      <c r="T501" s="11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11">
        <f t="shared" si="30"/>
        <v>41395.208333333336</v>
      </c>
      <c r="T502" s="11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 t="shared" si="28"/>
        <v>70.145182291666657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11">
        <f t="shared" si="30"/>
        <v>41345.208333333336</v>
      </c>
      <c r="T503" s="11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 t="shared" si="28"/>
        <v>529.92307692307691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11">
        <f t="shared" si="30"/>
        <v>41117.208333333336</v>
      </c>
      <c r="T504" s="11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 t="shared" si="28"/>
        <v>180.32549019607845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11">
        <f t="shared" si="30"/>
        <v>42186.208333333328</v>
      </c>
      <c r="T505" s="11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 t="shared" si="28"/>
        <v>92.320000000000007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11">
        <f t="shared" si="30"/>
        <v>42142.208333333328</v>
      </c>
      <c r="T506" s="11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 t="shared" si="28"/>
        <v>13.901001112347053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11">
        <f t="shared" si="30"/>
        <v>41341.25</v>
      </c>
      <c r="T507" s="11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 t="shared" si="28"/>
        <v>927.07777777777767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11">
        <f t="shared" si="30"/>
        <v>43062.25</v>
      </c>
      <c r="T508" s="11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 t="shared" si="28"/>
        <v>39.857142857142861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11">
        <f t="shared" si="30"/>
        <v>41373.208333333336</v>
      </c>
      <c r="T509" s="11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 t="shared" si="28"/>
        <v>112.22929936305732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11">
        <f t="shared" si="30"/>
        <v>43310.208333333328</v>
      </c>
      <c r="T510" s="11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11">
        <f t="shared" si="30"/>
        <v>41034.208333333336</v>
      </c>
      <c r="T511" s="11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 t="shared" si="28"/>
        <v>119.08974358974358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11">
        <f t="shared" si="30"/>
        <v>43251.208333333328</v>
      </c>
      <c r="T512" s="11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 t="shared" si="28"/>
        <v>24.017591339648174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11">
        <f t="shared" si="30"/>
        <v>43671.208333333328</v>
      </c>
      <c r="T513" s="11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 t="shared" si="28"/>
        <v>139.31868131868131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11">
        <f t="shared" si="30"/>
        <v>41825.208333333336</v>
      </c>
      <c r="T514" s="11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 t="shared" ref="F515:F578" si="32">(E515/D515)*100</f>
        <v>39.277108433734945</v>
      </c>
      <c r="G515" t="s">
        <v>74</v>
      </c>
      <c r="H515">
        <v>35</v>
      </c>
      <c r="I515">
        <f t="shared" ref="I515:I578" si="33">ROUND(IFERROR(E515/H515,0), 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11">
        <f t="shared" ref="S515:S578" si="34">(((L515/60)/60)/24)+DATE(1970,1,1)</f>
        <v>40430.208333333336</v>
      </c>
      <c r="T515" s="11">
        <f t="shared" ref="T515:T578" si="35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 t="shared" si="32"/>
        <v>22.439077144917089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11">
        <f t="shared" si="34"/>
        <v>41614.25</v>
      </c>
      <c r="T516" s="11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 t="shared" si="32"/>
        <v>55.779069767441861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11">
        <f t="shared" si="34"/>
        <v>40900.25</v>
      </c>
      <c r="T517" s="11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 t="shared" si="32"/>
        <v>42.523125996810208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11">
        <f t="shared" si="34"/>
        <v>40396.208333333336</v>
      </c>
      <c r="T518" s="11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 t="shared" si="32"/>
        <v>112.00000000000001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11">
        <f t="shared" si="34"/>
        <v>42860.208333333328</v>
      </c>
      <c r="T519" s="11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11">
        <f t="shared" si="34"/>
        <v>43154.25</v>
      </c>
      <c r="T520" s="11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 t="shared" si="32"/>
        <v>101.74563871693867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11">
        <f t="shared" si="34"/>
        <v>42012.25</v>
      </c>
      <c r="T521" s="11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 t="shared" si="32"/>
        <v>425.75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11">
        <f t="shared" si="34"/>
        <v>43574.208333333328</v>
      </c>
      <c r="T522" s="11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 t="shared" si="32"/>
        <v>145.53947368421052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11">
        <f t="shared" si="34"/>
        <v>42605.208333333328</v>
      </c>
      <c r="T523" s="11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 t="shared" si="32"/>
        <v>32.453465346534657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11">
        <f t="shared" si="34"/>
        <v>41093.208333333336</v>
      </c>
      <c r="T524" s="11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 t="shared" si="32"/>
        <v>700.33333333333326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11">
        <f t="shared" si="34"/>
        <v>40241.25</v>
      </c>
      <c r="T525" s="11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 t="shared" si="32"/>
        <v>83.904860392967933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11">
        <f t="shared" si="34"/>
        <v>40294.208333333336</v>
      </c>
      <c r="T526" s="11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 t="shared" si="32"/>
        <v>84.19047619047619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11">
        <f t="shared" si="34"/>
        <v>40505.25</v>
      </c>
      <c r="T527" s="11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 t="shared" si="32"/>
        <v>155.95180722891567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11">
        <f t="shared" si="34"/>
        <v>42364.25</v>
      </c>
      <c r="T528" s="11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11">
        <f t="shared" si="34"/>
        <v>42405.25</v>
      </c>
      <c r="T529" s="11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 t="shared" si="32"/>
        <v>80.300000000000011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11">
        <f t="shared" si="34"/>
        <v>41601.25</v>
      </c>
      <c r="T530" s="11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 t="shared" si="32"/>
        <v>11.254901960784313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11">
        <f t="shared" si="34"/>
        <v>41769.208333333336</v>
      </c>
      <c r="T531" s="11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 t="shared" si="32"/>
        <v>91.740952380952379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11">
        <f t="shared" si="34"/>
        <v>40421.208333333336</v>
      </c>
      <c r="T532" s="11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 t="shared" si="32"/>
        <v>95.521156936261391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11">
        <f t="shared" si="34"/>
        <v>41589.25</v>
      </c>
      <c r="T533" s="11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 t="shared" si="32"/>
        <v>502.87499999999994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11">
        <f t="shared" si="34"/>
        <v>43125.25</v>
      </c>
      <c r="T534" s="11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 t="shared" si="32"/>
        <v>159.24394463667818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11">
        <f t="shared" si="34"/>
        <v>41479.208333333336</v>
      </c>
      <c r="T535" s="11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 t="shared" si="32"/>
        <v>15.022446689113355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11">
        <f t="shared" si="34"/>
        <v>43329.208333333328</v>
      </c>
      <c r="T536" s="11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 t="shared" si="32"/>
        <v>482.03846153846149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11">
        <f t="shared" si="34"/>
        <v>43259.208333333328</v>
      </c>
      <c r="T537" s="11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 t="shared" si="32"/>
        <v>149.96938775510205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11">
        <f t="shared" si="34"/>
        <v>40414.208333333336</v>
      </c>
      <c r="T538" s="11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 t="shared" si="32"/>
        <v>117.22156398104266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11">
        <f t="shared" si="34"/>
        <v>43342.208333333328</v>
      </c>
      <c r="T539" s="11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 t="shared" si="32"/>
        <v>37.695968274950431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11">
        <f t="shared" si="34"/>
        <v>41539.208333333336</v>
      </c>
      <c r="T540" s="11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 t="shared" si="32"/>
        <v>72.653061224489804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11">
        <f t="shared" si="34"/>
        <v>43647.208333333328</v>
      </c>
      <c r="T541" s="11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 t="shared" si="32"/>
        <v>265.98113207547169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11">
        <f t="shared" si="34"/>
        <v>43225.208333333328</v>
      </c>
      <c r="T542" s="11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 t="shared" si="32"/>
        <v>24.205617977528089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11">
        <f t="shared" si="34"/>
        <v>42165.208333333328</v>
      </c>
      <c r="T543" s="11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 t="shared" si="32"/>
        <v>2.5064935064935066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11">
        <f t="shared" si="34"/>
        <v>42391.25</v>
      </c>
      <c r="T544" s="11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 t="shared" si="32"/>
        <v>16.329799764428738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11">
        <f t="shared" si="34"/>
        <v>41528.208333333336</v>
      </c>
      <c r="T545" s="11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 t="shared" si="32"/>
        <v>276.5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11">
        <f t="shared" si="34"/>
        <v>42377.25</v>
      </c>
      <c r="T546" s="11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 t="shared" si="32"/>
        <v>88.803571428571431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11">
        <f t="shared" si="34"/>
        <v>43824.25</v>
      </c>
      <c r="T547" s="11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 t="shared" si="32"/>
        <v>163.57142857142856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11">
        <f t="shared" si="34"/>
        <v>43360.208333333328</v>
      </c>
      <c r="T548" s="11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11">
        <f t="shared" si="34"/>
        <v>42029.25</v>
      </c>
      <c r="T549" s="11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 t="shared" si="32"/>
        <v>270.91376701966715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11">
        <f t="shared" si="34"/>
        <v>42461.208333333328</v>
      </c>
      <c r="T550" s="11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 t="shared" si="32"/>
        <v>284.21355932203392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11">
        <f t="shared" si="34"/>
        <v>41422.208333333336</v>
      </c>
      <c r="T551" s="11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11">
        <f t="shared" si="34"/>
        <v>40968.25</v>
      </c>
      <c r="T552" s="11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 t="shared" si="32"/>
        <v>58.6329816768462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11">
        <f t="shared" si="34"/>
        <v>41993.25</v>
      </c>
      <c r="T553" s="11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 t="shared" si="32"/>
        <v>98.51111111111112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11">
        <f t="shared" si="34"/>
        <v>42700.25</v>
      </c>
      <c r="T554" s="11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 t="shared" si="32"/>
        <v>43.975381008206334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11">
        <f t="shared" si="34"/>
        <v>40545.25</v>
      </c>
      <c r="T555" s="11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 t="shared" si="32"/>
        <v>151.66315789473683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11">
        <f t="shared" si="34"/>
        <v>42723.25</v>
      </c>
      <c r="T556" s="11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 t="shared" si="32"/>
        <v>223.63492063492063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11">
        <f t="shared" si="34"/>
        <v>41731.208333333336</v>
      </c>
      <c r="T557" s="11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 t="shared" si="32"/>
        <v>239.75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11">
        <f t="shared" si="34"/>
        <v>40792.208333333336</v>
      </c>
      <c r="T558" s="11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 t="shared" si="32"/>
        <v>199.33333333333334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11">
        <f t="shared" si="34"/>
        <v>42279.208333333328</v>
      </c>
      <c r="T559" s="11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 t="shared" si="32"/>
        <v>137.34482758620689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11">
        <f t="shared" si="34"/>
        <v>42424.25</v>
      </c>
      <c r="T560" s="11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 t="shared" si="32"/>
        <v>100.9696106362773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11">
        <f t="shared" si="34"/>
        <v>42584.208333333328</v>
      </c>
      <c r="T561" s="11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 t="shared" si="32"/>
        <v>794.16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11">
        <f t="shared" si="34"/>
        <v>40865.25</v>
      </c>
      <c r="T562" s="11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 t="shared" si="32"/>
        <v>369.7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11">
        <f t="shared" si="34"/>
        <v>40833.208333333336</v>
      </c>
      <c r="T563" s="11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 t="shared" si="32"/>
        <v>12.818181818181817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11">
        <f t="shared" si="34"/>
        <v>43536.208333333328</v>
      </c>
      <c r="T564" s="11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 t="shared" si="32"/>
        <v>138.02702702702703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11">
        <f t="shared" si="34"/>
        <v>43417.25</v>
      </c>
      <c r="T565" s="11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 t="shared" si="32"/>
        <v>83.813278008298752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11">
        <f t="shared" si="34"/>
        <v>42078.208333333328</v>
      </c>
      <c r="T566" s="11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 t="shared" si="32"/>
        <v>204.60063224446787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11">
        <f t="shared" si="34"/>
        <v>40862.25</v>
      </c>
      <c r="T567" s="11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 t="shared" si="32"/>
        <v>44.344086021505376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11">
        <f t="shared" si="34"/>
        <v>42424.25</v>
      </c>
      <c r="T568" s="11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 t="shared" si="32"/>
        <v>218.60294117647058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11">
        <f t="shared" si="34"/>
        <v>41830.208333333336</v>
      </c>
      <c r="T569" s="11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 t="shared" si="32"/>
        <v>186.03314917127071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11">
        <f t="shared" si="34"/>
        <v>40374.208333333336</v>
      </c>
      <c r="T570" s="11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 t="shared" si="32"/>
        <v>237.33830845771143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11">
        <f t="shared" si="34"/>
        <v>40554.25</v>
      </c>
      <c r="T571" s="11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 t="shared" si="32"/>
        <v>305.65384615384613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11">
        <f t="shared" si="34"/>
        <v>41993.25</v>
      </c>
      <c r="T572" s="11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 t="shared" si="32"/>
        <v>94.142857142857139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11">
        <f t="shared" si="34"/>
        <v>42174.208333333328</v>
      </c>
      <c r="T573" s="11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 t="shared" si="32"/>
        <v>54.400000000000006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11">
        <f t="shared" si="34"/>
        <v>42275.208333333328</v>
      </c>
      <c r="T574" s="11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 t="shared" si="32"/>
        <v>111.88059701492537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11">
        <f t="shared" si="34"/>
        <v>41761.208333333336</v>
      </c>
      <c r="T575" s="11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 t="shared" si="32"/>
        <v>369.14814814814815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11">
        <f t="shared" si="34"/>
        <v>43806.25</v>
      </c>
      <c r="T576" s="11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 t="shared" si="32"/>
        <v>62.930372148859547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11">
        <f t="shared" si="34"/>
        <v>41779.208333333336</v>
      </c>
      <c r="T577" s="11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 t="shared" si="32"/>
        <v>64.927835051546396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11">
        <f t="shared" si="34"/>
        <v>43040.208333333328</v>
      </c>
      <c r="T578" s="11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 t="shared" ref="F579:F642" si="36">(E579/D579)*100</f>
        <v>18.853658536585368</v>
      </c>
      <c r="G579" t="s">
        <v>74</v>
      </c>
      <c r="H579">
        <v>37</v>
      </c>
      <c r="I579">
        <f t="shared" ref="I579:I642" si="37">ROUND(IFERROR(E579/H579,0), 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11">
        <f t="shared" ref="S579:S642" si="38">(((L579/60)/60)/24)+DATE(1970,1,1)</f>
        <v>40613.25</v>
      </c>
      <c r="T579" s="11">
        <f t="shared" ref="T579:T642" si="3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 t="shared" si="36"/>
        <v>16.754404145077721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11">
        <f t="shared" si="38"/>
        <v>40878.25</v>
      </c>
      <c r="T580" s="11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 t="shared" si="36"/>
        <v>101.11290322580646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11">
        <f t="shared" si="38"/>
        <v>40762.208333333336</v>
      </c>
      <c r="T581" s="11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 t="shared" si="36"/>
        <v>341.5022831050228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11">
        <f t="shared" si="38"/>
        <v>41696.25</v>
      </c>
      <c r="T582" s="11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 t="shared" si="36"/>
        <v>64.016666666666666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11">
        <f t="shared" si="38"/>
        <v>40662.208333333336</v>
      </c>
      <c r="T583" s="11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 t="shared" si="36"/>
        <v>52.080459770114942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11">
        <f t="shared" si="38"/>
        <v>42165.208333333328</v>
      </c>
      <c r="T584" s="11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 t="shared" si="36"/>
        <v>322.40211640211641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11">
        <f t="shared" si="38"/>
        <v>40959.25</v>
      </c>
      <c r="T585" s="11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 t="shared" si="36"/>
        <v>119.50810185185186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11">
        <f t="shared" si="38"/>
        <v>41024.208333333336</v>
      </c>
      <c r="T586" s="11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 t="shared" si="36"/>
        <v>146.79775280898878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11">
        <f t="shared" si="38"/>
        <v>40255.208333333336</v>
      </c>
      <c r="T587" s="11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 t="shared" si="36"/>
        <v>950.57142857142856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11">
        <f t="shared" si="38"/>
        <v>40499.25</v>
      </c>
      <c r="T588" s="11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 t="shared" si="36"/>
        <v>72.893617021276597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11">
        <f t="shared" si="38"/>
        <v>43484.25</v>
      </c>
      <c r="T589" s="11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 t="shared" si="36"/>
        <v>79.008248730964468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11">
        <f t="shared" si="38"/>
        <v>40262.208333333336</v>
      </c>
      <c r="T590" s="11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 t="shared" si="36"/>
        <v>64.721518987341781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11">
        <f t="shared" si="38"/>
        <v>42190.208333333328</v>
      </c>
      <c r="T591" s="11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 t="shared" si="36"/>
        <v>82.028169014084511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11">
        <f t="shared" si="38"/>
        <v>41994.25</v>
      </c>
      <c r="T592" s="11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 t="shared" si="36"/>
        <v>1037.6666666666667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11">
        <f t="shared" si="38"/>
        <v>40373.208333333336</v>
      </c>
      <c r="T593" s="11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 t="shared" si="36"/>
        <v>12.910076530612244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11">
        <f t="shared" si="38"/>
        <v>41789.208333333336</v>
      </c>
      <c r="T594" s="11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 t="shared" si="36"/>
        <v>154.84210526315789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11">
        <f t="shared" si="38"/>
        <v>41724.208333333336</v>
      </c>
      <c r="T595" s="11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 t="shared" si="36"/>
        <v>7.0991735537190088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11">
        <f t="shared" si="38"/>
        <v>42548.208333333328</v>
      </c>
      <c r="T596" s="11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 t="shared" si="36"/>
        <v>208.52773826458036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11">
        <f t="shared" si="38"/>
        <v>40253.208333333336</v>
      </c>
      <c r="T597" s="11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 t="shared" si="36"/>
        <v>99.683544303797461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11">
        <f t="shared" si="38"/>
        <v>42434.25</v>
      </c>
      <c r="T598" s="11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 t="shared" si="36"/>
        <v>201.59756097560978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11">
        <f t="shared" si="38"/>
        <v>43786.25</v>
      </c>
      <c r="T599" s="11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 t="shared" si="36"/>
        <v>162.09032258064516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11">
        <f t="shared" si="38"/>
        <v>40344.208333333336</v>
      </c>
      <c r="T600" s="11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 t="shared" si="36"/>
        <v>3.6436208125445471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11">
        <f t="shared" si="38"/>
        <v>42047.25</v>
      </c>
      <c r="T601" s="11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11">
        <f t="shared" si="38"/>
        <v>41485.208333333336</v>
      </c>
      <c r="T602" s="11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 t="shared" si="36"/>
        <v>206.63492063492063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11">
        <f t="shared" si="38"/>
        <v>41789.208333333336</v>
      </c>
      <c r="T603" s="11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 t="shared" si="36"/>
        <v>128.23628691983123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11">
        <f t="shared" si="38"/>
        <v>42160.208333333328</v>
      </c>
      <c r="T604" s="11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 t="shared" si="36"/>
        <v>119.66037735849055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11">
        <f t="shared" si="38"/>
        <v>43573.208333333328</v>
      </c>
      <c r="T605" s="11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 t="shared" si="36"/>
        <v>170.73055242390078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11">
        <f t="shared" si="38"/>
        <v>40565.25</v>
      </c>
      <c r="T606" s="11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 t="shared" si="36"/>
        <v>187.21212121212122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11">
        <f t="shared" si="38"/>
        <v>42280.208333333328</v>
      </c>
      <c r="T607" s="11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 t="shared" si="36"/>
        <v>188.38235294117646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11">
        <f t="shared" si="38"/>
        <v>42436.25</v>
      </c>
      <c r="T608" s="11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 t="shared" si="36"/>
        <v>131.29869186046511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11">
        <f t="shared" si="38"/>
        <v>41721.208333333336</v>
      </c>
      <c r="T609" s="11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 t="shared" si="36"/>
        <v>283.97435897435901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11">
        <f t="shared" si="38"/>
        <v>43530.25</v>
      </c>
      <c r="T610" s="11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 t="shared" si="36"/>
        <v>120.41999999999999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11">
        <f t="shared" si="38"/>
        <v>43481.25</v>
      </c>
      <c r="T611" s="11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 t="shared" si="36"/>
        <v>419.0560747663551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11">
        <f t="shared" si="38"/>
        <v>41259.25</v>
      </c>
      <c r="T612" s="11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 t="shared" si="36"/>
        <v>13.853658536585368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11">
        <f t="shared" si="38"/>
        <v>41480.208333333336</v>
      </c>
      <c r="T613" s="11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 t="shared" si="36"/>
        <v>139.43548387096774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11">
        <f t="shared" si="38"/>
        <v>40474.208333333336</v>
      </c>
      <c r="T614" s="11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11">
        <f t="shared" si="38"/>
        <v>42973.208333333328</v>
      </c>
      <c r="T615" s="11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 t="shared" si="36"/>
        <v>155.49056603773585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11">
        <f t="shared" si="38"/>
        <v>42746.25</v>
      </c>
      <c r="T616" s="11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 t="shared" si="36"/>
        <v>170.44705882352943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11">
        <f t="shared" si="38"/>
        <v>42489.208333333328</v>
      </c>
      <c r="T617" s="11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 t="shared" si="36"/>
        <v>189.515625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11">
        <f t="shared" si="38"/>
        <v>41537.208333333336</v>
      </c>
      <c r="T618" s="11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 t="shared" si="36"/>
        <v>249.71428571428572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11">
        <f t="shared" si="38"/>
        <v>41794.208333333336</v>
      </c>
      <c r="T619" s="11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 t="shared" si="36"/>
        <v>48.860523665659613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11">
        <f t="shared" si="38"/>
        <v>41396.208333333336</v>
      </c>
      <c r="T620" s="11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 t="shared" si="36"/>
        <v>28.461970393057683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11">
        <f t="shared" si="38"/>
        <v>40669.208333333336</v>
      </c>
      <c r="T621" s="11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 t="shared" si="36"/>
        <v>268.02325581395348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11">
        <f t="shared" si="38"/>
        <v>42559.208333333328</v>
      </c>
      <c r="T622" s="11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 t="shared" si="36"/>
        <v>619.80078125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11">
        <f t="shared" si="38"/>
        <v>42626.208333333328</v>
      </c>
      <c r="T623" s="11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 t="shared" si="36"/>
        <v>3.1301587301587301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11">
        <f t="shared" si="38"/>
        <v>43205.208333333328</v>
      </c>
      <c r="T624" s="11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 t="shared" si="36"/>
        <v>159.92152704135739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11">
        <f t="shared" si="38"/>
        <v>42201.208333333328</v>
      </c>
      <c r="T625" s="11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 t="shared" si="36"/>
        <v>279.39215686274508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11">
        <f t="shared" si="38"/>
        <v>42029.25</v>
      </c>
      <c r="T626" s="11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 t="shared" si="36"/>
        <v>77.373333333333335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11">
        <f t="shared" si="38"/>
        <v>43857.25</v>
      </c>
      <c r="T627" s="11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 t="shared" si="36"/>
        <v>206.32812500000003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11">
        <f t="shared" si="38"/>
        <v>40449.208333333336</v>
      </c>
      <c r="T628" s="11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 t="shared" si="36"/>
        <v>694.25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11">
        <f t="shared" si="38"/>
        <v>40345.208333333336</v>
      </c>
      <c r="T629" s="11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 t="shared" si="36"/>
        <v>151.78947368421052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11">
        <f t="shared" si="38"/>
        <v>40455.208333333336</v>
      </c>
      <c r="T630" s="11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 t="shared" si="36"/>
        <v>64.58207217694995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11">
        <f t="shared" si="38"/>
        <v>42557.208333333328</v>
      </c>
      <c r="T631" s="11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 t="shared" si="36"/>
        <v>62.873684210526314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11">
        <f t="shared" si="38"/>
        <v>43586.208333333328</v>
      </c>
      <c r="T632" s="11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 t="shared" si="36"/>
        <v>310.39864864864865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11">
        <f t="shared" si="38"/>
        <v>43550.208333333328</v>
      </c>
      <c r="T633" s="11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 t="shared" si="36"/>
        <v>42.859916782246884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11">
        <f t="shared" si="38"/>
        <v>41945.208333333336</v>
      </c>
      <c r="T634" s="11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 t="shared" si="36"/>
        <v>83.119402985074629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11">
        <f t="shared" si="38"/>
        <v>42315.25</v>
      </c>
      <c r="T635" s="11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 t="shared" si="36"/>
        <v>78.531302876480552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11">
        <f t="shared" si="38"/>
        <v>42819.208333333328</v>
      </c>
      <c r="T636" s="11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 t="shared" si="36"/>
        <v>114.09352517985612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11">
        <f t="shared" si="38"/>
        <v>41314.25</v>
      </c>
      <c r="T637" s="11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 t="shared" si="36"/>
        <v>64.537683358624179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11">
        <f t="shared" si="38"/>
        <v>40926.25</v>
      </c>
      <c r="T638" s="11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 t="shared" si="36"/>
        <v>79.411764705882348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11">
        <f t="shared" si="38"/>
        <v>42688.25</v>
      </c>
      <c r="T639" s="11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 t="shared" si="36"/>
        <v>11.419117647058824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11">
        <f t="shared" si="38"/>
        <v>40386.208333333336</v>
      </c>
      <c r="T640" s="11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 t="shared" si="36"/>
        <v>56.186046511627907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11">
        <f t="shared" si="38"/>
        <v>43309.208333333328</v>
      </c>
      <c r="T641" s="11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 t="shared" si="36"/>
        <v>16.501669449081803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11">
        <f t="shared" si="38"/>
        <v>42387.25</v>
      </c>
      <c r="T642" s="11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 t="shared" ref="F643:F706" si="40">(E643/D643)*100</f>
        <v>119.96808510638297</v>
      </c>
      <c r="G643" t="s">
        <v>20</v>
      </c>
      <c r="H643">
        <v>194</v>
      </c>
      <c r="I643">
        <f t="shared" ref="I643:I706" si="41">ROUND(IFERROR(E643/H643,0), 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11">
        <f t="shared" ref="S643:S706" si="42">(((L643/60)/60)/24)+DATE(1970,1,1)</f>
        <v>42786.25</v>
      </c>
      <c r="T643" s="11">
        <f t="shared" ref="T643:T706" si="43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 t="shared" si="40"/>
        <v>145.45652173913044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11">
        <f t="shared" si="42"/>
        <v>43451.25</v>
      </c>
      <c r="T644" s="11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 t="shared" si="40"/>
        <v>221.38255033557047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11">
        <f t="shared" si="42"/>
        <v>42795.25</v>
      </c>
      <c r="T645" s="11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11">
        <f t="shared" si="42"/>
        <v>43452.25</v>
      </c>
      <c r="T646" s="11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 t="shared" si="40"/>
        <v>92.911504424778755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11">
        <f t="shared" si="42"/>
        <v>43369.208333333328</v>
      </c>
      <c r="T647" s="11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 t="shared" si="40"/>
        <v>88.599797365754824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11">
        <f t="shared" si="42"/>
        <v>41346.208333333336</v>
      </c>
      <c r="T648" s="11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11">
        <f t="shared" si="42"/>
        <v>43199.208333333328</v>
      </c>
      <c r="T649" s="11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 t="shared" si="40"/>
        <v>63.056795131845846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11">
        <f t="shared" si="42"/>
        <v>42922.208333333328</v>
      </c>
      <c r="T650" s="11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 t="shared" si="40"/>
        <v>48.482333607230892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11">
        <f t="shared" si="42"/>
        <v>40471.208333333336</v>
      </c>
      <c r="T651" s="11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11">
        <f t="shared" si="42"/>
        <v>41828.208333333336</v>
      </c>
      <c r="T652" s="11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 t="shared" si="40"/>
        <v>88.47941026944585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11">
        <f t="shared" si="42"/>
        <v>41692.25</v>
      </c>
      <c r="T653" s="11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 t="shared" si="40"/>
        <v>126.84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11">
        <f t="shared" si="42"/>
        <v>42587.208333333328</v>
      </c>
      <c r="T654" s="11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 t="shared" si="40"/>
        <v>2338.833333333333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11">
        <f t="shared" si="42"/>
        <v>42468.208333333328</v>
      </c>
      <c r="T655" s="11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 t="shared" si="40"/>
        <v>508.38857142857148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11">
        <f t="shared" si="42"/>
        <v>42240.208333333328</v>
      </c>
      <c r="T656" s="11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 t="shared" si="40"/>
        <v>191.47826086956522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11">
        <f t="shared" si="42"/>
        <v>42796.25</v>
      </c>
      <c r="T657" s="11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 t="shared" si="40"/>
        <v>42.127533783783782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11">
        <f t="shared" si="42"/>
        <v>43097.25</v>
      </c>
      <c r="T658" s="11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 t="shared" si="40"/>
        <v>8.24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11">
        <f t="shared" si="42"/>
        <v>43096.25</v>
      </c>
      <c r="T659" s="11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 t="shared" si="40"/>
        <v>60.064638783269963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11">
        <f t="shared" si="42"/>
        <v>42246.208333333328</v>
      </c>
      <c r="T660" s="11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 t="shared" si="40"/>
        <v>47.232808616404313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11">
        <f t="shared" si="42"/>
        <v>40570.25</v>
      </c>
      <c r="T661" s="11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 t="shared" si="40"/>
        <v>81.736263736263737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11">
        <f t="shared" si="42"/>
        <v>42237.208333333328</v>
      </c>
      <c r="T662" s="11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 t="shared" si="40"/>
        <v>54.187265917603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11">
        <f t="shared" si="42"/>
        <v>40996.208333333336</v>
      </c>
      <c r="T663" s="11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 t="shared" si="40"/>
        <v>97.868131868131869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11">
        <f t="shared" si="42"/>
        <v>43443.25</v>
      </c>
      <c r="T664" s="11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 t="shared" si="40"/>
        <v>77.239999999999995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11">
        <f t="shared" si="42"/>
        <v>40458.208333333336</v>
      </c>
      <c r="T665" s="11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 t="shared" si="40"/>
        <v>33.464735516372798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11">
        <f t="shared" si="42"/>
        <v>40959.25</v>
      </c>
      <c r="T666" s="11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 t="shared" si="40"/>
        <v>239.58823529411765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11">
        <f t="shared" si="42"/>
        <v>40733.208333333336</v>
      </c>
      <c r="T667" s="11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11">
        <f t="shared" si="42"/>
        <v>41516.208333333336</v>
      </c>
      <c r="T668" s="11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 t="shared" si="40"/>
        <v>176.15942028985506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11">
        <f t="shared" si="42"/>
        <v>41892.208333333336</v>
      </c>
      <c r="T669" s="11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 t="shared" si="40"/>
        <v>20.33818181818182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11">
        <f t="shared" si="42"/>
        <v>41122.208333333336</v>
      </c>
      <c r="T670" s="11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 t="shared" si="40"/>
        <v>358.64754098360658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11">
        <f t="shared" si="42"/>
        <v>42912.208333333328</v>
      </c>
      <c r="T671" s="11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 t="shared" si="40"/>
        <v>468.85802469135803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11">
        <f t="shared" si="42"/>
        <v>42425.25</v>
      </c>
      <c r="T672" s="11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 t="shared" si="40"/>
        <v>122.05635245901641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11">
        <f t="shared" si="42"/>
        <v>40390.208333333336</v>
      </c>
      <c r="T673" s="11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 t="shared" si="40"/>
        <v>55.931783729156137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11">
        <f t="shared" si="42"/>
        <v>43180.208333333328</v>
      </c>
      <c r="T674" s="11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 t="shared" si="40"/>
        <v>43.660714285714285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11">
        <f t="shared" si="42"/>
        <v>42475.208333333328</v>
      </c>
      <c r="T675" s="11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 t="shared" si="40"/>
        <v>33.53837141183363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11">
        <f t="shared" si="42"/>
        <v>40774.208333333336</v>
      </c>
      <c r="T676" s="11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 t="shared" si="40"/>
        <v>122.97938144329896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11">
        <f t="shared" si="42"/>
        <v>43719.208333333328</v>
      </c>
      <c r="T677" s="11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 t="shared" si="40"/>
        <v>189.74959871589084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11">
        <f t="shared" si="42"/>
        <v>41178.208333333336</v>
      </c>
      <c r="T678" s="11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 t="shared" si="40"/>
        <v>83.622641509433961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11">
        <f t="shared" si="42"/>
        <v>42561.208333333328</v>
      </c>
      <c r="T679" s="11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 t="shared" si="40"/>
        <v>17.968844221105527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11">
        <f t="shared" si="42"/>
        <v>43484.25</v>
      </c>
      <c r="T680" s="11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 t="shared" si="40"/>
        <v>1036.5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11">
        <f t="shared" si="42"/>
        <v>43756.208333333328</v>
      </c>
      <c r="T681" s="11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 t="shared" si="40"/>
        <v>97.405219780219781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11">
        <f t="shared" si="42"/>
        <v>43813.25</v>
      </c>
      <c r="T682" s="11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 t="shared" si="40"/>
        <v>86.386203150461711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11">
        <f t="shared" si="42"/>
        <v>40898.25</v>
      </c>
      <c r="T683" s="11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 t="shared" si="40"/>
        <v>150.16666666666666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11">
        <f t="shared" si="42"/>
        <v>41619.25</v>
      </c>
      <c r="T684" s="11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 t="shared" si="40"/>
        <v>358.43478260869563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11">
        <f t="shared" si="42"/>
        <v>43359.208333333328</v>
      </c>
      <c r="T685" s="11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 t="shared" si="40"/>
        <v>542.85714285714289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11">
        <f t="shared" si="42"/>
        <v>40358.208333333336</v>
      </c>
      <c r="T686" s="11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 t="shared" si="40"/>
        <v>67.500714285714281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11">
        <f t="shared" si="42"/>
        <v>42239.208333333328</v>
      </c>
      <c r="T687" s="11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 t="shared" si="40"/>
        <v>191.74666666666667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11">
        <f t="shared" si="42"/>
        <v>43186.208333333328</v>
      </c>
      <c r="T688" s="11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11">
        <f t="shared" si="42"/>
        <v>42806.25</v>
      </c>
      <c r="T689" s="11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 t="shared" si="40"/>
        <v>429.27586206896552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11">
        <f t="shared" si="42"/>
        <v>43475.25</v>
      </c>
      <c r="T690" s="11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 t="shared" si="40"/>
        <v>100.65753424657535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11">
        <f t="shared" si="42"/>
        <v>41576.208333333336</v>
      </c>
      <c r="T691" s="11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 t="shared" si="40"/>
        <v>226.61111111111109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11">
        <f t="shared" si="42"/>
        <v>40874.25</v>
      </c>
      <c r="T692" s="11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 t="shared" si="40"/>
        <v>142.38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11">
        <f t="shared" si="42"/>
        <v>41185.208333333336</v>
      </c>
      <c r="T693" s="11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 t="shared" si="40"/>
        <v>90.633333333333326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11">
        <f t="shared" si="42"/>
        <v>43655.208333333328</v>
      </c>
      <c r="T694" s="11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 t="shared" si="40"/>
        <v>63.966740576496676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11">
        <f t="shared" si="42"/>
        <v>43025.208333333328</v>
      </c>
      <c r="T695" s="11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 t="shared" si="40"/>
        <v>84.131868131868131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11">
        <f t="shared" si="42"/>
        <v>43066.25</v>
      </c>
      <c r="T696" s="11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 t="shared" si="40"/>
        <v>133.93478260869566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11">
        <f t="shared" si="42"/>
        <v>42322.25</v>
      </c>
      <c r="T697" s="11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 t="shared" si="40"/>
        <v>59.042047531992694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11">
        <f t="shared" si="42"/>
        <v>42114.208333333328</v>
      </c>
      <c r="T698" s="11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 t="shared" si="40"/>
        <v>152.80062063615205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11">
        <f t="shared" si="42"/>
        <v>43190.208333333328</v>
      </c>
      <c r="T699" s="11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 t="shared" si="40"/>
        <v>446.69121140142522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11">
        <f t="shared" si="42"/>
        <v>40871.25</v>
      </c>
      <c r="T700" s="11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 t="shared" si="40"/>
        <v>84.391891891891888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11">
        <f t="shared" si="42"/>
        <v>43641.208333333328</v>
      </c>
      <c r="T701" s="11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11">
        <f t="shared" si="42"/>
        <v>40203.25</v>
      </c>
      <c r="T702" s="11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 t="shared" si="40"/>
        <v>175.02692307692308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11">
        <f t="shared" si="42"/>
        <v>40629.208333333336</v>
      </c>
      <c r="T703" s="11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 t="shared" si="40"/>
        <v>54.137931034482754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11">
        <f t="shared" si="42"/>
        <v>41477.208333333336</v>
      </c>
      <c r="T704" s="11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 t="shared" si="40"/>
        <v>311.87381703470032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11">
        <f t="shared" si="42"/>
        <v>41020.208333333336</v>
      </c>
      <c r="T705" s="11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 t="shared" si="40"/>
        <v>122.78160919540231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11">
        <f t="shared" si="42"/>
        <v>42555.208333333328</v>
      </c>
      <c r="T706" s="11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 t="shared" ref="F707:F770" si="44">(E707/D707)*100</f>
        <v>99.026517383618156</v>
      </c>
      <c r="G707" t="s">
        <v>14</v>
      </c>
      <c r="H707">
        <v>2025</v>
      </c>
      <c r="I707">
        <f t="shared" ref="I707:I770" si="45">ROUND(IFERROR(E707/H707,0), 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11">
        <f t="shared" ref="S707:S770" si="46">(((L707/60)/60)/24)+DATE(1970,1,1)</f>
        <v>41619.25</v>
      </c>
      <c r="T707" s="11">
        <f t="shared" ref="T707:T770" si="47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 t="shared" si="44"/>
        <v>127.84686346863469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11">
        <f t="shared" si="46"/>
        <v>43471.25</v>
      </c>
      <c r="T708" s="11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 t="shared" si="44"/>
        <v>158.61643835616439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11">
        <f t="shared" si="46"/>
        <v>43442.25</v>
      </c>
      <c r="T709" s="11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 t="shared" si="44"/>
        <v>707.05882352941171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11">
        <f t="shared" si="46"/>
        <v>42877.208333333328</v>
      </c>
      <c r="T710" s="11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 t="shared" si="44"/>
        <v>142.38775510204081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11">
        <f t="shared" si="46"/>
        <v>41018.208333333336</v>
      </c>
      <c r="T711" s="11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 t="shared" si="44"/>
        <v>147.86046511627907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11">
        <f t="shared" si="46"/>
        <v>43295.208333333328</v>
      </c>
      <c r="T712" s="11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11">
        <f t="shared" si="46"/>
        <v>42393.25</v>
      </c>
      <c r="T713" s="11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 t="shared" si="44"/>
        <v>1840.625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11">
        <f t="shared" si="46"/>
        <v>42559.208333333328</v>
      </c>
      <c r="T714" s="11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 t="shared" si="44"/>
        <v>161.94202898550725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11">
        <f t="shared" si="46"/>
        <v>42604.208333333328</v>
      </c>
      <c r="T715" s="11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 t="shared" si="44"/>
        <v>472.82077922077923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11">
        <f t="shared" si="46"/>
        <v>41870.208333333336</v>
      </c>
      <c r="T716" s="11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 t="shared" si="44"/>
        <v>24.466101694915253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11">
        <f t="shared" si="46"/>
        <v>40397.208333333336</v>
      </c>
      <c r="T717" s="11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 t="shared" si="44"/>
        <v>517.65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11">
        <f t="shared" si="46"/>
        <v>41465.208333333336</v>
      </c>
      <c r="T718" s="11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 t="shared" si="44"/>
        <v>247.64285714285714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11">
        <f t="shared" si="46"/>
        <v>40777.208333333336</v>
      </c>
      <c r="T719" s="11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 t="shared" si="44"/>
        <v>100.20481927710843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11">
        <f t="shared" si="46"/>
        <v>41442.208333333336</v>
      </c>
      <c r="T720" s="11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11">
        <f t="shared" si="46"/>
        <v>41058.208333333336</v>
      </c>
      <c r="T721" s="11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 t="shared" si="44"/>
        <v>37.091954022988503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11">
        <f t="shared" si="46"/>
        <v>43152.25</v>
      </c>
      <c r="T722" s="11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 t="shared" si="44"/>
        <v>4.392394822006473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11">
        <f t="shared" si="46"/>
        <v>43194.208333333328</v>
      </c>
      <c r="T723" s="11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 t="shared" si="44"/>
        <v>156.50721649484535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11">
        <f t="shared" si="46"/>
        <v>43045.25</v>
      </c>
      <c r="T724" s="11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 t="shared" si="44"/>
        <v>270.40816326530609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11">
        <f t="shared" si="46"/>
        <v>42431.25</v>
      </c>
      <c r="T725" s="11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 t="shared" si="44"/>
        <v>134.05952380952382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11">
        <f t="shared" si="46"/>
        <v>41934.208333333336</v>
      </c>
      <c r="T726" s="11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 t="shared" si="44"/>
        <v>50.398033126293996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11">
        <f t="shared" si="46"/>
        <v>41958.25</v>
      </c>
      <c r="T727" s="11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 t="shared" si="44"/>
        <v>88.815837937384899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11">
        <f t="shared" si="46"/>
        <v>40476.208333333336</v>
      </c>
      <c r="T728" s="11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11">
        <f t="shared" si="46"/>
        <v>43485.25</v>
      </c>
      <c r="T729" s="11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11">
        <f t="shared" si="46"/>
        <v>42515.208333333328</v>
      </c>
      <c r="T730" s="11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 t="shared" si="44"/>
        <v>185.66071428571428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11">
        <f t="shared" si="46"/>
        <v>41309.25</v>
      </c>
      <c r="T731" s="11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 t="shared" si="44"/>
        <v>412.6631944444444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11">
        <f t="shared" si="46"/>
        <v>42147.208333333328</v>
      </c>
      <c r="T732" s="11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 t="shared" si="44"/>
        <v>90.25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11">
        <f t="shared" si="46"/>
        <v>42939.208333333328</v>
      </c>
      <c r="T733" s="11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 t="shared" si="44"/>
        <v>91.984615384615381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11">
        <f t="shared" si="46"/>
        <v>42816.208333333328</v>
      </c>
      <c r="T734" s="11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 t="shared" si="44"/>
        <v>527.00632911392404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11">
        <f t="shared" si="46"/>
        <v>41844.208333333336</v>
      </c>
      <c r="T735" s="11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 t="shared" si="44"/>
        <v>319.14285714285711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11">
        <f t="shared" si="46"/>
        <v>42763.25</v>
      </c>
      <c r="T736" s="11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 t="shared" si="44"/>
        <v>354.18867924528303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11">
        <f t="shared" si="46"/>
        <v>42459.208333333328</v>
      </c>
      <c r="T737" s="11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 t="shared" si="44"/>
        <v>32.896103896103895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11">
        <f t="shared" si="46"/>
        <v>42055.25</v>
      </c>
      <c r="T738" s="11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 t="shared" si="44"/>
        <v>135.8918918918919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11">
        <f t="shared" si="46"/>
        <v>42685.25</v>
      </c>
      <c r="T739" s="11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11">
        <f t="shared" si="46"/>
        <v>41959.25</v>
      </c>
      <c r="T740" s="11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11">
        <f t="shared" si="46"/>
        <v>41089.208333333336</v>
      </c>
      <c r="T741" s="11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11">
        <f t="shared" si="46"/>
        <v>42769.25</v>
      </c>
      <c r="T742" s="11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 t="shared" si="44"/>
        <v>1179.1666666666665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11">
        <f t="shared" si="46"/>
        <v>40321.208333333336</v>
      </c>
      <c r="T743" s="11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 t="shared" si="44"/>
        <v>1126.0833333333335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11">
        <f t="shared" si="46"/>
        <v>40197.25</v>
      </c>
      <c r="T744" s="11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 t="shared" si="44"/>
        <v>12.923076923076923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11">
        <f t="shared" si="46"/>
        <v>42298.208333333328</v>
      </c>
      <c r="T745" s="11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11">
        <f t="shared" si="46"/>
        <v>43322.208333333328</v>
      </c>
      <c r="T746" s="11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11">
        <f t="shared" si="46"/>
        <v>40328.208333333336</v>
      </c>
      <c r="T747" s="11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11">
        <f t="shared" si="46"/>
        <v>40825.208333333336</v>
      </c>
      <c r="T748" s="11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11">
        <f t="shared" si="46"/>
        <v>40423.208333333336</v>
      </c>
      <c r="T749" s="11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 t="shared" si="44"/>
        <v>34.959979476654695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11">
        <f t="shared" si="46"/>
        <v>40238.25</v>
      </c>
      <c r="T750" s="11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 t="shared" si="44"/>
        <v>157.29069767441862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11">
        <f t="shared" si="46"/>
        <v>41920.208333333336</v>
      </c>
      <c r="T751" s="11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11">
        <f t="shared" si="46"/>
        <v>40360.208333333336</v>
      </c>
      <c r="T752" s="11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 t="shared" si="44"/>
        <v>232.30555555555554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11">
        <f t="shared" si="46"/>
        <v>42446.208333333328</v>
      </c>
      <c r="T753" s="11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 t="shared" si="44"/>
        <v>92.448275862068968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11">
        <f t="shared" si="46"/>
        <v>40395.208333333336</v>
      </c>
      <c r="T754" s="11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 t="shared" si="44"/>
        <v>256.70212765957444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11">
        <f t="shared" si="46"/>
        <v>40321.208333333336</v>
      </c>
      <c r="T755" s="11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 t="shared" si="44"/>
        <v>168.47017045454547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11">
        <f t="shared" si="46"/>
        <v>41210.208333333336</v>
      </c>
      <c r="T756" s="11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 t="shared" si="44"/>
        <v>166.57777777777778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11">
        <f t="shared" si="46"/>
        <v>43096.25</v>
      </c>
      <c r="T757" s="11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 t="shared" si="44"/>
        <v>772.07692307692309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11">
        <f t="shared" si="46"/>
        <v>42024.25</v>
      </c>
      <c r="T758" s="11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 t="shared" si="44"/>
        <v>406.85714285714283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11">
        <f t="shared" si="46"/>
        <v>40675.208333333336</v>
      </c>
      <c r="T759" s="11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 t="shared" si="44"/>
        <v>564.20608108108115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11">
        <f t="shared" si="46"/>
        <v>41936.208333333336</v>
      </c>
      <c r="T760" s="11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 t="shared" si="44"/>
        <v>68.426865671641792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11">
        <f t="shared" si="46"/>
        <v>43136.25</v>
      </c>
      <c r="T761" s="11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 t="shared" si="44"/>
        <v>34.351966873706004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11">
        <f t="shared" si="46"/>
        <v>43678.208333333328</v>
      </c>
      <c r="T762" s="11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 t="shared" si="44"/>
        <v>655.4545454545455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11">
        <f t="shared" si="46"/>
        <v>42938.208333333328</v>
      </c>
      <c r="T763" s="11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11">
        <f t="shared" si="46"/>
        <v>41241.25</v>
      </c>
      <c r="T764" s="11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 t="shared" si="44"/>
        <v>113.17857142857144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11">
        <f t="shared" si="46"/>
        <v>41037.208333333336</v>
      </c>
      <c r="T765" s="11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 t="shared" si="44"/>
        <v>728.18181818181824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11">
        <f t="shared" si="46"/>
        <v>40676.208333333336</v>
      </c>
      <c r="T766" s="11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 t="shared" si="44"/>
        <v>208.33333333333334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11">
        <f t="shared" si="46"/>
        <v>42840.208333333328</v>
      </c>
      <c r="T767" s="11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 t="shared" si="44"/>
        <v>31.171232876712331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11">
        <f t="shared" si="46"/>
        <v>43362.208333333328</v>
      </c>
      <c r="T768" s="11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 t="shared" si="44"/>
        <v>56.967078189300416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11">
        <f t="shared" si="46"/>
        <v>42283.208333333328</v>
      </c>
      <c r="T769" s="11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11">
        <f t="shared" si="46"/>
        <v>41619.25</v>
      </c>
      <c r="T770" s="11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 t="shared" ref="F771:F834" si="48">(E771/D771)*100</f>
        <v>86.867834394904463</v>
      </c>
      <c r="G771" t="s">
        <v>14</v>
      </c>
      <c r="H771">
        <v>3410</v>
      </c>
      <c r="I771">
        <f t="shared" ref="I771:I834" si="49">ROUND(IFERROR(E771/H771,0), 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11">
        <f t="shared" ref="S771:S834" si="50">(((L771/60)/60)/24)+DATE(1970,1,1)</f>
        <v>41501.208333333336</v>
      </c>
      <c r="T771" s="11">
        <f t="shared" ref="T771:T834" si="51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 t="shared" si="48"/>
        <v>270.74418604651163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11">
        <f t="shared" si="50"/>
        <v>41743.208333333336</v>
      </c>
      <c r="T772" s="11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11">
        <f t="shared" si="50"/>
        <v>43491.25</v>
      </c>
      <c r="T773" s="11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 t="shared" si="48"/>
        <v>113.3596256684492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11">
        <f t="shared" si="50"/>
        <v>43505.25</v>
      </c>
      <c r="T774" s="11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 t="shared" si="48"/>
        <v>190.55555555555554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11">
        <f t="shared" si="50"/>
        <v>42838.208333333328</v>
      </c>
      <c r="T775" s="11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 t="shared" si="48"/>
        <v>135.5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11">
        <f t="shared" si="50"/>
        <v>42513.208333333328</v>
      </c>
      <c r="T776" s="11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11">
        <f t="shared" si="50"/>
        <v>41949.25</v>
      </c>
      <c r="T777" s="11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 t="shared" si="48"/>
        <v>65.544223826714799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11">
        <f t="shared" si="50"/>
        <v>43650.208333333328</v>
      </c>
      <c r="T778" s="11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 t="shared" si="48"/>
        <v>49.026652452025587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11">
        <f t="shared" si="50"/>
        <v>40809.208333333336</v>
      </c>
      <c r="T779" s="11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 t="shared" si="48"/>
        <v>787.92307692307691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11">
        <f t="shared" si="50"/>
        <v>40768.208333333336</v>
      </c>
      <c r="T780" s="11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 t="shared" si="48"/>
        <v>80.306347746090154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11">
        <f t="shared" si="50"/>
        <v>42230.208333333328</v>
      </c>
      <c r="T781" s="11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 t="shared" si="48"/>
        <v>106.29411764705883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11">
        <f t="shared" si="50"/>
        <v>42573.208333333328</v>
      </c>
      <c r="T782" s="11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 t="shared" si="48"/>
        <v>50.735632183908038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11">
        <f t="shared" si="50"/>
        <v>40482.208333333336</v>
      </c>
      <c r="T783" s="11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 t="shared" si="48"/>
        <v>215.31372549019611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11">
        <f t="shared" si="50"/>
        <v>40603.25</v>
      </c>
      <c r="T784" s="11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 t="shared" si="48"/>
        <v>141.22972972972974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11">
        <f t="shared" si="50"/>
        <v>41625.25</v>
      </c>
      <c r="T785" s="11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 t="shared" si="48"/>
        <v>115.33745781777279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11">
        <f t="shared" si="50"/>
        <v>42435.25</v>
      </c>
      <c r="T786" s="11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 t="shared" si="48"/>
        <v>193.11940298507463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11">
        <f t="shared" si="50"/>
        <v>43582.208333333328</v>
      </c>
      <c r="T787" s="11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 t="shared" si="48"/>
        <v>729.73333333333335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11">
        <f t="shared" si="50"/>
        <v>43186.208333333328</v>
      </c>
      <c r="T788" s="11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 t="shared" si="48"/>
        <v>99.66339869281046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11">
        <f t="shared" si="50"/>
        <v>40684.208333333336</v>
      </c>
      <c r="T789" s="11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 t="shared" si="48"/>
        <v>88.166666666666671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11">
        <f t="shared" si="50"/>
        <v>41202.208333333336</v>
      </c>
      <c r="T790" s="11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 t="shared" si="48"/>
        <v>37.233333333333334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11">
        <f t="shared" si="50"/>
        <v>41786.208333333336</v>
      </c>
      <c r="T791" s="11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 t="shared" si="48"/>
        <v>30.540075309306079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11">
        <f t="shared" si="50"/>
        <v>40223.25</v>
      </c>
      <c r="T792" s="11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11">
        <f t="shared" si="50"/>
        <v>42715.25</v>
      </c>
      <c r="T793" s="11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11">
        <f t="shared" si="50"/>
        <v>41451.208333333336</v>
      </c>
      <c r="T794" s="11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 t="shared" si="48"/>
        <v>1185.909090909091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11">
        <f t="shared" si="50"/>
        <v>41450.208333333336</v>
      </c>
      <c r="T795" s="11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 t="shared" si="48"/>
        <v>125.39393939393939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11">
        <f t="shared" si="50"/>
        <v>43091.25</v>
      </c>
      <c r="T796" s="11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 t="shared" si="48"/>
        <v>14.394366197183098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11">
        <f t="shared" si="50"/>
        <v>42675.208333333328</v>
      </c>
      <c r="T797" s="11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 t="shared" si="48"/>
        <v>54.807692307692314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11">
        <f t="shared" si="50"/>
        <v>41859.208333333336</v>
      </c>
      <c r="T798" s="11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 t="shared" si="48"/>
        <v>109.63157894736841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11">
        <f t="shared" si="50"/>
        <v>43464.25</v>
      </c>
      <c r="T799" s="11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 t="shared" si="48"/>
        <v>188.47058823529412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11">
        <f t="shared" si="50"/>
        <v>41060.208333333336</v>
      </c>
      <c r="T800" s="11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 t="shared" si="48"/>
        <v>87.008284023668637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11">
        <f t="shared" si="50"/>
        <v>42399.25</v>
      </c>
      <c r="T801" s="11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11">
        <f t="shared" si="50"/>
        <v>42167.208333333328</v>
      </c>
      <c r="T802" s="11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 t="shared" si="48"/>
        <v>202.9130434782609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11">
        <f t="shared" si="50"/>
        <v>43830.25</v>
      </c>
      <c r="T803" s="11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 t="shared" si="48"/>
        <v>197.03225806451613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11">
        <f t="shared" si="50"/>
        <v>43650.208333333328</v>
      </c>
      <c r="T804" s="11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11">
        <f t="shared" si="50"/>
        <v>43492.25</v>
      </c>
      <c r="T805" s="11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 t="shared" si="48"/>
        <v>268.73076923076923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11">
        <f t="shared" si="50"/>
        <v>43102.25</v>
      </c>
      <c r="T806" s="11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 t="shared" si="48"/>
        <v>50.845360824742272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11">
        <f t="shared" si="50"/>
        <v>41958.25</v>
      </c>
      <c r="T807" s="11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 t="shared" si="48"/>
        <v>1180.2857142857142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11">
        <f t="shared" si="50"/>
        <v>40973.25</v>
      </c>
      <c r="T808" s="11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11">
        <f t="shared" si="50"/>
        <v>43753.208333333328</v>
      </c>
      <c r="T809" s="11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 t="shared" si="48"/>
        <v>30.44230769230769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11">
        <f t="shared" si="50"/>
        <v>42507.208333333328</v>
      </c>
      <c r="T810" s="11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11">
        <f t="shared" si="50"/>
        <v>41135.208333333336</v>
      </c>
      <c r="T811" s="11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 t="shared" si="48"/>
        <v>193.125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11">
        <f t="shared" si="50"/>
        <v>43067.25</v>
      </c>
      <c r="T812" s="11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 t="shared" si="48"/>
        <v>77.102702702702715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11">
        <f t="shared" si="50"/>
        <v>42378.25</v>
      </c>
      <c r="T813" s="11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11">
        <f t="shared" si="50"/>
        <v>43206.208333333328</v>
      </c>
      <c r="T814" s="11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 t="shared" si="48"/>
        <v>239.40625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11">
        <f t="shared" si="50"/>
        <v>41148.208333333336</v>
      </c>
      <c r="T815" s="11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 t="shared" si="48"/>
        <v>92.1875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11">
        <f t="shared" si="50"/>
        <v>42517.208333333328</v>
      </c>
      <c r="T816" s="11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 t="shared" si="48"/>
        <v>130.23333333333335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11">
        <f t="shared" si="50"/>
        <v>43068.25</v>
      </c>
      <c r="T817" s="11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 t="shared" si="48"/>
        <v>615.21739130434787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11">
        <f t="shared" si="50"/>
        <v>41680.25</v>
      </c>
      <c r="T818" s="11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 t="shared" si="48"/>
        <v>368.79532163742692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11">
        <f t="shared" si="50"/>
        <v>43589.208333333328</v>
      </c>
      <c r="T819" s="11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 t="shared" si="48"/>
        <v>1094.8571428571429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11">
        <f t="shared" si="50"/>
        <v>43486.25</v>
      </c>
      <c r="T820" s="11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 t="shared" si="48"/>
        <v>50.662921348314605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11">
        <f t="shared" si="50"/>
        <v>41237.25</v>
      </c>
      <c r="T821" s="11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 t="shared" si="48"/>
        <v>800.6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11">
        <f t="shared" si="50"/>
        <v>43310.208333333328</v>
      </c>
      <c r="T822" s="11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 t="shared" si="48"/>
        <v>291.28571428571428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11">
        <f t="shared" si="50"/>
        <v>42794.25</v>
      </c>
      <c r="T823" s="11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 t="shared" si="48"/>
        <v>349.9666666666667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11">
        <f t="shared" si="50"/>
        <v>41698.25</v>
      </c>
      <c r="T824" s="11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 t="shared" si="48"/>
        <v>357.07317073170731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11">
        <f t="shared" si="50"/>
        <v>41892.208333333336</v>
      </c>
      <c r="T825" s="11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 t="shared" si="48"/>
        <v>126.48941176470588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11">
        <f t="shared" si="50"/>
        <v>40348.208333333336</v>
      </c>
      <c r="T826" s="11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 t="shared" si="48"/>
        <v>387.5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11">
        <f t="shared" si="50"/>
        <v>42941.208333333328</v>
      </c>
      <c r="T827" s="11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 t="shared" si="48"/>
        <v>457.03571428571428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11">
        <f t="shared" si="50"/>
        <v>40525.25</v>
      </c>
      <c r="T828" s="11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 t="shared" si="48"/>
        <v>266.69565217391306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11">
        <f t="shared" si="50"/>
        <v>40666.208333333336</v>
      </c>
      <c r="T829" s="11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11">
        <f t="shared" si="50"/>
        <v>43340.208333333328</v>
      </c>
      <c r="T830" s="11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 t="shared" si="48"/>
        <v>51.34375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11">
        <f t="shared" si="50"/>
        <v>42164.208333333328</v>
      </c>
      <c r="T831" s="11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 t="shared" si="48"/>
        <v>1.1710526315789473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11">
        <f t="shared" si="50"/>
        <v>43103.25</v>
      </c>
      <c r="T832" s="11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 t="shared" si="48"/>
        <v>108.97734294541709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11">
        <f t="shared" si="50"/>
        <v>40994.208333333336</v>
      </c>
      <c r="T833" s="11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 t="shared" si="48"/>
        <v>315.17592592592592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11">
        <f t="shared" si="50"/>
        <v>42299.208333333328</v>
      </c>
      <c r="T834" s="11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 t="shared" ref="F835:F898" si="52">(E835/D835)*100</f>
        <v>157.69117647058823</v>
      </c>
      <c r="G835" t="s">
        <v>20</v>
      </c>
      <c r="H835">
        <v>165</v>
      </c>
      <c r="I835">
        <f t="shared" ref="I835:I898" si="53">ROUND(IFERROR(E835/H835,0), 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11">
        <f t="shared" ref="S835:S898" si="54">(((L835/60)/60)/24)+DATE(1970,1,1)</f>
        <v>40588.25</v>
      </c>
      <c r="T835" s="11">
        <f t="shared" ref="T835:T898" si="55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 t="shared" si="52"/>
        <v>153.8082191780822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11">
        <f t="shared" si="54"/>
        <v>41448.208333333336</v>
      </c>
      <c r="T836" s="11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 t="shared" si="52"/>
        <v>89.738979118329468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11">
        <f t="shared" si="54"/>
        <v>42063.25</v>
      </c>
      <c r="T837" s="11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 t="shared" si="52"/>
        <v>75.135802469135797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11">
        <f t="shared" si="54"/>
        <v>40214.25</v>
      </c>
      <c r="T838" s="11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 t="shared" si="52"/>
        <v>852.88135593220341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11">
        <f t="shared" si="54"/>
        <v>40629.208333333336</v>
      </c>
      <c r="T839" s="11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 t="shared" si="52"/>
        <v>138.90625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11">
        <f t="shared" si="54"/>
        <v>43370.208333333328</v>
      </c>
      <c r="T840" s="11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 t="shared" si="52"/>
        <v>190.18181818181819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11">
        <f t="shared" si="54"/>
        <v>41715.208333333336</v>
      </c>
      <c r="T841" s="11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 t="shared" si="52"/>
        <v>100.24333619948409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11">
        <f t="shared" si="54"/>
        <v>41836.208333333336</v>
      </c>
      <c r="T842" s="11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 t="shared" si="52"/>
        <v>142.75824175824175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11">
        <f t="shared" si="54"/>
        <v>42419.25</v>
      </c>
      <c r="T843" s="11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 t="shared" si="52"/>
        <v>563.13333333333333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11">
        <f t="shared" si="54"/>
        <v>43266.208333333328</v>
      </c>
      <c r="T844" s="11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 t="shared" si="52"/>
        <v>30.715909090909086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11">
        <f t="shared" si="54"/>
        <v>43338.208333333328</v>
      </c>
      <c r="T845" s="11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 t="shared" si="52"/>
        <v>99.39772727272728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11">
        <f t="shared" si="54"/>
        <v>40930.25</v>
      </c>
      <c r="T846" s="11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 t="shared" si="52"/>
        <v>197.54935622317598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11">
        <f t="shared" si="54"/>
        <v>43235.208333333328</v>
      </c>
      <c r="T847" s="11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 t="shared" si="52"/>
        <v>508.5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11">
        <f t="shared" si="54"/>
        <v>43302.208333333328</v>
      </c>
      <c r="T848" s="11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 t="shared" si="52"/>
        <v>237.74468085106383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11">
        <f t="shared" si="54"/>
        <v>43107.25</v>
      </c>
      <c r="T849" s="11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 t="shared" si="52"/>
        <v>338.46875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11">
        <f t="shared" si="54"/>
        <v>40341.208333333336</v>
      </c>
      <c r="T850" s="11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 t="shared" si="52"/>
        <v>133.08955223880596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11">
        <f t="shared" si="54"/>
        <v>40948.25</v>
      </c>
      <c r="T851" s="11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11">
        <f t="shared" si="54"/>
        <v>40866.25</v>
      </c>
      <c r="T852" s="11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 t="shared" si="52"/>
        <v>207.79999999999998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11">
        <f t="shared" si="54"/>
        <v>41031.208333333336</v>
      </c>
      <c r="T853" s="11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 t="shared" si="52"/>
        <v>51.122448979591837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11">
        <f t="shared" si="54"/>
        <v>40740.208333333336</v>
      </c>
      <c r="T854" s="11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 t="shared" si="52"/>
        <v>652.05847953216369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11">
        <f t="shared" si="54"/>
        <v>40714.208333333336</v>
      </c>
      <c r="T855" s="11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 t="shared" si="52"/>
        <v>113.63099415204678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11">
        <f t="shared" si="54"/>
        <v>43787.25</v>
      </c>
      <c r="T856" s="11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11">
        <f t="shared" si="54"/>
        <v>40712.208333333336</v>
      </c>
      <c r="T857" s="11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 t="shared" si="52"/>
        <v>356.58333333333331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11">
        <f t="shared" si="54"/>
        <v>41023.208333333336</v>
      </c>
      <c r="T858" s="11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 t="shared" si="52"/>
        <v>139.86792452830187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11">
        <f t="shared" si="54"/>
        <v>40944.25</v>
      </c>
      <c r="T859" s="11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 t="shared" si="52"/>
        <v>69.45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11">
        <f t="shared" si="54"/>
        <v>43211.208333333328</v>
      </c>
      <c r="T860" s="11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 t="shared" si="52"/>
        <v>35.534246575342465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11">
        <f t="shared" si="54"/>
        <v>41334.25</v>
      </c>
      <c r="T861" s="11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 t="shared" si="52"/>
        <v>251.65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11">
        <f t="shared" si="54"/>
        <v>43515.25</v>
      </c>
      <c r="T862" s="11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 t="shared" si="52"/>
        <v>105.87500000000001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11">
        <f t="shared" si="54"/>
        <v>40258.208333333336</v>
      </c>
      <c r="T863" s="11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 t="shared" si="52"/>
        <v>187.42857142857144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11">
        <f t="shared" si="54"/>
        <v>40756.208333333336</v>
      </c>
      <c r="T864" s="11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 t="shared" si="52"/>
        <v>386.78571428571428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11">
        <f t="shared" si="54"/>
        <v>42172.208333333328</v>
      </c>
      <c r="T865" s="11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11">
        <f t="shared" si="54"/>
        <v>42601.208333333328</v>
      </c>
      <c r="T866" s="11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 t="shared" si="52"/>
        <v>185.82098765432099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11">
        <f t="shared" si="54"/>
        <v>41897.208333333336</v>
      </c>
      <c r="T867" s="11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 t="shared" si="52"/>
        <v>43.241247264770237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11">
        <f t="shared" si="54"/>
        <v>40671.208333333336</v>
      </c>
      <c r="T868" s="11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11">
        <f t="shared" si="54"/>
        <v>43382.208333333328</v>
      </c>
      <c r="T869" s="11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 t="shared" si="52"/>
        <v>184.84285714285716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11">
        <f t="shared" si="54"/>
        <v>41559.208333333336</v>
      </c>
      <c r="T870" s="11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 t="shared" si="52"/>
        <v>23.703520691785052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11">
        <f t="shared" si="54"/>
        <v>40350.208333333336</v>
      </c>
      <c r="T871" s="11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 t="shared" si="52"/>
        <v>89.870129870129873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11">
        <f t="shared" si="54"/>
        <v>42240.208333333328</v>
      </c>
      <c r="T872" s="11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 t="shared" si="52"/>
        <v>272.6041958041958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11">
        <f t="shared" si="54"/>
        <v>43040.208333333328</v>
      </c>
      <c r="T873" s="11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 t="shared" si="52"/>
        <v>170.04255319148936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11">
        <f t="shared" si="54"/>
        <v>43346.208333333328</v>
      </c>
      <c r="T874" s="11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 t="shared" si="52"/>
        <v>188.28503562945369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11">
        <f t="shared" si="54"/>
        <v>41647.25</v>
      </c>
      <c r="T875" s="11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 t="shared" si="52"/>
        <v>346.93532338308455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11">
        <f t="shared" si="54"/>
        <v>40291.208333333336</v>
      </c>
      <c r="T876" s="11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 t="shared" si="52"/>
        <v>69.177215189873422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11">
        <f t="shared" si="54"/>
        <v>40556.25</v>
      </c>
      <c r="T877" s="11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 t="shared" si="52"/>
        <v>25.433734939759034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11">
        <f t="shared" si="54"/>
        <v>43624.208333333328</v>
      </c>
      <c r="T878" s="11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 t="shared" si="52"/>
        <v>77.400977995110026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11">
        <f t="shared" si="54"/>
        <v>42577.208333333328</v>
      </c>
      <c r="T879" s="11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 t="shared" si="52"/>
        <v>37.481481481481481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11">
        <f t="shared" si="54"/>
        <v>43845.25</v>
      </c>
      <c r="T880" s="11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 t="shared" si="52"/>
        <v>543.79999999999995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11">
        <f t="shared" si="54"/>
        <v>42788.25</v>
      </c>
      <c r="T881" s="11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 t="shared" si="52"/>
        <v>228.52189349112427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11">
        <f t="shared" si="54"/>
        <v>43667.208333333328</v>
      </c>
      <c r="T882" s="11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 t="shared" si="52"/>
        <v>38.948339483394832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11">
        <f t="shared" si="54"/>
        <v>42194.208333333328</v>
      </c>
      <c r="T883" s="11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11">
        <f t="shared" si="54"/>
        <v>42025.25</v>
      </c>
      <c r="T884" s="11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 t="shared" si="52"/>
        <v>237.91176470588232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11">
        <f t="shared" si="54"/>
        <v>40323.208333333336</v>
      </c>
      <c r="T885" s="11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 t="shared" si="52"/>
        <v>64.036299765807954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11">
        <f t="shared" si="54"/>
        <v>41763.208333333336</v>
      </c>
      <c r="T886" s="11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 t="shared" si="52"/>
        <v>118.27777777777777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11">
        <f t="shared" si="54"/>
        <v>40335.208333333336</v>
      </c>
      <c r="T887" s="11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 t="shared" si="52"/>
        <v>84.824037184594957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11">
        <f t="shared" si="54"/>
        <v>40416.208333333336</v>
      </c>
      <c r="T888" s="11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 t="shared" si="52"/>
        <v>29.346153846153843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11">
        <f t="shared" si="54"/>
        <v>42202.208333333328</v>
      </c>
      <c r="T889" s="11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 t="shared" si="52"/>
        <v>209.89655172413794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11">
        <f t="shared" si="54"/>
        <v>42836.208333333328</v>
      </c>
      <c r="T890" s="11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 t="shared" si="52"/>
        <v>169.78571428571431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11">
        <f t="shared" si="54"/>
        <v>41710.208333333336</v>
      </c>
      <c r="T891" s="11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 t="shared" si="52"/>
        <v>115.95907738095239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11">
        <f t="shared" si="54"/>
        <v>43640.208333333328</v>
      </c>
      <c r="T892" s="11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 t="shared" si="52"/>
        <v>258.59999999999997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11">
        <f t="shared" si="54"/>
        <v>40880.25</v>
      </c>
      <c r="T893" s="11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 t="shared" si="52"/>
        <v>230.58333333333331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11">
        <f t="shared" si="54"/>
        <v>40319.208333333336</v>
      </c>
      <c r="T894" s="11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 t="shared" si="52"/>
        <v>128.21428571428572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11">
        <f t="shared" si="54"/>
        <v>42170.208333333328</v>
      </c>
      <c r="T895" s="11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 t="shared" si="52"/>
        <v>188.70588235294116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11">
        <f t="shared" si="54"/>
        <v>41466.208333333336</v>
      </c>
      <c r="T896" s="11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 t="shared" si="52"/>
        <v>6.9511889862327907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11">
        <f t="shared" si="54"/>
        <v>43134.25</v>
      </c>
      <c r="T897" s="11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 t="shared" si="52"/>
        <v>774.43434343434342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11">
        <f t="shared" si="54"/>
        <v>40738.208333333336</v>
      </c>
      <c r="T898" s="11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 t="shared" ref="F899:F962" si="56">(E899/D899)*100</f>
        <v>27.693181818181817</v>
      </c>
      <c r="G899" t="s">
        <v>14</v>
      </c>
      <c r="H899">
        <v>27</v>
      </c>
      <c r="I899">
        <f t="shared" ref="I899:I962" si="57">ROUND(IFERROR(E899/H899,0), 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11">
        <f t="shared" ref="S899:S962" si="58">(((L899/60)/60)/24)+DATE(1970,1,1)</f>
        <v>43583.208333333328</v>
      </c>
      <c r="T899" s="11">
        <f t="shared" ref="T899:T962" si="5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 t="shared" si="56"/>
        <v>52.479620323841424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11">
        <f t="shared" si="58"/>
        <v>43815.25</v>
      </c>
      <c r="T900" s="11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 t="shared" si="56"/>
        <v>407.09677419354841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11">
        <f t="shared" si="58"/>
        <v>41554.208333333336</v>
      </c>
      <c r="T901" s="11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11">
        <f t="shared" si="58"/>
        <v>41901.208333333336</v>
      </c>
      <c r="T902" s="11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 t="shared" si="56"/>
        <v>156.17857142857144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11">
        <f t="shared" si="58"/>
        <v>43298.208333333328</v>
      </c>
      <c r="T903" s="11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 t="shared" si="56"/>
        <v>252.42857142857144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11">
        <f t="shared" si="58"/>
        <v>42399.25</v>
      </c>
      <c r="T904" s="11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 t="shared" si="56"/>
        <v>1.729268292682927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11">
        <f t="shared" si="58"/>
        <v>41034.208333333336</v>
      </c>
      <c r="T905" s="11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 t="shared" si="56"/>
        <v>12.230769230769232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11">
        <f t="shared" si="58"/>
        <v>41186.208333333336</v>
      </c>
      <c r="T906" s="11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 t="shared" si="56"/>
        <v>163.98734177215189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11">
        <f t="shared" si="58"/>
        <v>41536.208333333336</v>
      </c>
      <c r="T907" s="11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 t="shared" si="56"/>
        <v>162.98181818181817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11">
        <f t="shared" si="58"/>
        <v>42868.208333333328</v>
      </c>
      <c r="T908" s="11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 t="shared" si="56"/>
        <v>20.252747252747252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11">
        <f t="shared" si="58"/>
        <v>40660.208333333336</v>
      </c>
      <c r="T909" s="11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 t="shared" si="56"/>
        <v>319.24083769633506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11">
        <f t="shared" si="58"/>
        <v>41031.208333333336</v>
      </c>
      <c r="T910" s="11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 t="shared" si="56"/>
        <v>478.94444444444446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11">
        <f t="shared" si="58"/>
        <v>43255.208333333328</v>
      </c>
      <c r="T911" s="11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 t="shared" si="56"/>
        <v>19.556634304207122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11">
        <f t="shared" si="58"/>
        <v>42026.25</v>
      </c>
      <c r="T912" s="11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 t="shared" si="56"/>
        <v>198.94827586206895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11">
        <f t="shared" si="58"/>
        <v>43717.208333333328</v>
      </c>
      <c r="T913" s="11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11">
        <f t="shared" si="58"/>
        <v>41157.208333333336</v>
      </c>
      <c r="T914" s="11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 t="shared" si="56"/>
        <v>50.621082621082621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11">
        <f t="shared" si="58"/>
        <v>43597.208333333328</v>
      </c>
      <c r="T915" s="11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 t="shared" si="56"/>
        <v>57.4375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11">
        <f t="shared" si="58"/>
        <v>41490.208333333336</v>
      </c>
      <c r="T916" s="11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 t="shared" si="56"/>
        <v>155.62827640984909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11">
        <f t="shared" si="58"/>
        <v>42976.208333333328</v>
      </c>
      <c r="T917" s="11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 t="shared" si="56"/>
        <v>36.297297297297298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11">
        <f t="shared" si="58"/>
        <v>41991.25</v>
      </c>
      <c r="T918" s="11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 t="shared" si="56"/>
        <v>58.25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11">
        <f t="shared" si="58"/>
        <v>40722.208333333336</v>
      </c>
      <c r="T919" s="11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 t="shared" si="56"/>
        <v>237.39473684210526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11">
        <f t="shared" si="58"/>
        <v>41117.208333333336</v>
      </c>
      <c r="T920" s="11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 t="shared" si="56"/>
        <v>58.75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11">
        <f t="shared" si="58"/>
        <v>43022.208333333328</v>
      </c>
      <c r="T921" s="11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 t="shared" si="56"/>
        <v>182.56603773584905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11">
        <f t="shared" si="58"/>
        <v>43503.25</v>
      </c>
      <c r="T922" s="11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 t="shared" si="56"/>
        <v>0.75436408977556113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11">
        <f t="shared" si="58"/>
        <v>40951.25</v>
      </c>
      <c r="T923" s="11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11">
        <f t="shared" si="58"/>
        <v>43443.25</v>
      </c>
      <c r="T924" s="11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11">
        <f t="shared" si="58"/>
        <v>40373.208333333336</v>
      </c>
      <c r="T925" s="11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 t="shared" si="56"/>
        <v>488.05076142131981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11">
        <f t="shared" si="58"/>
        <v>43769.208333333328</v>
      </c>
      <c r="T926" s="11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 t="shared" si="56"/>
        <v>224.06666666666669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11">
        <f t="shared" si="58"/>
        <v>43000.208333333328</v>
      </c>
      <c r="T927" s="11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 t="shared" si="56"/>
        <v>18.126436781609197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11">
        <f t="shared" si="58"/>
        <v>42502.208333333328</v>
      </c>
      <c r="T928" s="11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 t="shared" si="56"/>
        <v>45.847222222222221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11">
        <f t="shared" si="58"/>
        <v>41102.208333333336</v>
      </c>
      <c r="T929" s="11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 t="shared" si="56"/>
        <v>117.31541218637993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11">
        <f t="shared" si="58"/>
        <v>41637.25</v>
      </c>
      <c r="T930" s="11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 t="shared" si="56"/>
        <v>217.30909090909088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11">
        <f t="shared" si="58"/>
        <v>42858.208333333328</v>
      </c>
      <c r="T931" s="11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 t="shared" si="56"/>
        <v>112.28571428571428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11">
        <f t="shared" si="58"/>
        <v>42060.25</v>
      </c>
      <c r="T932" s="11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 t="shared" si="56"/>
        <v>72.51898734177216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11">
        <f t="shared" si="58"/>
        <v>41818.208333333336</v>
      </c>
      <c r="T933" s="11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 t="shared" si="56"/>
        <v>212.30434782608697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11">
        <f t="shared" si="58"/>
        <v>41709.208333333336</v>
      </c>
      <c r="T934" s="11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 t="shared" si="56"/>
        <v>239.74657534246577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11">
        <f t="shared" si="58"/>
        <v>41372.208333333336</v>
      </c>
      <c r="T935" s="11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 t="shared" si="56"/>
        <v>181.93548387096774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11">
        <f t="shared" si="58"/>
        <v>42422.25</v>
      </c>
      <c r="T936" s="11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 t="shared" si="56"/>
        <v>164.13114754098362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11">
        <f t="shared" si="58"/>
        <v>42209.208333333328</v>
      </c>
      <c r="T937" s="11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 t="shared" si="56"/>
        <v>1.6375968992248062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11">
        <f t="shared" si="58"/>
        <v>43668.208333333328</v>
      </c>
      <c r="T938" s="11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 t="shared" si="56"/>
        <v>49.64385964912281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11">
        <f t="shared" si="58"/>
        <v>42334.25</v>
      </c>
      <c r="T939" s="11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 t="shared" si="56"/>
        <v>109.70652173913042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11">
        <f t="shared" si="58"/>
        <v>43263.208333333328</v>
      </c>
      <c r="T940" s="11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 t="shared" si="56"/>
        <v>49.217948717948715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11">
        <f t="shared" si="58"/>
        <v>40670.208333333336</v>
      </c>
      <c r="T941" s="11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 t="shared" si="56"/>
        <v>62.232323232323225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11">
        <f t="shared" si="58"/>
        <v>41244.25</v>
      </c>
      <c r="T942" s="11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 t="shared" si="56"/>
        <v>13.05813953488372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11">
        <f t="shared" si="58"/>
        <v>40552.25</v>
      </c>
      <c r="T943" s="11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 t="shared" si="56"/>
        <v>64.635416666666671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11">
        <f t="shared" si="58"/>
        <v>40568.25</v>
      </c>
      <c r="T944" s="11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 t="shared" si="56"/>
        <v>159.58666666666667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11">
        <f t="shared" si="58"/>
        <v>41906.208333333336</v>
      </c>
      <c r="T945" s="11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 t="shared" si="56"/>
        <v>81.42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11">
        <f t="shared" si="58"/>
        <v>42776.25</v>
      </c>
      <c r="T946" s="11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 t="shared" si="56"/>
        <v>32.444767441860463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11">
        <f t="shared" si="58"/>
        <v>41004.208333333336</v>
      </c>
      <c r="T947" s="11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 t="shared" si="56"/>
        <v>9.9141184124918666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11">
        <f t="shared" si="58"/>
        <v>40710.208333333336</v>
      </c>
      <c r="T948" s="11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 t="shared" si="56"/>
        <v>26.694444444444443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11">
        <f t="shared" si="58"/>
        <v>41908.208333333336</v>
      </c>
      <c r="T949" s="11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 t="shared" si="56"/>
        <v>62.957446808510639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11">
        <f t="shared" si="58"/>
        <v>41985.25</v>
      </c>
      <c r="T950" s="11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 t="shared" si="56"/>
        <v>161.35593220338984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11">
        <f t="shared" si="58"/>
        <v>42112.208333333328</v>
      </c>
      <c r="T951" s="11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11">
        <f t="shared" si="58"/>
        <v>43571.208333333328</v>
      </c>
      <c r="T952" s="11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 t="shared" si="56"/>
        <v>1096.9379310344827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11">
        <f t="shared" si="58"/>
        <v>42730.25</v>
      </c>
      <c r="T953" s="11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 t="shared" si="56"/>
        <v>70.094158075601371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11">
        <f t="shared" si="58"/>
        <v>42591.208333333328</v>
      </c>
      <c r="T954" s="11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11">
        <f t="shared" si="58"/>
        <v>42358.25</v>
      </c>
      <c r="T955" s="11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 t="shared" si="56"/>
        <v>367.0985915492958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11">
        <f t="shared" si="58"/>
        <v>41174.208333333336</v>
      </c>
      <c r="T956" s="11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11">
        <f t="shared" si="58"/>
        <v>41238.25</v>
      </c>
      <c r="T957" s="11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 t="shared" si="56"/>
        <v>19.028784648187631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11">
        <f t="shared" si="58"/>
        <v>42360.25</v>
      </c>
      <c r="T958" s="11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 t="shared" si="56"/>
        <v>126.87755102040816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11">
        <f t="shared" si="58"/>
        <v>40955.25</v>
      </c>
      <c r="T959" s="11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 t="shared" si="56"/>
        <v>734.63636363636363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11">
        <f t="shared" si="58"/>
        <v>40350.208333333336</v>
      </c>
      <c r="T960" s="11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 t="shared" si="56"/>
        <v>4.5731034482758623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11">
        <f t="shared" si="58"/>
        <v>40357.208333333336</v>
      </c>
      <c r="T961" s="11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 t="shared" si="56"/>
        <v>85.054545454545448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11">
        <f t="shared" si="58"/>
        <v>42408.25</v>
      </c>
      <c r="T962" s="11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 t="shared" ref="F963:F1001" si="60">(E963/D963)*100</f>
        <v>119.29824561403508</v>
      </c>
      <c r="G963" t="s">
        <v>20</v>
      </c>
      <c r="H963">
        <v>155</v>
      </c>
      <c r="I963">
        <f t="shared" ref="I963:I1001" si="61">ROUND(IFERROR(E963/H963,0), 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11">
        <f t="shared" ref="S963:S1001" si="62">(((L963/60)/60)/24)+DATE(1970,1,1)</f>
        <v>40591.25</v>
      </c>
      <c r="T963" s="11">
        <f t="shared" ref="T963:T1001" si="63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 t="shared" si="60"/>
        <v>296.02777777777777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11">
        <f t="shared" si="62"/>
        <v>41592.25</v>
      </c>
      <c r="T964" s="11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 t="shared" si="60"/>
        <v>84.694915254237287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11">
        <f t="shared" si="62"/>
        <v>40607.25</v>
      </c>
      <c r="T965" s="11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 t="shared" si="60"/>
        <v>355.7837837837838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11">
        <f t="shared" si="62"/>
        <v>42135.208333333328</v>
      </c>
      <c r="T966" s="11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 t="shared" si="60"/>
        <v>386.40909090909093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11">
        <f t="shared" si="62"/>
        <v>40203.25</v>
      </c>
      <c r="T967" s="11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 t="shared" si="60"/>
        <v>792.23529411764707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11">
        <f t="shared" si="62"/>
        <v>42901.208333333328</v>
      </c>
      <c r="T968" s="11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 t="shared" si="60"/>
        <v>137.03393665158373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11">
        <f t="shared" si="62"/>
        <v>41005.208333333336</v>
      </c>
      <c r="T969" s="11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 t="shared" si="60"/>
        <v>338.20833333333337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11">
        <f t="shared" si="62"/>
        <v>40544.25</v>
      </c>
      <c r="T970" s="11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 t="shared" si="60"/>
        <v>108.22784810126582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11">
        <f t="shared" si="62"/>
        <v>43821.25</v>
      </c>
      <c r="T971" s="11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 t="shared" si="60"/>
        <v>60.757639620653315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11">
        <f t="shared" si="62"/>
        <v>40672.208333333336</v>
      </c>
      <c r="T972" s="11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 t="shared" si="60"/>
        <v>27.725490196078432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11">
        <f t="shared" si="62"/>
        <v>41555.208333333336</v>
      </c>
      <c r="T973" s="11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 t="shared" si="60"/>
        <v>228.3934426229508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11">
        <f t="shared" si="62"/>
        <v>41792.208333333336</v>
      </c>
      <c r="T974" s="11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 t="shared" si="60"/>
        <v>21.615194054500414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11">
        <f t="shared" si="62"/>
        <v>40522.25</v>
      </c>
      <c r="T975" s="11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 t="shared" si="60"/>
        <v>373.875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11">
        <f t="shared" si="62"/>
        <v>41412.208333333336</v>
      </c>
      <c r="T976" s="11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 t="shared" si="60"/>
        <v>154.92592592592592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11">
        <f t="shared" si="62"/>
        <v>42337.25</v>
      </c>
      <c r="T977" s="11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 t="shared" si="60"/>
        <v>322.14999999999998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11">
        <f t="shared" si="62"/>
        <v>40571.25</v>
      </c>
      <c r="T978" s="11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 t="shared" si="60"/>
        <v>73.957142857142856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11">
        <f t="shared" si="62"/>
        <v>43138.25</v>
      </c>
      <c r="T979" s="11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 t="shared" si="60"/>
        <v>864.1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11">
        <f t="shared" si="62"/>
        <v>42686.25</v>
      </c>
      <c r="T980" s="11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 t="shared" si="60"/>
        <v>143.26245847176079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11">
        <f t="shared" si="62"/>
        <v>42078.208333333328</v>
      </c>
      <c r="T981" s="11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 t="shared" si="60"/>
        <v>40.281762295081968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11">
        <f t="shared" si="62"/>
        <v>42307.208333333328</v>
      </c>
      <c r="T982" s="11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 t="shared" si="60"/>
        <v>178.22388059701493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11">
        <f t="shared" si="62"/>
        <v>43094.25</v>
      </c>
      <c r="T983" s="11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 t="shared" si="60"/>
        <v>84.930555555555557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11">
        <f t="shared" si="62"/>
        <v>40743.208333333336</v>
      </c>
      <c r="T984" s="11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 t="shared" si="60"/>
        <v>145.93648334624322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11">
        <f t="shared" si="62"/>
        <v>43681.208333333328</v>
      </c>
      <c r="T985" s="11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 t="shared" si="60"/>
        <v>152.46153846153848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11">
        <f t="shared" si="62"/>
        <v>43716.208333333328</v>
      </c>
      <c r="T986" s="11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 t="shared" si="60"/>
        <v>67.129542790152414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11">
        <f t="shared" si="62"/>
        <v>41614.25</v>
      </c>
      <c r="T987" s="11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 t="shared" si="60"/>
        <v>40.307692307692307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11">
        <f t="shared" si="62"/>
        <v>40638.208333333336</v>
      </c>
      <c r="T988" s="11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 t="shared" si="60"/>
        <v>216.79032258064518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11">
        <f t="shared" si="62"/>
        <v>42852.208333333328</v>
      </c>
      <c r="T989" s="11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 t="shared" si="60"/>
        <v>52.117021276595743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11">
        <f t="shared" si="62"/>
        <v>42686.25</v>
      </c>
      <c r="T990" s="11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 t="shared" si="60"/>
        <v>499.58333333333337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11">
        <f t="shared" si="62"/>
        <v>43571.208333333328</v>
      </c>
      <c r="T991" s="11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 t="shared" si="60"/>
        <v>87.679487179487182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11">
        <f t="shared" si="62"/>
        <v>42432.25</v>
      </c>
      <c r="T992" s="11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 t="shared" si="60"/>
        <v>113.17346938775511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11">
        <f t="shared" si="62"/>
        <v>41907.208333333336</v>
      </c>
      <c r="T993" s="11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 t="shared" si="60"/>
        <v>426.54838709677421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11">
        <f t="shared" si="62"/>
        <v>43227.208333333328</v>
      </c>
      <c r="T994" s="11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11">
        <f t="shared" si="62"/>
        <v>42362.25</v>
      </c>
      <c r="T995" s="11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 t="shared" si="60"/>
        <v>52.496810772501767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11">
        <f t="shared" si="62"/>
        <v>41929.208333333336</v>
      </c>
      <c r="T996" s="11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 t="shared" si="60"/>
        <v>157.46762589928059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11">
        <f t="shared" si="62"/>
        <v>43408.208333333328</v>
      </c>
      <c r="T997" s="11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 t="shared" si="60"/>
        <v>72.939393939393938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11">
        <f t="shared" si="62"/>
        <v>41276.25</v>
      </c>
      <c r="T998" s="11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 t="shared" si="60"/>
        <v>60.565789473684205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11">
        <f t="shared" si="62"/>
        <v>41659.25</v>
      </c>
      <c r="T999" s="11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 t="shared" si="60"/>
        <v>56.791291291291287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11">
        <f t="shared" si="62"/>
        <v>40220.25</v>
      </c>
      <c r="T1000" s="11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 t="shared" si="60"/>
        <v>56.542754275427541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11">
        <f t="shared" si="62"/>
        <v>42550.208333333328</v>
      </c>
      <c r="T1001" s="11">
        <f t="shared" si="63"/>
        <v>42557.208333333328</v>
      </c>
    </row>
  </sheetData>
  <autoFilter ref="A1:T1001" xr:uid="{00000000-0001-0000-0000-000000000000}"/>
  <conditionalFormatting sqref="G1:G1048576">
    <cfRule type="containsText" dxfId="19" priority="3" operator="containsText" text="successful">
      <formula>NOT(ISERROR(SEARCH("successful",G1)))</formula>
    </cfRule>
    <cfRule type="containsText" dxfId="18" priority="4" stopIfTrue="1" operator="containsText" text="live">
      <formula>NOT(ISERROR(SEARCH("live",G1)))</formula>
    </cfRule>
    <cfRule type="containsText" dxfId="17" priority="5" stopIfTrue="1" operator="containsText" text="canceled">
      <formula>NOT(ISERROR(SEARCH("canceled",G1)))</formula>
    </cfRule>
    <cfRule type="containsText" dxfId="16" priority="6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theme="5" tint="-0.249977111117893"/>
        <color theme="9" tint="-0.249977111117893"/>
        <color theme="4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D07E-6C1B-E74E-9992-E349F8A8E9C8}">
  <dimension ref="A1:F14"/>
  <sheetViews>
    <sheetView zoomScale="101" workbookViewId="0">
      <selection activeCell="A20" sqref="A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2033</v>
      </c>
    </row>
    <row r="3" spans="1:6" x14ac:dyDescent="0.2">
      <c r="A3" s="9" t="s">
        <v>2046</v>
      </c>
      <c r="B3" s="9" t="s">
        <v>2034</v>
      </c>
    </row>
    <row r="4" spans="1:6" x14ac:dyDescent="0.2">
      <c r="A4" s="9" t="s">
        <v>2045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10" t="s">
        <v>2035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10" t="s">
        <v>2036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10" t="s">
        <v>2037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10" t="s">
        <v>2038</v>
      </c>
      <c r="B8" s="7"/>
      <c r="C8" s="7"/>
      <c r="D8" s="7"/>
      <c r="E8" s="7">
        <v>4</v>
      </c>
      <c r="F8" s="7">
        <v>4</v>
      </c>
    </row>
    <row r="9" spans="1:6" x14ac:dyDescent="0.2">
      <c r="A9" s="10" t="s">
        <v>2039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10" t="s">
        <v>2040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10" t="s">
        <v>2041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10" t="s">
        <v>2042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10" t="s">
        <v>2043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10" t="s">
        <v>2044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63B6-5668-D149-83B0-2289C725CC5E}">
  <dimension ref="A1:F30"/>
  <sheetViews>
    <sheetView workbookViewId="0">
      <selection activeCell="A32" sqref="A3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2033</v>
      </c>
    </row>
    <row r="2" spans="1:6" x14ac:dyDescent="0.2">
      <c r="A2" s="9" t="s">
        <v>2031</v>
      </c>
      <c r="B2" t="s">
        <v>2033</v>
      </c>
    </row>
    <row r="4" spans="1:6" x14ac:dyDescent="0.2">
      <c r="A4" s="9" t="s">
        <v>2046</v>
      </c>
      <c r="B4" s="9" t="s">
        <v>2034</v>
      </c>
    </row>
    <row r="5" spans="1:6" x14ac:dyDescent="0.2">
      <c r="A5" s="9" t="s">
        <v>2045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10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10" t="s">
        <v>2048</v>
      </c>
      <c r="B7" s="7"/>
      <c r="C7" s="7"/>
      <c r="D7" s="7"/>
      <c r="E7" s="7">
        <v>4</v>
      </c>
      <c r="F7" s="7">
        <v>4</v>
      </c>
    </row>
    <row r="8" spans="1:6" x14ac:dyDescent="0.2">
      <c r="A8" s="10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10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10" t="s">
        <v>2051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10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10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10" t="s">
        <v>2054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10" t="s">
        <v>2055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10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10" t="s">
        <v>2057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10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10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10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10" t="s">
        <v>2061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10" t="s">
        <v>2062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10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10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10" t="s">
        <v>2065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10" t="s">
        <v>2066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10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10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10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10" t="s">
        <v>2070</v>
      </c>
      <c r="B29" s="7"/>
      <c r="C29" s="7"/>
      <c r="D29" s="7"/>
      <c r="E29" s="7">
        <v>3</v>
      </c>
      <c r="F29" s="7">
        <v>3</v>
      </c>
    </row>
    <row r="30" spans="1:6" x14ac:dyDescent="0.2">
      <c r="A30" s="10" t="s">
        <v>2044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03DF-CAA9-E74F-BC39-334AFEF2426C}">
  <dimension ref="A1:E18"/>
  <sheetViews>
    <sheetView zoomScale="114" workbookViewId="0">
      <selection activeCell="B23" sqref="B23"/>
    </sheetView>
  </sheetViews>
  <sheetFormatPr baseColWidth="10" defaultRowHeight="16" x14ac:dyDescent="0.2"/>
  <cols>
    <col min="1" max="1" width="16.83203125" bestFit="1" customWidth="1"/>
    <col min="2" max="2" width="15.6640625" bestFit="1" customWidth="1"/>
    <col min="3" max="3" width="5.83203125" bestFit="1" customWidth="1"/>
    <col min="4" max="4" width="9.83203125" bestFit="1" customWidth="1"/>
    <col min="5" max="5" width="11.33203125" bestFit="1" customWidth="1"/>
  </cols>
  <sheetData>
    <row r="1" spans="1:5" x14ac:dyDescent="0.2">
      <c r="A1" s="9" t="s">
        <v>2031</v>
      </c>
      <c r="B1" t="s">
        <v>2033</v>
      </c>
    </row>
    <row r="2" spans="1:5" x14ac:dyDescent="0.2">
      <c r="A2" s="9" t="s">
        <v>2085</v>
      </c>
      <c r="B2" t="s">
        <v>2033</v>
      </c>
    </row>
    <row r="4" spans="1:5" x14ac:dyDescent="0.2">
      <c r="A4" s="9" t="s">
        <v>2046</v>
      </c>
      <c r="B4" s="9" t="s">
        <v>2034</v>
      </c>
    </row>
    <row r="5" spans="1:5" x14ac:dyDescent="0.2">
      <c r="A5" s="9" t="s">
        <v>2045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12" t="s">
        <v>2073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">
      <c r="A7" s="12" t="s">
        <v>2074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">
      <c r="A8" s="12" t="s">
        <v>2075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">
      <c r="A9" s="12" t="s">
        <v>2076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">
      <c r="A10" s="12" t="s">
        <v>2077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">
      <c r="A11" s="12" t="s">
        <v>2078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">
      <c r="A12" s="12" t="s">
        <v>2079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">
      <c r="A13" s="12" t="s">
        <v>2080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">
      <c r="A14" s="12" t="s">
        <v>2081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">
      <c r="A15" s="12" t="s">
        <v>2082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">
      <c r="A16" s="12" t="s">
        <v>2083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">
      <c r="A17" s="12" t="s">
        <v>2084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">
      <c r="A18" s="12" t="s">
        <v>2044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76AE-42F7-9540-AFF2-6B6A80C2A3DA}">
  <dimension ref="A1:J13"/>
  <sheetViews>
    <sheetView workbookViewId="0">
      <selection activeCell="B1" sqref="B1"/>
    </sheetView>
  </sheetViews>
  <sheetFormatPr baseColWidth="10" defaultRowHeight="16" x14ac:dyDescent="0.2"/>
  <cols>
    <col min="1" max="1" width="2.33203125" customWidth="1"/>
    <col min="2" max="2" width="27" bestFit="1" customWidth="1"/>
    <col min="3" max="3" width="23.5" bestFit="1" customWidth="1"/>
    <col min="4" max="4" width="19.83203125" bestFit="1" customWidth="1"/>
    <col min="5" max="5" width="22.33203125" bestFit="1" customWidth="1"/>
  </cols>
  <sheetData>
    <row r="1" spans="1:10" ht="34" x14ac:dyDescent="0.2">
      <c r="A1" s="13"/>
      <c r="B1" s="2" t="s">
        <v>2086</v>
      </c>
      <c r="C1" s="2" t="s">
        <v>2087</v>
      </c>
      <c r="D1" s="2" t="s">
        <v>2088</v>
      </c>
      <c r="E1" s="2" t="s">
        <v>2089</v>
      </c>
      <c r="F1" s="2" t="s">
        <v>2090</v>
      </c>
      <c r="G1" s="2" t="s">
        <v>2091</v>
      </c>
      <c r="H1" s="2" t="s">
        <v>2092</v>
      </c>
      <c r="I1" s="2" t="s">
        <v>2093</v>
      </c>
      <c r="J1" s="14"/>
    </row>
    <row r="2" spans="1:10" x14ac:dyDescent="0.2">
      <c r="B2" t="s">
        <v>2094</v>
      </c>
      <c r="C2">
        <f>COUNTIFS(Crowdfunding!D2:D1001,"&lt;1000", Crowdfunding!G2:G1001, Crowdfunding!G3)</f>
        <v>30</v>
      </c>
      <c r="D2">
        <f>COUNTIFS(Crowdfunding!D2:D1001,"&lt;1000", Crowdfunding!G2:G1001, "failed")</f>
        <v>20</v>
      </c>
      <c r="E2">
        <f>COUNTIFS(Crowdfunding!D2:D1001,"&lt;1000", Crowdfunding!G2:G1001, "canceled")</f>
        <v>1</v>
      </c>
      <c r="F2">
        <f>SUM(C2:E2)</f>
        <v>51</v>
      </c>
      <c r="G2" s="4">
        <f>(C2/F2)</f>
        <v>0.58823529411764708</v>
      </c>
      <c r="H2" s="4">
        <f>(D2/F2)</f>
        <v>0.39215686274509803</v>
      </c>
      <c r="I2" s="4">
        <f>(E2/F2)</f>
        <v>1.9607843137254902E-2</v>
      </c>
    </row>
    <row r="3" spans="1:10" x14ac:dyDescent="0.2">
      <c r="B3" t="s">
        <v>2095</v>
      </c>
      <c r="C3">
        <f>COUNTIFS(Crowdfunding!$D$2:$D$1001,"&gt;=1000",Crowdfunding!$D$2:$D$1001,"&lt;=4999",Crowdfunding!$G$2:$G$1001,"successful")</f>
        <v>191</v>
      </c>
      <c r="D3">
        <f>COUNTIFS(Crowdfunding!$D$2:$D$1001,"&gt;=1000",Crowdfunding!$D$2:$D$1001,"&lt;=4999",Crowdfunding!$G$2:$G$1001,"failed")</f>
        <v>38</v>
      </c>
      <c r="E3">
        <f>COUNTIFS(Crowdfunding!$D$2:$D$1001,"&gt;=1000",Crowdfunding!$D$2:$D$1001,"&lt;=4999",Crowdfunding!$G$2:$G$1001,"canceled")</f>
        <v>2</v>
      </c>
      <c r="F3">
        <f t="shared" ref="F3:F13" si="0">SUM(C3:E3)</f>
        <v>231</v>
      </c>
      <c r="G3" s="4">
        <f t="shared" ref="G3:G13" si="1">(C3/F3)</f>
        <v>0.82683982683982682</v>
      </c>
      <c r="H3" s="4">
        <f t="shared" ref="H3:H13" si="2">(D3/F3)</f>
        <v>0.16450216450216451</v>
      </c>
      <c r="I3" s="4">
        <f t="shared" ref="I3:I13" si="3">(E3/F3)</f>
        <v>8.658008658008658E-3</v>
      </c>
    </row>
    <row r="4" spans="1:10" x14ac:dyDescent="0.2">
      <c r="B4" t="s">
        <v>2096</v>
      </c>
      <c r="C4">
        <f>COUNTIFS(Crowdfunding!$D$2:$D$1001,"&gt;=5000",Crowdfunding!$D$2:$D$1001,"&lt;=9999",Crowdfunding!$G$2:$G$1001,"successful")</f>
        <v>164</v>
      </c>
      <c r="D4">
        <f>COUNTIFS(Crowdfunding!$D$2:$D$1001,"&gt;=5000",Crowdfunding!$D$2:$D$1001,"&lt;=9999",Crowdfunding!$G$2:$G$1001,"failed")</f>
        <v>126</v>
      </c>
      <c r="E4">
        <f>COUNTIFS(Crowdfunding!$D$2:$D$1001,"&gt;=5000",Crowdfunding!$D$2:$D$1001,"&lt;=9999",Crowdfunding!$G$2:$G$1001,"canceled")</f>
        <v>25</v>
      </c>
      <c r="F4">
        <f t="shared" si="0"/>
        <v>315</v>
      </c>
      <c r="G4" s="4">
        <f t="shared" si="1"/>
        <v>0.52063492063492067</v>
      </c>
      <c r="H4" s="4">
        <f t="shared" si="2"/>
        <v>0.4</v>
      </c>
      <c r="I4" s="4">
        <f t="shared" si="3"/>
        <v>7.9365079365079361E-2</v>
      </c>
    </row>
    <row r="5" spans="1:10" x14ac:dyDescent="0.2">
      <c r="B5" t="s">
        <v>2097</v>
      </c>
      <c r="C5">
        <f>COUNTIFS(Crowdfunding!$D$2:$D$1001,"&gt;=10000",Crowdfunding!$D$2:$D$1001,"&lt;=14999",Crowdfunding!$G$2:$G$1001,"successful")</f>
        <v>4</v>
      </c>
      <c r="D5">
        <f>COUNTIFS(Crowdfunding!$D$2:$D$1001,"&gt;=10000",Crowdfunding!$D$2:$D$1001,"&lt;=14999",Crowdfunding!$G$2:$G$1001,"failed")</f>
        <v>5</v>
      </c>
      <c r="E5">
        <f>COUNTIFS(Crowdfunding!$D$2:$D$1001,"&gt;=10000",Crowdfunding!$D$2:$D$1001,"&lt;=14999",Crowdfunding!$G$2:$G$1001,"canceled")</f>
        <v>0</v>
      </c>
      <c r="F5">
        <f t="shared" si="0"/>
        <v>9</v>
      </c>
      <c r="G5" s="4">
        <f t="shared" si="1"/>
        <v>0.44444444444444442</v>
      </c>
      <c r="H5" s="4">
        <f t="shared" si="2"/>
        <v>0.55555555555555558</v>
      </c>
      <c r="I5" s="4">
        <f t="shared" si="3"/>
        <v>0</v>
      </c>
    </row>
    <row r="6" spans="1:10" x14ac:dyDescent="0.2">
      <c r="B6" t="s">
        <v>2098</v>
      </c>
      <c r="C6">
        <f>COUNTIFS(Crowdfunding!$D$2:$D$1001,"&gt;=15000",Crowdfunding!$D$2:$D$1001,"&lt;=19999",Crowdfunding!$G$2:$G$1001,"successful")</f>
        <v>10</v>
      </c>
      <c r="D6">
        <f>COUNTIFS(Crowdfunding!$D$2:$D$1001,"&gt;=15000",Crowdfunding!$D$2:$D$1001,"&lt;=19999",Crowdfunding!$G$2:$G$1001,"failed")</f>
        <v>0</v>
      </c>
      <c r="E6">
        <f>COUNTIFS(Crowdfunding!$D$2:$D$1001,"&gt;=15000",Crowdfunding!$D$2:$D$1001,"&lt;=19999",Crowdfunding!$G$2:$G$1001,"canceled")</f>
        <v>0</v>
      </c>
      <c r="F6">
        <f t="shared" si="0"/>
        <v>10</v>
      </c>
      <c r="G6" s="4">
        <f t="shared" si="1"/>
        <v>1</v>
      </c>
      <c r="H6" s="4">
        <f t="shared" si="2"/>
        <v>0</v>
      </c>
      <c r="I6" s="4">
        <f t="shared" si="3"/>
        <v>0</v>
      </c>
    </row>
    <row r="7" spans="1:10" x14ac:dyDescent="0.2">
      <c r="B7" t="s">
        <v>2099</v>
      </c>
      <c r="C7">
        <f>COUNTIFS(Crowdfunding!$D$2:$D$1001,"&gt;=20000",Crowdfunding!$D$2:$D$1001,"&lt;=24999",Crowdfunding!$G$2:$G$1001,"successful")</f>
        <v>7</v>
      </c>
      <c r="D7">
        <f>COUNTIFS(Crowdfunding!$D$2:$D$1001,"&gt;=20000",Crowdfunding!$D$2:$D$1001,"&lt;=24999",Crowdfunding!$G$2:$G$1001,"failed")</f>
        <v>0</v>
      </c>
      <c r="E7">
        <f>COUNTIFS(Crowdfunding!$D$2:$D$1001,"&gt;=20000",Crowdfunding!$D$2:$D$1001,"&lt;=24999",Crowdfunding!$G$2:$G$1001,"canceled")</f>
        <v>0</v>
      </c>
      <c r="F7">
        <f t="shared" si="0"/>
        <v>7</v>
      </c>
      <c r="G7" s="4">
        <f t="shared" si="1"/>
        <v>1</v>
      </c>
      <c r="H7" s="4">
        <f t="shared" si="2"/>
        <v>0</v>
      </c>
      <c r="I7" s="4">
        <f t="shared" si="3"/>
        <v>0</v>
      </c>
    </row>
    <row r="8" spans="1:10" x14ac:dyDescent="0.2">
      <c r="B8" t="s">
        <v>2100</v>
      </c>
      <c r="C8">
        <f>COUNTIFS(Crowdfunding!D2:D1001,"&gt;=25000",Crowdfunding!$D$2:$D$1001,"&lt;=29999",Crowdfunding!$G$2:$G$1001,"successful")</f>
        <v>11</v>
      </c>
      <c r="D8">
        <f>COUNTIFS(Crowdfunding!E2:E1001,"&gt;=25000",Crowdfunding!$D$2:$D$1001,"&lt;=29999",Crowdfunding!$G$2:$G$1001,"failed")</f>
        <v>1</v>
      </c>
      <c r="E8">
        <f>COUNTIFS(Crowdfunding!F2:F1001,"&gt;=25000",Crowdfunding!$D$2:$D$1001,"&lt;=29999",Crowdfunding!$G$2:$G$1001,"canceled")</f>
        <v>0</v>
      </c>
      <c r="F8">
        <f t="shared" si="0"/>
        <v>12</v>
      </c>
      <c r="G8" s="4">
        <f t="shared" si="1"/>
        <v>0.91666666666666663</v>
      </c>
      <c r="H8" s="4">
        <f t="shared" si="2"/>
        <v>8.3333333333333329E-2</v>
      </c>
      <c r="I8" s="4">
        <f t="shared" si="3"/>
        <v>0</v>
      </c>
    </row>
    <row r="9" spans="1:10" x14ac:dyDescent="0.2">
      <c r="B9" t="s">
        <v>2101</v>
      </c>
      <c r="C9">
        <f>COUNTIFS(Crowdfunding!$D$2:$D$1001,"&gt;=30000",Crowdfunding!$D$2:$D$1001,"&lt;=34999",Crowdfunding!$G$2:$G$1001,"successful")</f>
        <v>7</v>
      </c>
      <c r="D9">
        <f>COUNTIFS(Crowdfunding!$D$2:$D$1001,"&gt;=30000",Crowdfunding!$D$2:$D$1001,"&lt;=34999",Crowdfunding!$G$2:$G$1001,"failed")</f>
        <v>0</v>
      </c>
      <c r="E9">
        <f>COUNTIFS(Crowdfunding!$D$2:$D$1001,"&gt;=30000",Crowdfunding!$D$2:$D$1001,"&lt;=34999",Crowdfunding!$G$2:$G$1001,"canceled")</f>
        <v>0</v>
      </c>
      <c r="F9">
        <f t="shared" si="0"/>
        <v>7</v>
      </c>
      <c r="G9" s="4">
        <f t="shared" si="1"/>
        <v>1</v>
      </c>
      <c r="H9" s="4">
        <f t="shared" si="2"/>
        <v>0</v>
      </c>
      <c r="I9" s="4">
        <f t="shared" si="3"/>
        <v>0</v>
      </c>
    </row>
    <row r="10" spans="1:10" x14ac:dyDescent="0.2">
      <c r="B10" t="s">
        <v>2102</v>
      </c>
      <c r="C10">
        <f>COUNTIFS(Crowdfunding!$D$2:$D$1001,"&gt;=35000",Crowdfunding!$D$2:$D$1001,"&lt;=39999",Crowdfunding!$G$2:$G$1001,"successful")</f>
        <v>8</v>
      </c>
      <c r="D10">
        <f>COUNTIFS(Crowdfunding!$D$2:$D$1001,"&gt;=35000",Crowdfunding!$D$2:$D$1001,"&lt;=39999",Crowdfunding!$G$2:$G$1001,"failed")</f>
        <v>3</v>
      </c>
      <c r="E10">
        <f>COUNTIFS(Crowdfunding!$D$2:$D$1001,"&gt;=35000",Crowdfunding!$D$2:$D$1001,"&lt;=39999",Crowdfunding!$G$2:$G$1001,"canceled")</f>
        <v>1</v>
      </c>
      <c r="F10">
        <f t="shared" si="0"/>
        <v>12</v>
      </c>
      <c r="G10" s="4">
        <f t="shared" si="1"/>
        <v>0.66666666666666663</v>
      </c>
      <c r="H10" s="4">
        <f t="shared" si="2"/>
        <v>0.25</v>
      </c>
      <c r="I10" s="4">
        <f t="shared" si="3"/>
        <v>8.3333333333333329E-2</v>
      </c>
    </row>
    <row r="11" spans="1:10" x14ac:dyDescent="0.2">
      <c r="B11" t="s">
        <v>2103</v>
      </c>
      <c r="C11">
        <f>COUNTIFS(Crowdfunding!$D$2:$D$1001,"&gt;=40000",Crowdfunding!$D$2:$D$1001,"&lt;=44999",Crowdfunding!$G$2:$G$1001,"successful")</f>
        <v>11</v>
      </c>
      <c r="D11">
        <f>COUNTIFS(Crowdfunding!$D$2:$D$1001,"&gt;=40000",Crowdfunding!$D$2:$D$1001,"&lt;=44999",Crowdfunding!$G$2:$G$1001,"failed")</f>
        <v>3</v>
      </c>
      <c r="E11">
        <f>COUNTIFS(Crowdfunding!$D$2:$D$1001,"&gt;=40000",Crowdfunding!$D$2:$D$1001,"&lt;=44999",Crowdfunding!$G$2:$G$1001,"canceled")</f>
        <v>0</v>
      </c>
      <c r="F11">
        <f t="shared" si="0"/>
        <v>14</v>
      </c>
      <c r="G11" s="4">
        <f t="shared" si="1"/>
        <v>0.7857142857142857</v>
      </c>
      <c r="H11" s="4">
        <f t="shared" si="2"/>
        <v>0.21428571428571427</v>
      </c>
      <c r="I11" s="4">
        <f t="shared" si="3"/>
        <v>0</v>
      </c>
    </row>
    <row r="12" spans="1:10" x14ac:dyDescent="0.2">
      <c r="B12" t="s">
        <v>2104</v>
      </c>
      <c r="C12">
        <f>COUNTIFS(Crowdfunding!$D$2:$D$1001,"&gt;=45000",Crowdfunding!$D$2:$D$1001,"&lt;=49999",Crowdfunding!$G$2:$G$1001,"successful")</f>
        <v>8</v>
      </c>
      <c r="D12">
        <f>COUNTIFS(Crowdfunding!$D$2:$D$1001,"&gt;=45000",Crowdfunding!$D$2:$D$1001,"&lt;=49999",Crowdfunding!$G$2:$G$1001,"failed")</f>
        <v>3</v>
      </c>
      <c r="E12">
        <f>COUNTIFS(Crowdfunding!$D$2:$D$1001,"&gt;=45000",Crowdfunding!$D$2:$D$1001,"&lt;=49999",Crowdfunding!$G$2:$G$1001,"canceled")</f>
        <v>0</v>
      </c>
      <c r="F12">
        <f t="shared" si="0"/>
        <v>11</v>
      </c>
      <c r="G12" s="4">
        <f t="shared" si="1"/>
        <v>0.72727272727272729</v>
      </c>
      <c r="H12" s="4">
        <f t="shared" si="2"/>
        <v>0.27272727272727271</v>
      </c>
      <c r="I12" s="4">
        <f t="shared" si="3"/>
        <v>0</v>
      </c>
    </row>
    <row r="13" spans="1:10" ht="34" x14ac:dyDescent="0.2">
      <c r="B13" s="15" t="s">
        <v>2105</v>
      </c>
      <c r="C13">
        <f>COUNTIFS(Crowdfunding!$D$2:$D$1001,"&gt;=50000",Crowdfunding!$G$2:$G$1001,"successful")</f>
        <v>114</v>
      </c>
      <c r="D13">
        <f>COUNTIFS(Crowdfunding!$D$2:$D$1001,"&gt;=50000",Crowdfunding!$G$2:$G$1001,"failed")</f>
        <v>163</v>
      </c>
      <c r="E13">
        <f>COUNTIFS(Crowdfunding!$D$2:$D$1001,"&gt;=50000",Crowdfunding!$G$2:$G$1001,"canceled")</f>
        <v>28</v>
      </c>
      <c r="F13">
        <f t="shared" si="0"/>
        <v>305</v>
      </c>
      <c r="G13" s="4">
        <f t="shared" si="1"/>
        <v>0.3737704918032787</v>
      </c>
      <c r="H13" s="4">
        <f t="shared" si="2"/>
        <v>0.53442622950819674</v>
      </c>
      <c r="I13" s="4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3D3C-BA96-EE43-8075-A5B858AD01DD}">
  <dimension ref="A1:S1001"/>
  <sheetViews>
    <sheetView tabSelected="1" zoomScale="120" zoomScaleNormal="120" workbookViewId="0">
      <selection activeCell="D42" sqref="D42"/>
    </sheetView>
  </sheetViews>
  <sheetFormatPr baseColWidth="10" defaultRowHeight="16" x14ac:dyDescent="0.2"/>
  <cols>
    <col min="1" max="1" width="9.5" bestFit="1" customWidth="1"/>
    <col min="2" max="2" width="13" bestFit="1" customWidth="1"/>
    <col min="4" max="4" width="8.33203125" bestFit="1" customWidth="1"/>
    <col min="5" max="6" width="7.33203125" bestFit="1" customWidth="1"/>
    <col min="7" max="7" width="5.1640625" bestFit="1" customWidth="1"/>
    <col min="8" max="8" width="9.5" bestFit="1" customWidth="1"/>
    <col min="9" max="9" width="8.83203125" bestFit="1" customWidth="1"/>
    <col min="10" max="10" width="68.83203125" customWidth="1"/>
    <col min="11" max="11" width="8.33203125" bestFit="1" customWidth="1"/>
    <col min="12" max="12" width="13" bestFit="1" customWidth="1"/>
  </cols>
  <sheetData>
    <row r="1" spans="1:19" x14ac:dyDescent="0.2">
      <c r="A1" s="1" t="s">
        <v>4</v>
      </c>
      <c r="B1" s="1" t="s">
        <v>5</v>
      </c>
      <c r="D1" s="16" t="s">
        <v>2106</v>
      </c>
      <c r="E1" s="16" t="s">
        <v>2107</v>
      </c>
      <c r="F1" s="16" t="s">
        <v>2108</v>
      </c>
      <c r="G1" s="16" t="s">
        <v>2109</v>
      </c>
      <c r="H1" s="16" t="s">
        <v>2110</v>
      </c>
      <c r="I1" s="16" t="s">
        <v>2114</v>
      </c>
      <c r="J1" s="13"/>
      <c r="K1" s="1" t="s">
        <v>4</v>
      </c>
      <c r="L1" s="1" t="s">
        <v>5</v>
      </c>
      <c r="N1" s="16" t="s">
        <v>2106</v>
      </c>
      <c r="O1" s="16" t="s">
        <v>2107</v>
      </c>
      <c r="P1" s="16" t="s">
        <v>2108</v>
      </c>
      <c r="Q1" s="16" t="s">
        <v>2109</v>
      </c>
      <c r="R1" s="16" t="s">
        <v>2110</v>
      </c>
      <c r="S1" s="16" t="s">
        <v>2114</v>
      </c>
    </row>
    <row r="2" spans="1:19" x14ac:dyDescent="0.2">
      <c r="A2" t="s">
        <v>20</v>
      </c>
      <c r="B2">
        <v>158</v>
      </c>
      <c r="D2" s="8">
        <f>AVERAGE(B2:B566)</f>
        <v>851.14690265486729</v>
      </c>
      <c r="E2">
        <f>MEDIAN(B2:B566)</f>
        <v>201</v>
      </c>
      <c r="F2">
        <f>MIN(B2:B566)</f>
        <v>16</v>
      </c>
      <c r="G2">
        <f>MAX(B2:B566)</f>
        <v>7295</v>
      </c>
      <c r="H2">
        <f>_xlfn.VAR.S(B2:B566)</f>
        <v>1606216.5936295739</v>
      </c>
      <c r="I2" s="8">
        <f>_xlfn.STDEV.S(B2:B566)</f>
        <v>1267.366006183523</v>
      </c>
      <c r="K2" t="s">
        <v>14</v>
      </c>
      <c r="L2">
        <v>0</v>
      </c>
      <c r="N2" s="8">
        <f>AVERAGE(L2:L365)</f>
        <v>585.61538461538464</v>
      </c>
      <c r="O2" s="8">
        <f>MEDIAN(L2:L365)</f>
        <v>114.5</v>
      </c>
      <c r="P2">
        <f>MIN(L2:L365)</f>
        <v>0</v>
      </c>
      <c r="Q2">
        <f>MAX(L2:L365)</f>
        <v>6080</v>
      </c>
      <c r="R2" s="8">
        <f>_xlfn.VAR.S(L2:L365)</f>
        <v>924113.45496927318</v>
      </c>
      <c r="S2" s="8">
        <f>_xlfn.STDEV.S(L2:L365)</f>
        <v>961.30819978260524</v>
      </c>
    </row>
    <row r="3" spans="1:19" x14ac:dyDescent="0.2">
      <c r="A3" t="s">
        <v>20</v>
      </c>
      <c r="B3">
        <v>1425</v>
      </c>
      <c r="E3" s="6"/>
      <c r="J3" s="6"/>
      <c r="K3" t="s">
        <v>14</v>
      </c>
      <c r="L3">
        <v>24</v>
      </c>
    </row>
    <row r="4" spans="1:19" x14ac:dyDescent="0.2">
      <c r="A4" t="s">
        <v>20</v>
      </c>
      <c r="B4">
        <v>174</v>
      </c>
      <c r="D4" s="18" t="s">
        <v>2111</v>
      </c>
      <c r="E4" s="17"/>
      <c r="F4" s="17"/>
      <c r="G4" s="17"/>
      <c r="H4" s="17"/>
      <c r="K4" t="s">
        <v>14</v>
      </c>
      <c r="L4">
        <v>53</v>
      </c>
    </row>
    <row r="5" spans="1:19" x14ac:dyDescent="0.2">
      <c r="A5" t="s">
        <v>20</v>
      </c>
      <c r="B5">
        <v>227</v>
      </c>
      <c r="D5" s="20" t="s">
        <v>2113</v>
      </c>
      <c r="E5" s="20"/>
      <c r="F5" s="24"/>
      <c r="G5" s="20"/>
      <c r="H5" s="20"/>
      <c r="I5" s="20"/>
      <c r="J5" s="20"/>
      <c r="K5" t="s">
        <v>14</v>
      </c>
      <c r="L5">
        <v>18</v>
      </c>
    </row>
    <row r="6" spans="1:19" x14ac:dyDescent="0.2">
      <c r="A6" t="s">
        <v>20</v>
      </c>
      <c r="B6">
        <v>220</v>
      </c>
      <c r="D6" s="20" t="s">
        <v>2115</v>
      </c>
      <c r="E6" s="20"/>
      <c r="F6" s="20"/>
      <c r="G6" s="20"/>
      <c r="H6" s="20"/>
      <c r="I6" s="20"/>
      <c r="J6" s="20"/>
      <c r="K6" t="s">
        <v>14</v>
      </c>
      <c r="L6">
        <v>44</v>
      </c>
    </row>
    <row r="7" spans="1:19" x14ac:dyDescent="0.2">
      <c r="A7" t="s">
        <v>20</v>
      </c>
      <c r="B7">
        <v>98</v>
      </c>
      <c r="K7" t="s">
        <v>14</v>
      </c>
      <c r="L7">
        <v>27</v>
      </c>
    </row>
    <row r="8" spans="1:19" x14ac:dyDescent="0.2">
      <c r="A8" t="s">
        <v>20</v>
      </c>
      <c r="B8">
        <v>100</v>
      </c>
      <c r="K8" t="s">
        <v>14</v>
      </c>
      <c r="L8">
        <v>55</v>
      </c>
    </row>
    <row r="9" spans="1:19" x14ac:dyDescent="0.2">
      <c r="A9" t="s">
        <v>20</v>
      </c>
      <c r="B9">
        <v>1249</v>
      </c>
      <c r="K9" t="s">
        <v>14</v>
      </c>
      <c r="L9">
        <v>200</v>
      </c>
    </row>
    <row r="10" spans="1:19" x14ac:dyDescent="0.2">
      <c r="A10" t="s">
        <v>20</v>
      </c>
      <c r="B10">
        <v>1396</v>
      </c>
      <c r="K10" t="s">
        <v>14</v>
      </c>
      <c r="L10">
        <v>452</v>
      </c>
    </row>
    <row r="11" spans="1:19" x14ac:dyDescent="0.2">
      <c r="A11" t="s">
        <v>20</v>
      </c>
      <c r="B11">
        <v>890</v>
      </c>
      <c r="K11" t="s">
        <v>14</v>
      </c>
      <c r="L11">
        <v>674</v>
      </c>
    </row>
    <row r="12" spans="1:19" x14ac:dyDescent="0.2">
      <c r="A12" t="s">
        <v>20</v>
      </c>
      <c r="B12">
        <v>142</v>
      </c>
      <c r="K12" t="s">
        <v>14</v>
      </c>
      <c r="L12">
        <v>558</v>
      </c>
    </row>
    <row r="13" spans="1:19" x14ac:dyDescent="0.2">
      <c r="A13" t="s">
        <v>20</v>
      </c>
      <c r="B13">
        <v>2673</v>
      </c>
      <c r="K13" t="s">
        <v>14</v>
      </c>
      <c r="L13">
        <v>15</v>
      </c>
    </row>
    <row r="14" spans="1:19" x14ac:dyDescent="0.2">
      <c r="A14" t="s">
        <v>20</v>
      </c>
      <c r="B14">
        <v>163</v>
      </c>
      <c r="K14" t="s">
        <v>14</v>
      </c>
      <c r="L14">
        <v>2307</v>
      </c>
    </row>
    <row r="15" spans="1:19" x14ac:dyDescent="0.2">
      <c r="A15" t="s">
        <v>20</v>
      </c>
      <c r="B15">
        <v>2220</v>
      </c>
      <c r="K15" t="s">
        <v>14</v>
      </c>
      <c r="L15">
        <v>88</v>
      </c>
    </row>
    <row r="16" spans="1:19" x14ac:dyDescent="0.2">
      <c r="A16" t="s">
        <v>20</v>
      </c>
      <c r="B16">
        <v>1606</v>
      </c>
      <c r="K16" t="s">
        <v>14</v>
      </c>
      <c r="L16">
        <v>48</v>
      </c>
    </row>
    <row r="17" spans="1:12" x14ac:dyDescent="0.2">
      <c r="A17" t="s">
        <v>20</v>
      </c>
      <c r="B17">
        <v>129</v>
      </c>
      <c r="K17" t="s">
        <v>14</v>
      </c>
      <c r="L17">
        <v>1</v>
      </c>
    </row>
    <row r="18" spans="1:12" x14ac:dyDescent="0.2">
      <c r="A18" t="s">
        <v>20</v>
      </c>
      <c r="B18">
        <v>226</v>
      </c>
      <c r="K18" t="s">
        <v>14</v>
      </c>
      <c r="L18">
        <v>1467</v>
      </c>
    </row>
    <row r="19" spans="1:12" x14ac:dyDescent="0.2">
      <c r="A19" t="s">
        <v>20</v>
      </c>
      <c r="B19">
        <v>5419</v>
      </c>
      <c r="K19" t="s">
        <v>14</v>
      </c>
      <c r="L19">
        <v>75</v>
      </c>
    </row>
    <row r="20" spans="1:12" x14ac:dyDescent="0.2">
      <c r="A20" t="s">
        <v>20</v>
      </c>
      <c r="B20">
        <v>165</v>
      </c>
      <c r="K20" t="s">
        <v>14</v>
      </c>
      <c r="L20">
        <v>120</v>
      </c>
    </row>
    <row r="21" spans="1:12" x14ac:dyDescent="0.2">
      <c r="A21" t="s">
        <v>20</v>
      </c>
      <c r="B21">
        <v>1965</v>
      </c>
      <c r="K21" t="s">
        <v>14</v>
      </c>
      <c r="L21">
        <v>2253</v>
      </c>
    </row>
    <row r="22" spans="1:12" x14ac:dyDescent="0.2">
      <c r="A22" t="s">
        <v>20</v>
      </c>
      <c r="B22">
        <v>16</v>
      </c>
      <c r="K22" t="s">
        <v>14</v>
      </c>
      <c r="L22">
        <v>5</v>
      </c>
    </row>
    <row r="23" spans="1:12" x14ac:dyDescent="0.2">
      <c r="A23" t="s">
        <v>20</v>
      </c>
      <c r="B23">
        <v>107</v>
      </c>
      <c r="K23" t="s">
        <v>14</v>
      </c>
      <c r="L23">
        <v>38</v>
      </c>
    </row>
    <row r="24" spans="1:12" x14ac:dyDescent="0.2">
      <c r="A24" t="s">
        <v>20</v>
      </c>
      <c r="B24">
        <v>134</v>
      </c>
      <c r="K24" t="s">
        <v>14</v>
      </c>
      <c r="L24">
        <v>12</v>
      </c>
    </row>
    <row r="25" spans="1:12" x14ac:dyDescent="0.2">
      <c r="A25" t="s">
        <v>20</v>
      </c>
      <c r="B25">
        <v>198</v>
      </c>
      <c r="D25" s="20" t="s">
        <v>2112</v>
      </c>
      <c r="E25" s="20"/>
      <c r="F25" s="20"/>
      <c r="G25" s="20"/>
      <c r="H25" s="20"/>
      <c r="I25" s="20"/>
      <c r="J25" s="20"/>
      <c r="K25" t="s">
        <v>14</v>
      </c>
      <c r="L25">
        <v>1684</v>
      </c>
    </row>
    <row r="26" spans="1:12" x14ac:dyDescent="0.2">
      <c r="A26" t="s">
        <v>20</v>
      </c>
      <c r="B26">
        <v>111</v>
      </c>
      <c r="D26" s="19"/>
      <c r="K26" t="s">
        <v>14</v>
      </c>
      <c r="L26">
        <v>56</v>
      </c>
    </row>
    <row r="27" spans="1:12" x14ac:dyDescent="0.2">
      <c r="A27" t="s">
        <v>20</v>
      </c>
      <c r="B27">
        <v>222</v>
      </c>
      <c r="K27" t="s">
        <v>14</v>
      </c>
      <c r="L27">
        <v>838</v>
      </c>
    </row>
    <row r="28" spans="1:12" x14ac:dyDescent="0.2">
      <c r="A28" t="s">
        <v>20</v>
      </c>
      <c r="B28">
        <v>6212</v>
      </c>
      <c r="K28" t="s">
        <v>14</v>
      </c>
      <c r="L28">
        <v>1000</v>
      </c>
    </row>
    <row r="29" spans="1:12" x14ac:dyDescent="0.2">
      <c r="A29" t="s">
        <v>20</v>
      </c>
      <c r="B29">
        <v>98</v>
      </c>
      <c r="K29" t="s">
        <v>14</v>
      </c>
      <c r="L29">
        <v>1482</v>
      </c>
    </row>
    <row r="30" spans="1:12" x14ac:dyDescent="0.2">
      <c r="A30" t="s">
        <v>20</v>
      </c>
      <c r="B30">
        <v>92</v>
      </c>
      <c r="D30" s="21" t="s">
        <v>2117</v>
      </c>
      <c r="E30" s="22"/>
      <c r="F30" s="22"/>
      <c r="G30" s="22"/>
      <c r="H30" s="22"/>
      <c r="I30" s="22"/>
      <c r="J30" s="23"/>
      <c r="K30" t="s">
        <v>14</v>
      </c>
      <c r="L30">
        <v>106</v>
      </c>
    </row>
    <row r="31" spans="1:12" x14ac:dyDescent="0.2">
      <c r="A31" t="s">
        <v>20</v>
      </c>
      <c r="B31">
        <v>149</v>
      </c>
      <c r="D31" s="21" t="s">
        <v>2116</v>
      </c>
      <c r="E31" s="22"/>
      <c r="F31" s="22"/>
      <c r="G31" s="22"/>
      <c r="H31" s="22"/>
      <c r="I31" s="23"/>
      <c r="J31" s="20"/>
      <c r="K31" t="s">
        <v>14</v>
      </c>
      <c r="L31">
        <v>679</v>
      </c>
    </row>
    <row r="32" spans="1:12" x14ac:dyDescent="0.2">
      <c r="A32" t="s">
        <v>20</v>
      </c>
      <c r="B32">
        <v>2431</v>
      </c>
      <c r="D32" s="20" t="s">
        <v>2123</v>
      </c>
      <c r="E32" s="20"/>
      <c r="F32" s="20"/>
      <c r="G32" s="20"/>
      <c r="H32" s="20"/>
      <c r="I32" s="20"/>
      <c r="J32" s="20"/>
      <c r="K32" t="s">
        <v>14</v>
      </c>
      <c r="L32">
        <v>1220</v>
      </c>
    </row>
    <row r="33" spans="1:12" x14ac:dyDescent="0.2">
      <c r="A33" t="s">
        <v>20</v>
      </c>
      <c r="B33">
        <v>303</v>
      </c>
      <c r="D33" s="20" t="s">
        <v>2125</v>
      </c>
      <c r="E33" s="20"/>
      <c r="F33" s="20"/>
      <c r="G33" s="20"/>
      <c r="H33" s="20"/>
      <c r="I33" s="20"/>
      <c r="J33" s="20"/>
      <c r="K33" t="s">
        <v>14</v>
      </c>
      <c r="L33">
        <v>1</v>
      </c>
    </row>
    <row r="34" spans="1:12" x14ac:dyDescent="0.2">
      <c r="A34" t="s">
        <v>20</v>
      </c>
      <c r="B34">
        <v>209</v>
      </c>
      <c r="D34" s="20" t="s">
        <v>2118</v>
      </c>
      <c r="E34" s="20"/>
      <c r="F34" s="20"/>
      <c r="G34" s="20"/>
      <c r="H34" s="20"/>
      <c r="I34" s="20"/>
      <c r="J34" s="20"/>
      <c r="K34" t="s">
        <v>14</v>
      </c>
      <c r="L34">
        <v>37</v>
      </c>
    </row>
    <row r="35" spans="1:12" x14ac:dyDescent="0.2">
      <c r="A35" t="s">
        <v>20</v>
      </c>
      <c r="B35">
        <v>131</v>
      </c>
      <c r="D35" s="20" t="s">
        <v>2119</v>
      </c>
      <c r="E35" s="20"/>
      <c r="F35" s="20"/>
      <c r="G35" s="20"/>
      <c r="H35" s="20"/>
      <c r="I35" s="20"/>
      <c r="J35" s="20"/>
      <c r="K35" t="s">
        <v>14</v>
      </c>
      <c r="L35">
        <v>60</v>
      </c>
    </row>
    <row r="36" spans="1:12" x14ac:dyDescent="0.2">
      <c r="A36" t="s">
        <v>20</v>
      </c>
      <c r="B36">
        <v>164</v>
      </c>
      <c r="D36" s="20" t="s">
        <v>2120</v>
      </c>
      <c r="E36" s="20"/>
      <c r="F36" s="20"/>
      <c r="G36" s="20"/>
      <c r="H36" s="20"/>
      <c r="I36" s="20"/>
      <c r="J36" s="20"/>
      <c r="K36" t="s">
        <v>14</v>
      </c>
      <c r="L36">
        <v>296</v>
      </c>
    </row>
    <row r="37" spans="1:12" x14ac:dyDescent="0.2">
      <c r="A37" t="s">
        <v>20</v>
      </c>
      <c r="B37">
        <v>201</v>
      </c>
      <c r="D37" s="20" t="s">
        <v>2121</v>
      </c>
      <c r="E37" s="20"/>
      <c r="F37" s="20"/>
      <c r="G37" s="20"/>
      <c r="H37" s="20"/>
      <c r="I37" s="20"/>
      <c r="J37" s="20"/>
      <c r="K37" t="s">
        <v>14</v>
      </c>
      <c r="L37">
        <v>3304</v>
      </c>
    </row>
    <row r="38" spans="1:12" x14ac:dyDescent="0.2">
      <c r="A38" t="s">
        <v>20</v>
      </c>
      <c r="B38">
        <v>211</v>
      </c>
      <c r="D38" s="20"/>
      <c r="E38" s="20"/>
      <c r="F38" s="20"/>
      <c r="G38" s="20"/>
      <c r="H38" s="20"/>
      <c r="I38" s="20"/>
      <c r="J38" s="20"/>
      <c r="K38" t="s">
        <v>14</v>
      </c>
      <c r="L38">
        <v>73</v>
      </c>
    </row>
    <row r="39" spans="1:12" x14ac:dyDescent="0.2">
      <c r="A39" t="s">
        <v>20</v>
      </c>
      <c r="B39">
        <v>128</v>
      </c>
      <c r="D39" s="20" t="s">
        <v>2122</v>
      </c>
      <c r="E39" s="20"/>
      <c r="F39" s="20"/>
      <c r="G39" s="20"/>
      <c r="H39" s="20"/>
      <c r="I39" s="20"/>
      <c r="J39" s="20"/>
      <c r="K39" t="s">
        <v>14</v>
      </c>
      <c r="L39">
        <v>3387</v>
      </c>
    </row>
    <row r="40" spans="1:12" x14ac:dyDescent="0.2">
      <c r="A40" t="s">
        <v>20</v>
      </c>
      <c r="B40">
        <v>1600</v>
      </c>
      <c r="D40" s="20" t="s">
        <v>2124</v>
      </c>
      <c r="E40" s="20"/>
      <c r="F40" s="20"/>
      <c r="G40" s="20"/>
      <c r="H40" s="20"/>
      <c r="I40" s="20"/>
      <c r="J40" s="20"/>
      <c r="K40" t="s">
        <v>14</v>
      </c>
      <c r="L40">
        <v>662</v>
      </c>
    </row>
    <row r="41" spans="1:12" x14ac:dyDescent="0.2">
      <c r="A41" t="s">
        <v>20</v>
      </c>
      <c r="B41">
        <v>249</v>
      </c>
      <c r="K41" t="s">
        <v>14</v>
      </c>
      <c r="L41">
        <v>774</v>
      </c>
    </row>
    <row r="42" spans="1:12" x14ac:dyDescent="0.2">
      <c r="A42" t="s">
        <v>20</v>
      </c>
      <c r="B42">
        <v>236</v>
      </c>
      <c r="K42" t="s">
        <v>14</v>
      </c>
      <c r="L42">
        <v>672</v>
      </c>
    </row>
    <row r="43" spans="1:12" x14ac:dyDescent="0.2">
      <c r="A43" t="s">
        <v>20</v>
      </c>
      <c r="B43">
        <v>4065</v>
      </c>
      <c r="K43" t="s">
        <v>14</v>
      </c>
      <c r="L43">
        <v>940</v>
      </c>
    </row>
    <row r="44" spans="1:12" x14ac:dyDescent="0.2">
      <c r="A44" t="s">
        <v>20</v>
      </c>
      <c r="B44">
        <v>246</v>
      </c>
      <c r="K44" t="s">
        <v>14</v>
      </c>
      <c r="L44">
        <v>117</v>
      </c>
    </row>
    <row r="45" spans="1:12" x14ac:dyDescent="0.2">
      <c r="A45" t="s">
        <v>20</v>
      </c>
      <c r="B45">
        <v>2475</v>
      </c>
      <c r="K45" t="s">
        <v>14</v>
      </c>
      <c r="L45">
        <v>115</v>
      </c>
    </row>
    <row r="46" spans="1:12" x14ac:dyDescent="0.2">
      <c r="A46" t="s">
        <v>20</v>
      </c>
      <c r="B46">
        <v>76</v>
      </c>
      <c r="K46" t="s">
        <v>14</v>
      </c>
      <c r="L46">
        <v>326</v>
      </c>
    </row>
    <row r="47" spans="1:12" x14ac:dyDescent="0.2">
      <c r="A47" t="s">
        <v>20</v>
      </c>
      <c r="B47">
        <v>54</v>
      </c>
      <c r="K47" t="s">
        <v>14</v>
      </c>
      <c r="L47">
        <v>1</v>
      </c>
    </row>
    <row r="48" spans="1:12" x14ac:dyDescent="0.2">
      <c r="A48" t="s">
        <v>20</v>
      </c>
      <c r="B48">
        <v>88</v>
      </c>
      <c r="K48" t="s">
        <v>14</v>
      </c>
      <c r="L48">
        <v>1467</v>
      </c>
    </row>
    <row r="49" spans="1:12" x14ac:dyDescent="0.2">
      <c r="A49" t="s">
        <v>20</v>
      </c>
      <c r="B49">
        <v>85</v>
      </c>
      <c r="K49" t="s">
        <v>14</v>
      </c>
      <c r="L49">
        <v>5681</v>
      </c>
    </row>
    <row r="50" spans="1:12" x14ac:dyDescent="0.2">
      <c r="A50" t="s">
        <v>20</v>
      </c>
      <c r="B50">
        <v>170</v>
      </c>
      <c r="K50" t="s">
        <v>14</v>
      </c>
      <c r="L50">
        <v>1059</v>
      </c>
    </row>
    <row r="51" spans="1:12" x14ac:dyDescent="0.2">
      <c r="A51" t="s">
        <v>20</v>
      </c>
      <c r="B51">
        <v>330</v>
      </c>
      <c r="K51" t="s">
        <v>14</v>
      </c>
      <c r="L51">
        <v>1194</v>
      </c>
    </row>
    <row r="52" spans="1:12" x14ac:dyDescent="0.2">
      <c r="A52" t="s">
        <v>20</v>
      </c>
      <c r="B52">
        <v>127</v>
      </c>
      <c r="K52" t="s">
        <v>14</v>
      </c>
      <c r="L52">
        <v>30</v>
      </c>
    </row>
    <row r="53" spans="1:12" x14ac:dyDescent="0.2">
      <c r="A53" t="s">
        <v>20</v>
      </c>
      <c r="B53">
        <v>411</v>
      </c>
      <c r="K53" t="s">
        <v>14</v>
      </c>
      <c r="L53">
        <v>75</v>
      </c>
    </row>
    <row r="54" spans="1:12" x14ac:dyDescent="0.2">
      <c r="A54" t="s">
        <v>20</v>
      </c>
      <c r="B54">
        <v>180</v>
      </c>
      <c r="K54" t="s">
        <v>14</v>
      </c>
      <c r="L54">
        <v>955</v>
      </c>
    </row>
    <row r="55" spans="1:12" x14ac:dyDescent="0.2">
      <c r="A55" t="s">
        <v>20</v>
      </c>
      <c r="B55">
        <v>374</v>
      </c>
      <c r="K55" t="s">
        <v>14</v>
      </c>
      <c r="L55">
        <v>67</v>
      </c>
    </row>
    <row r="56" spans="1:12" x14ac:dyDescent="0.2">
      <c r="A56" t="s">
        <v>20</v>
      </c>
      <c r="B56">
        <v>71</v>
      </c>
      <c r="K56" t="s">
        <v>14</v>
      </c>
      <c r="L56">
        <v>5</v>
      </c>
    </row>
    <row r="57" spans="1:12" x14ac:dyDescent="0.2">
      <c r="A57" t="s">
        <v>20</v>
      </c>
      <c r="B57">
        <v>203</v>
      </c>
      <c r="K57" t="s">
        <v>14</v>
      </c>
      <c r="L57">
        <v>26</v>
      </c>
    </row>
    <row r="58" spans="1:12" x14ac:dyDescent="0.2">
      <c r="A58" t="s">
        <v>20</v>
      </c>
      <c r="B58">
        <v>113</v>
      </c>
      <c r="K58" t="s">
        <v>14</v>
      </c>
      <c r="L58">
        <v>1130</v>
      </c>
    </row>
    <row r="59" spans="1:12" x14ac:dyDescent="0.2">
      <c r="A59" t="s">
        <v>20</v>
      </c>
      <c r="B59">
        <v>96</v>
      </c>
      <c r="K59" t="s">
        <v>14</v>
      </c>
      <c r="L59">
        <v>782</v>
      </c>
    </row>
    <row r="60" spans="1:12" x14ac:dyDescent="0.2">
      <c r="A60" t="s">
        <v>20</v>
      </c>
      <c r="B60">
        <v>498</v>
      </c>
      <c r="K60" t="s">
        <v>14</v>
      </c>
      <c r="L60">
        <v>210</v>
      </c>
    </row>
    <row r="61" spans="1:12" x14ac:dyDescent="0.2">
      <c r="A61" t="s">
        <v>20</v>
      </c>
      <c r="B61">
        <v>180</v>
      </c>
      <c r="K61" t="s">
        <v>14</v>
      </c>
      <c r="L61">
        <v>136</v>
      </c>
    </row>
    <row r="62" spans="1:12" x14ac:dyDescent="0.2">
      <c r="A62" t="s">
        <v>20</v>
      </c>
      <c r="B62">
        <v>27</v>
      </c>
      <c r="K62" t="s">
        <v>14</v>
      </c>
      <c r="L62">
        <v>86</v>
      </c>
    </row>
    <row r="63" spans="1:12" x14ac:dyDescent="0.2">
      <c r="A63" t="s">
        <v>20</v>
      </c>
      <c r="B63">
        <v>2331</v>
      </c>
      <c r="K63" t="s">
        <v>14</v>
      </c>
      <c r="L63">
        <v>19</v>
      </c>
    </row>
    <row r="64" spans="1:12" x14ac:dyDescent="0.2">
      <c r="A64" t="s">
        <v>20</v>
      </c>
      <c r="B64">
        <v>113</v>
      </c>
      <c r="K64" t="s">
        <v>14</v>
      </c>
      <c r="L64">
        <v>886</v>
      </c>
    </row>
    <row r="65" spans="1:12" x14ac:dyDescent="0.2">
      <c r="A65" t="s">
        <v>20</v>
      </c>
      <c r="B65">
        <v>164</v>
      </c>
      <c r="K65" t="s">
        <v>14</v>
      </c>
      <c r="L65">
        <v>35</v>
      </c>
    </row>
    <row r="66" spans="1:12" x14ac:dyDescent="0.2">
      <c r="A66" t="s">
        <v>20</v>
      </c>
      <c r="B66">
        <v>164</v>
      </c>
      <c r="K66" t="s">
        <v>14</v>
      </c>
      <c r="L66">
        <v>24</v>
      </c>
    </row>
    <row r="67" spans="1:12" x14ac:dyDescent="0.2">
      <c r="A67" t="s">
        <v>20</v>
      </c>
      <c r="B67">
        <v>336</v>
      </c>
      <c r="K67" t="s">
        <v>14</v>
      </c>
      <c r="L67">
        <v>86</v>
      </c>
    </row>
    <row r="68" spans="1:12" x14ac:dyDescent="0.2">
      <c r="A68" t="s">
        <v>20</v>
      </c>
      <c r="B68">
        <v>1917</v>
      </c>
      <c r="K68" t="s">
        <v>14</v>
      </c>
      <c r="L68">
        <v>243</v>
      </c>
    </row>
    <row r="69" spans="1:12" x14ac:dyDescent="0.2">
      <c r="A69" t="s">
        <v>20</v>
      </c>
      <c r="B69">
        <v>95</v>
      </c>
      <c r="K69" t="s">
        <v>14</v>
      </c>
      <c r="L69">
        <v>65</v>
      </c>
    </row>
    <row r="70" spans="1:12" x14ac:dyDescent="0.2">
      <c r="A70" t="s">
        <v>20</v>
      </c>
      <c r="B70">
        <v>147</v>
      </c>
      <c r="K70" t="s">
        <v>14</v>
      </c>
      <c r="L70">
        <v>100</v>
      </c>
    </row>
    <row r="71" spans="1:12" x14ac:dyDescent="0.2">
      <c r="A71" t="s">
        <v>20</v>
      </c>
      <c r="B71">
        <v>86</v>
      </c>
      <c r="K71" t="s">
        <v>14</v>
      </c>
      <c r="L71">
        <v>168</v>
      </c>
    </row>
    <row r="72" spans="1:12" x14ac:dyDescent="0.2">
      <c r="A72" t="s">
        <v>20</v>
      </c>
      <c r="B72">
        <v>83</v>
      </c>
      <c r="K72" t="s">
        <v>14</v>
      </c>
      <c r="L72">
        <v>13</v>
      </c>
    </row>
    <row r="73" spans="1:12" x14ac:dyDescent="0.2">
      <c r="A73" t="s">
        <v>20</v>
      </c>
      <c r="B73">
        <v>676</v>
      </c>
      <c r="K73" t="s">
        <v>14</v>
      </c>
      <c r="L73">
        <v>1</v>
      </c>
    </row>
    <row r="74" spans="1:12" x14ac:dyDescent="0.2">
      <c r="A74" t="s">
        <v>20</v>
      </c>
      <c r="B74">
        <v>361</v>
      </c>
      <c r="K74" t="s">
        <v>14</v>
      </c>
      <c r="L74">
        <v>40</v>
      </c>
    </row>
    <row r="75" spans="1:12" x14ac:dyDescent="0.2">
      <c r="A75" t="s">
        <v>20</v>
      </c>
      <c r="B75">
        <v>131</v>
      </c>
      <c r="K75" t="s">
        <v>14</v>
      </c>
      <c r="L75">
        <v>226</v>
      </c>
    </row>
    <row r="76" spans="1:12" x14ac:dyDescent="0.2">
      <c r="A76" t="s">
        <v>20</v>
      </c>
      <c r="B76">
        <v>126</v>
      </c>
      <c r="K76" t="s">
        <v>14</v>
      </c>
      <c r="L76">
        <v>1625</v>
      </c>
    </row>
    <row r="77" spans="1:12" x14ac:dyDescent="0.2">
      <c r="A77" t="s">
        <v>20</v>
      </c>
      <c r="B77">
        <v>275</v>
      </c>
      <c r="K77" t="s">
        <v>14</v>
      </c>
      <c r="L77">
        <v>143</v>
      </c>
    </row>
    <row r="78" spans="1:12" x14ac:dyDescent="0.2">
      <c r="A78" t="s">
        <v>20</v>
      </c>
      <c r="B78">
        <v>67</v>
      </c>
      <c r="K78" t="s">
        <v>14</v>
      </c>
      <c r="L78">
        <v>934</v>
      </c>
    </row>
    <row r="79" spans="1:12" x14ac:dyDescent="0.2">
      <c r="A79" t="s">
        <v>20</v>
      </c>
      <c r="B79">
        <v>154</v>
      </c>
      <c r="K79" t="s">
        <v>14</v>
      </c>
      <c r="L79">
        <v>17</v>
      </c>
    </row>
    <row r="80" spans="1:12" x14ac:dyDescent="0.2">
      <c r="A80" t="s">
        <v>20</v>
      </c>
      <c r="B80">
        <v>1782</v>
      </c>
      <c r="K80" t="s">
        <v>14</v>
      </c>
      <c r="L80">
        <v>2179</v>
      </c>
    </row>
    <row r="81" spans="1:12" x14ac:dyDescent="0.2">
      <c r="A81" t="s">
        <v>20</v>
      </c>
      <c r="B81">
        <v>903</v>
      </c>
      <c r="K81" t="s">
        <v>14</v>
      </c>
      <c r="L81">
        <v>931</v>
      </c>
    </row>
    <row r="82" spans="1:12" x14ac:dyDescent="0.2">
      <c r="A82" t="s">
        <v>20</v>
      </c>
      <c r="B82">
        <v>94</v>
      </c>
      <c r="K82" t="s">
        <v>14</v>
      </c>
      <c r="L82">
        <v>92</v>
      </c>
    </row>
    <row r="83" spans="1:12" x14ac:dyDescent="0.2">
      <c r="A83" t="s">
        <v>20</v>
      </c>
      <c r="B83">
        <v>180</v>
      </c>
      <c r="K83" t="s">
        <v>14</v>
      </c>
      <c r="L83">
        <v>57</v>
      </c>
    </row>
    <row r="84" spans="1:12" x14ac:dyDescent="0.2">
      <c r="A84" t="s">
        <v>20</v>
      </c>
      <c r="B84">
        <v>533</v>
      </c>
      <c r="K84" t="s">
        <v>14</v>
      </c>
      <c r="L84">
        <v>41</v>
      </c>
    </row>
    <row r="85" spans="1:12" x14ac:dyDescent="0.2">
      <c r="A85" t="s">
        <v>20</v>
      </c>
      <c r="B85">
        <v>2443</v>
      </c>
      <c r="K85" t="s">
        <v>14</v>
      </c>
      <c r="L85">
        <v>1</v>
      </c>
    </row>
    <row r="86" spans="1:12" x14ac:dyDescent="0.2">
      <c r="A86" t="s">
        <v>20</v>
      </c>
      <c r="B86">
        <v>89</v>
      </c>
      <c r="K86" t="s">
        <v>14</v>
      </c>
      <c r="L86">
        <v>101</v>
      </c>
    </row>
    <row r="87" spans="1:12" x14ac:dyDescent="0.2">
      <c r="A87" t="s">
        <v>20</v>
      </c>
      <c r="B87">
        <v>159</v>
      </c>
      <c r="K87" t="s">
        <v>14</v>
      </c>
      <c r="L87">
        <v>1335</v>
      </c>
    </row>
    <row r="88" spans="1:12" x14ac:dyDescent="0.2">
      <c r="A88" t="s">
        <v>20</v>
      </c>
      <c r="B88">
        <v>50</v>
      </c>
      <c r="K88" t="s">
        <v>14</v>
      </c>
      <c r="L88">
        <v>15</v>
      </c>
    </row>
    <row r="89" spans="1:12" x14ac:dyDescent="0.2">
      <c r="A89" t="s">
        <v>20</v>
      </c>
      <c r="B89">
        <v>186</v>
      </c>
      <c r="K89" t="s">
        <v>14</v>
      </c>
      <c r="L89">
        <v>454</v>
      </c>
    </row>
    <row r="90" spans="1:12" x14ac:dyDescent="0.2">
      <c r="A90" t="s">
        <v>20</v>
      </c>
      <c r="B90">
        <v>1071</v>
      </c>
      <c r="K90" t="s">
        <v>14</v>
      </c>
      <c r="L90">
        <v>3182</v>
      </c>
    </row>
    <row r="91" spans="1:12" x14ac:dyDescent="0.2">
      <c r="A91" t="s">
        <v>20</v>
      </c>
      <c r="B91">
        <v>117</v>
      </c>
      <c r="K91" t="s">
        <v>14</v>
      </c>
      <c r="L91">
        <v>15</v>
      </c>
    </row>
    <row r="92" spans="1:12" x14ac:dyDescent="0.2">
      <c r="A92" t="s">
        <v>20</v>
      </c>
      <c r="B92">
        <v>70</v>
      </c>
      <c r="K92" t="s">
        <v>14</v>
      </c>
      <c r="L92">
        <v>133</v>
      </c>
    </row>
    <row r="93" spans="1:12" x14ac:dyDescent="0.2">
      <c r="A93" t="s">
        <v>20</v>
      </c>
      <c r="B93">
        <v>135</v>
      </c>
      <c r="K93" t="s">
        <v>14</v>
      </c>
      <c r="L93">
        <v>2062</v>
      </c>
    </row>
    <row r="94" spans="1:12" x14ac:dyDescent="0.2">
      <c r="A94" t="s">
        <v>20</v>
      </c>
      <c r="B94">
        <v>768</v>
      </c>
      <c r="K94" t="s">
        <v>14</v>
      </c>
      <c r="L94">
        <v>29</v>
      </c>
    </row>
    <row r="95" spans="1:12" x14ac:dyDescent="0.2">
      <c r="A95" t="s">
        <v>20</v>
      </c>
      <c r="B95">
        <v>199</v>
      </c>
      <c r="K95" t="s">
        <v>14</v>
      </c>
      <c r="L95">
        <v>132</v>
      </c>
    </row>
    <row r="96" spans="1:12" x14ac:dyDescent="0.2">
      <c r="A96" t="s">
        <v>20</v>
      </c>
      <c r="B96">
        <v>107</v>
      </c>
      <c r="K96" t="s">
        <v>14</v>
      </c>
      <c r="L96">
        <v>137</v>
      </c>
    </row>
    <row r="97" spans="1:12" x14ac:dyDescent="0.2">
      <c r="A97" t="s">
        <v>20</v>
      </c>
      <c r="B97">
        <v>195</v>
      </c>
      <c r="K97" t="s">
        <v>14</v>
      </c>
      <c r="L97">
        <v>908</v>
      </c>
    </row>
    <row r="98" spans="1:12" x14ac:dyDescent="0.2">
      <c r="A98" t="s">
        <v>20</v>
      </c>
      <c r="B98">
        <v>3376</v>
      </c>
      <c r="K98" t="s">
        <v>14</v>
      </c>
      <c r="L98">
        <v>10</v>
      </c>
    </row>
    <row r="99" spans="1:12" x14ac:dyDescent="0.2">
      <c r="A99" t="s">
        <v>20</v>
      </c>
      <c r="B99">
        <v>41</v>
      </c>
      <c r="K99" t="s">
        <v>14</v>
      </c>
      <c r="L99">
        <v>1910</v>
      </c>
    </row>
    <row r="100" spans="1:12" x14ac:dyDescent="0.2">
      <c r="A100" t="s">
        <v>20</v>
      </c>
      <c r="B100">
        <v>1821</v>
      </c>
      <c r="K100" t="s">
        <v>14</v>
      </c>
      <c r="L100">
        <v>38</v>
      </c>
    </row>
    <row r="101" spans="1:12" x14ac:dyDescent="0.2">
      <c r="A101" t="s">
        <v>20</v>
      </c>
      <c r="B101">
        <v>164</v>
      </c>
      <c r="K101" t="s">
        <v>14</v>
      </c>
      <c r="L101">
        <v>104</v>
      </c>
    </row>
    <row r="102" spans="1:12" x14ac:dyDescent="0.2">
      <c r="A102" t="s">
        <v>20</v>
      </c>
      <c r="B102">
        <v>157</v>
      </c>
      <c r="K102" t="s">
        <v>14</v>
      </c>
      <c r="L102">
        <v>49</v>
      </c>
    </row>
    <row r="103" spans="1:12" x14ac:dyDescent="0.2">
      <c r="A103" t="s">
        <v>20</v>
      </c>
      <c r="B103">
        <v>246</v>
      </c>
      <c r="K103" t="s">
        <v>14</v>
      </c>
      <c r="L103">
        <v>1</v>
      </c>
    </row>
    <row r="104" spans="1:12" x14ac:dyDescent="0.2">
      <c r="A104" t="s">
        <v>20</v>
      </c>
      <c r="B104">
        <v>1396</v>
      </c>
      <c r="K104" t="s">
        <v>14</v>
      </c>
      <c r="L104">
        <v>245</v>
      </c>
    </row>
    <row r="105" spans="1:12" x14ac:dyDescent="0.2">
      <c r="A105" t="s">
        <v>20</v>
      </c>
      <c r="B105">
        <v>2506</v>
      </c>
      <c r="K105" t="s">
        <v>14</v>
      </c>
      <c r="L105">
        <v>32</v>
      </c>
    </row>
    <row r="106" spans="1:12" x14ac:dyDescent="0.2">
      <c r="A106" t="s">
        <v>20</v>
      </c>
      <c r="B106">
        <v>244</v>
      </c>
      <c r="K106" t="s">
        <v>14</v>
      </c>
      <c r="L106">
        <v>7</v>
      </c>
    </row>
    <row r="107" spans="1:12" x14ac:dyDescent="0.2">
      <c r="A107" t="s">
        <v>20</v>
      </c>
      <c r="B107">
        <v>146</v>
      </c>
      <c r="K107" t="s">
        <v>14</v>
      </c>
      <c r="L107">
        <v>803</v>
      </c>
    </row>
    <row r="108" spans="1:12" x14ac:dyDescent="0.2">
      <c r="A108" t="s">
        <v>20</v>
      </c>
      <c r="B108">
        <v>1267</v>
      </c>
      <c r="K108" t="s">
        <v>14</v>
      </c>
      <c r="L108">
        <v>16</v>
      </c>
    </row>
    <row r="109" spans="1:12" x14ac:dyDescent="0.2">
      <c r="A109" t="s">
        <v>20</v>
      </c>
      <c r="B109">
        <v>1561</v>
      </c>
      <c r="K109" t="s">
        <v>14</v>
      </c>
      <c r="L109">
        <v>31</v>
      </c>
    </row>
    <row r="110" spans="1:12" x14ac:dyDescent="0.2">
      <c r="A110" t="s">
        <v>20</v>
      </c>
      <c r="B110">
        <v>48</v>
      </c>
      <c r="K110" t="s">
        <v>14</v>
      </c>
      <c r="L110">
        <v>108</v>
      </c>
    </row>
    <row r="111" spans="1:12" x14ac:dyDescent="0.2">
      <c r="A111" t="s">
        <v>20</v>
      </c>
      <c r="B111">
        <v>2739</v>
      </c>
      <c r="K111" t="s">
        <v>14</v>
      </c>
      <c r="L111">
        <v>30</v>
      </c>
    </row>
    <row r="112" spans="1:12" x14ac:dyDescent="0.2">
      <c r="A112" t="s">
        <v>20</v>
      </c>
      <c r="B112">
        <v>3537</v>
      </c>
      <c r="K112" t="s">
        <v>14</v>
      </c>
      <c r="L112">
        <v>17</v>
      </c>
    </row>
    <row r="113" spans="1:12" x14ac:dyDescent="0.2">
      <c r="A113" t="s">
        <v>20</v>
      </c>
      <c r="B113">
        <v>2107</v>
      </c>
      <c r="K113" t="s">
        <v>14</v>
      </c>
      <c r="L113">
        <v>80</v>
      </c>
    </row>
    <row r="114" spans="1:12" x14ac:dyDescent="0.2">
      <c r="A114" t="s">
        <v>20</v>
      </c>
      <c r="B114">
        <v>3318</v>
      </c>
      <c r="K114" t="s">
        <v>14</v>
      </c>
      <c r="L114">
        <v>2468</v>
      </c>
    </row>
    <row r="115" spans="1:12" x14ac:dyDescent="0.2">
      <c r="A115" t="s">
        <v>20</v>
      </c>
      <c r="B115">
        <v>340</v>
      </c>
      <c r="K115" t="s">
        <v>14</v>
      </c>
      <c r="L115">
        <v>26</v>
      </c>
    </row>
    <row r="116" spans="1:12" x14ac:dyDescent="0.2">
      <c r="A116" t="s">
        <v>20</v>
      </c>
      <c r="B116">
        <v>1442</v>
      </c>
      <c r="K116" t="s">
        <v>14</v>
      </c>
      <c r="L116">
        <v>73</v>
      </c>
    </row>
    <row r="117" spans="1:12" x14ac:dyDescent="0.2">
      <c r="A117" t="s">
        <v>20</v>
      </c>
      <c r="B117">
        <v>126</v>
      </c>
      <c r="K117" t="s">
        <v>14</v>
      </c>
      <c r="L117">
        <v>128</v>
      </c>
    </row>
    <row r="118" spans="1:12" x14ac:dyDescent="0.2">
      <c r="A118" t="s">
        <v>20</v>
      </c>
      <c r="B118">
        <v>524</v>
      </c>
      <c r="K118" t="s">
        <v>14</v>
      </c>
      <c r="L118">
        <v>33</v>
      </c>
    </row>
    <row r="119" spans="1:12" x14ac:dyDescent="0.2">
      <c r="A119" t="s">
        <v>20</v>
      </c>
      <c r="B119">
        <v>1989</v>
      </c>
      <c r="K119" t="s">
        <v>14</v>
      </c>
      <c r="L119">
        <v>1072</v>
      </c>
    </row>
    <row r="120" spans="1:12" x14ac:dyDescent="0.2">
      <c r="A120" t="s">
        <v>20</v>
      </c>
      <c r="B120">
        <v>157</v>
      </c>
      <c r="K120" t="s">
        <v>14</v>
      </c>
      <c r="L120">
        <v>393</v>
      </c>
    </row>
    <row r="121" spans="1:12" x14ac:dyDescent="0.2">
      <c r="A121" t="s">
        <v>20</v>
      </c>
      <c r="B121">
        <v>4498</v>
      </c>
      <c r="K121" t="s">
        <v>14</v>
      </c>
      <c r="L121">
        <v>1257</v>
      </c>
    </row>
    <row r="122" spans="1:12" x14ac:dyDescent="0.2">
      <c r="A122" t="s">
        <v>20</v>
      </c>
      <c r="B122">
        <v>80</v>
      </c>
      <c r="K122" t="s">
        <v>14</v>
      </c>
      <c r="L122">
        <v>328</v>
      </c>
    </row>
    <row r="123" spans="1:12" x14ac:dyDescent="0.2">
      <c r="A123" t="s">
        <v>20</v>
      </c>
      <c r="B123">
        <v>43</v>
      </c>
      <c r="K123" t="s">
        <v>14</v>
      </c>
      <c r="L123">
        <v>147</v>
      </c>
    </row>
    <row r="124" spans="1:12" x14ac:dyDescent="0.2">
      <c r="A124" t="s">
        <v>20</v>
      </c>
      <c r="B124">
        <v>2053</v>
      </c>
      <c r="K124" t="s">
        <v>14</v>
      </c>
      <c r="L124">
        <v>830</v>
      </c>
    </row>
    <row r="125" spans="1:12" x14ac:dyDescent="0.2">
      <c r="A125" t="s">
        <v>20</v>
      </c>
      <c r="B125">
        <v>168</v>
      </c>
      <c r="K125" t="s">
        <v>14</v>
      </c>
      <c r="L125">
        <v>331</v>
      </c>
    </row>
    <row r="126" spans="1:12" x14ac:dyDescent="0.2">
      <c r="A126" t="s">
        <v>20</v>
      </c>
      <c r="B126">
        <v>4289</v>
      </c>
      <c r="K126" t="s">
        <v>14</v>
      </c>
      <c r="L126">
        <v>25</v>
      </c>
    </row>
    <row r="127" spans="1:12" x14ac:dyDescent="0.2">
      <c r="A127" t="s">
        <v>20</v>
      </c>
      <c r="B127">
        <v>165</v>
      </c>
      <c r="K127" t="s">
        <v>14</v>
      </c>
      <c r="L127">
        <v>3483</v>
      </c>
    </row>
    <row r="128" spans="1:12" x14ac:dyDescent="0.2">
      <c r="A128" t="s">
        <v>20</v>
      </c>
      <c r="B128">
        <v>1815</v>
      </c>
      <c r="K128" t="s">
        <v>14</v>
      </c>
      <c r="L128">
        <v>923</v>
      </c>
    </row>
    <row r="129" spans="1:12" x14ac:dyDescent="0.2">
      <c r="A129" t="s">
        <v>20</v>
      </c>
      <c r="B129">
        <v>397</v>
      </c>
      <c r="K129" t="s">
        <v>14</v>
      </c>
      <c r="L129">
        <v>1</v>
      </c>
    </row>
    <row r="130" spans="1:12" x14ac:dyDescent="0.2">
      <c r="A130" t="s">
        <v>20</v>
      </c>
      <c r="B130">
        <v>1539</v>
      </c>
      <c r="K130" t="s">
        <v>14</v>
      </c>
      <c r="L130">
        <v>33</v>
      </c>
    </row>
    <row r="131" spans="1:12" x14ac:dyDescent="0.2">
      <c r="A131" t="s">
        <v>20</v>
      </c>
      <c r="B131">
        <v>138</v>
      </c>
      <c r="K131" t="s">
        <v>14</v>
      </c>
      <c r="L131">
        <v>40</v>
      </c>
    </row>
    <row r="132" spans="1:12" x14ac:dyDescent="0.2">
      <c r="A132" t="s">
        <v>20</v>
      </c>
      <c r="B132">
        <v>3594</v>
      </c>
      <c r="K132" t="s">
        <v>14</v>
      </c>
      <c r="L132">
        <v>23</v>
      </c>
    </row>
    <row r="133" spans="1:12" x14ac:dyDescent="0.2">
      <c r="A133" t="s">
        <v>20</v>
      </c>
      <c r="B133">
        <v>5880</v>
      </c>
      <c r="K133" t="s">
        <v>14</v>
      </c>
      <c r="L133">
        <v>75</v>
      </c>
    </row>
    <row r="134" spans="1:12" x14ac:dyDescent="0.2">
      <c r="A134" t="s">
        <v>20</v>
      </c>
      <c r="B134">
        <v>112</v>
      </c>
      <c r="K134" t="s">
        <v>14</v>
      </c>
      <c r="L134">
        <v>2176</v>
      </c>
    </row>
    <row r="135" spans="1:12" x14ac:dyDescent="0.2">
      <c r="A135" t="s">
        <v>20</v>
      </c>
      <c r="B135">
        <v>943</v>
      </c>
      <c r="K135" t="s">
        <v>14</v>
      </c>
      <c r="L135">
        <v>441</v>
      </c>
    </row>
    <row r="136" spans="1:12" x14ac:dyDescent="0.2">
      <c r="A136" t="s">
        <v>20</v>
      </c>
      <c r="B136">
        <v>2468</v>
      </c>
      <c r="K136" t="s">
        <v>14</v>
      </c>
      <c r="L136">
        <v>25</v>
      </c>
    </row>
    <row r="137" spans="1:12" x14ac:dyDescent="0.2">
      <c r="A137" t="s">
        <v>20</v>
      </c>
      <c r="B137">
        <v>2551</v>
      </c>
      <c r="K137" t="s">
        <v>14</v>
      </c>
      <c r="L137">
        <v>127</v>
      </c>
    </row>
    <row r="138" spans="1:12" x14ac:dyDescent="0.2">
      <c r="A138" t="s">
        <v>20</v>
      </c>
      <c r="B138">
        <v>101</v>
      </c>
      <c r="K138" t="s">
        <v>14</v>
      </c>
      <c r="L138">
        <v>355</v>
      </c>
    </row>
    <row r="139" spans="1:12" x14ac:dyDescent="0.2">
      <c r="A139" t="s">
        <v>20</v>
      </c>
      <c r="B139">
        <v>92</v>
      </c>
      <c r="K139" t="s">
        <v>14</v>
      </c>
      <c r="L139">
        <v>44</v>
      </c>
    </row>
    <row r="140" spans="1:12" x14ac:dyDescent="0.2">
      <c r="A140" t="s">
        <v>20</v>
      </c>
      <c r="B140">
        <v>62</v>
      </c>
      <c r="K140" t="s">
        <v>14</v>
      </c>
      <c r="L140">
        <v>67</v>
      </c>
    </row>
    <row r="141" spans="1:12" x14ac:dyDescent="0.2">
      <c r="A141" t="s">
        <v>20</v>
      </c>
      <c r="B141">
        <v>149</v>
      </c>
      <c r="K141" t="s">
        <v>14</v>
      </c>
      <c r="L141">
        <v>1068</v>
      </c>
    </row>
    <row r="142" spans="1:12" x14ac:dyDescent="0.2">
      <c r="A142" t="s">
        <v>20</v>
      </c>
      <c r="B142">
        <v>329</v>
      </c>
      <c r="K142" t="s">
        <v>14</v>
      </c>
      <c r="L142">
        <v>424</v>
      </c>
    </row>
    <row r="143" spans="1:12" x14ac:dyDescent="0.2">
      <c r="A143" t="s">
        <v>20</v>
      </c>
      <c r="B143">
        <v>97</v>
      </c>
      <c r="K143" t="s">
        <v>14</v>
      </c>
      <c r="L143">
        <v>151</v>
      </c>
    </row>
    <row r="144" spans="1:12" x14ac:dyDescent="0.2">
      <c r="A144" t="s">
        <v>20</v>
      </c>
      <c r="B144">
        <v>1784</v>
      </c>
      <c r="K144" t="s">
        <v>14</v>
      </c>
      <c r="L144">
        <v>1608</v>
      </c>
    </row>
    <row r="145" spans="1:12" x14ac:dyDescent="0.2">
      <c r="A145" t="s">
        <v>20</v>
      </c>
      <c r="B145">
        <v>1684</v>
      </c>
      <c r="K145" t="s">
        <v>14</v>
      </c>
      <c r="L145">
        <v>941</v>
      </c>
    </row>
    <row r="146" spans="1:12" x14ac:dyDescent="0.2">
      <c r="A146" t="s">
        <v>20</v>
      </c>
      <c r="B146">
        <v>250</v>
      </c>
      <c r="K146" t="s">
        <v>14</v>
      </c>
      <c r="L146">
        <v>1</v>
      </c>
    </row>
    <row r="147" spans="1:12" x14ac:dyDescent="0.2">
      <c r="A147" t="s">
        <v>20</v>
      </c>
      <c r="B147">
        <v>238</v>
      </c>
      <c r="K147" t="s">
        <v>14</v>
      </c>
      <c r="L147">
        <v>40</v>
      </c>
    </row>
    <row r="148" spans="1:12" x14ac:dyDescent="0.2">
      <c r="A148" t="s">
        <v>20</v>
      </c>
      <c r="B148">
        <v>53</v>
      </c>
      <c r="K148" t="s">
        <v>14</v>
      </c>
      <c r="L148">
        <v>3015</v>
      </c>
    </row>
    <row r="149" spans="1:12" x14ac:dyDescent="0.2">
      <c r="A149" t="s">
        <v>20</v>
      </c>
      <c r="B149">
        <v>214</v>
      </c>
      <c r="K149" t="s">
        <v>14</v>
      </c>
      <c r="L149">
        <v>435</v>
      </c>
    </row>
    <row r="150" spans="1:12" x14ac:dyDescent="0.2">
      <c r="A150" t="s">
        <v>20</v>
      </c>
      <c r="B150">
        <v>222</v>
      </c>
      <c r="K150" t="s">
        <v>14</v>
      </c>
      <c r="L150">
        <v>714</v>
      </c>
    </row>
    <row r="151" spans="1:12" x14ac:dyDescent="0.2">
      <c r="A151" t="s">
        <v>20</v>
      </c>
      <c r="B151">
        <v>1884</v>
      </c>
      <c r="K151" t="s">
        <v>14</v>
      </c>
      <c r="L151">
        <v>5497</v>
      </c>
    </row>
    <row r="152" spans="1:12" x14ac:dyDescent="0.2">
      <c r="A152" t="s">
        <v>20</v>
      </c>
      <c r="B152">
        <v>218</v>
      </c>
      <c r="K152" t="s">
        <v>14</v>
      </c>
      <c r="L152">
        <v>418</v>
      </c>
    </row>
    <row r="153" spans="1:12" x14ac:dyDescent="0.2">
      <c r="A153" t="s">
        <v>20</v>
      </c>
      <c r="B153">
        <v>6465</v>
      </c>
      <c r="K153" t="s">
        <v>14</v>
      </c>
      <c r="L153">
        <v>1439</v>
      </c>
    </row>
    <row r="154" spans="1:12" x14ac:dyDescent="0.2">
      <c r="A154" t="s">
        <v>20</v>
      </c>
      <c r="B154">
        <v>59</v>
      </c>
      <c r="K154" t="s">
        <v>14</v>
      </c>
      <c r="L154">
        <v>15</v>
      </c>
    </row>
    <row r="155" spans="1:12" x14ac:dyDescent="0.2">
      <c r="A155" t="s">
        <v>20</v>
      </c>
      <c r="B155">
        <v>88</v>
      </c>
      <c r="K155" t="s">
        <v>14</v>
      </c>
      <c r="L155">
        <v>1999</v>
      </c>
    </row>
    <row r="156" spans="1:12" x14ac:dyDescent="0.2">
      <c r="A156" t="s">
        <v>20</v>
      </c>
      <c r="B156">
        <v>1697</v>
      </c>
      <c r="K156" t="s">
        <v>14</v>
      </c>
      <c r="L156">
        <v>118</v>
      </c>
    </row>
    <row r="157" spans="1:12" x14ac:dyDescent="0.2">
      <c r="A157" t="s">
        <v>20</v>
      </c>
      <c r="B157">
        <v>92</v>
      </c>
      <c r="K157" t="s">
        <v>14</v>
      </c>
      <c r="L157">
        <v>162</v>
      </c>
    </row>
    <row r="158" spans="1:12" x14ac:dyDescent="0.2">
      <c r="A158" t="s">
        <v>20</v>
      </c>
      <c r="B158">
        <v>186</v>
      </c>
      <c r="K158" t="s">
        <v>14</v>
      </c>
      <c r="L158">
        <v>83</v>
      </c>
    </row>
    <row r="159" spans="1:12" x14ac:dyDescent="0.2">
      <c r="A159" t="s">
        <v>20</v>
      </c>
      <c r="B159">
        <v>138</v>
      </c>
      <c r="K159" t="s">
        <v>14</v>
      </c>
      <c r="L159">
        <v>747</v>
      </c>
    </row>
    <row r="160" spans="1:12" x14ac:dyDescent="0.2">
      <c r="A160" t="s">
        <v>20</v>
      </c>
      <c r="B160">
        <v>261</v>
      </c>
      <c r="K160" t="s">
        <v>14</v>
      </c>
      <c r="L160">
        <v>84</v>
      </c>
    </row>
    <row r="161" spans="1:12" x14ac:dyDescent="0.2">
      <c r="A161" t="s">
        <v>20</v>
      </c>
      <c r="B161">
        <v>107</v>
      </c>
      <c r="K161" t="s">
        <v>14</v>
      </c>
      <c r="L161">
        <v>91</v>
      </c>
    </row>
    <row r="162" spans="1:12" x14ac:dyDescent="0.2">
      <c r="A162" t="s">
        <v>20</v>
      </c>
      <c r="B162">
        <v>199</v>
      </c>
      <c r="K162" t="s">
        <v>14</v>
      </c>
      <c r="L162">
        <v>792</v>
      </c>
    </row>
    <row r="163" spans="1:12" x14ac:dyDescent="0.2">
      <c r="A163" t="s">
        <v>20</v>
      </c>
      <c r="B163">
        <v>5512</v>
      </c>
      <c r="K163" t="s">
        <v>14</v>
      </c>
      <c r="L163">
        <v>32</v>
      </c>
    </row>
    <row r="164" spans="1:12" x14ac:dyDescent="0.2">
      <c r="A164" t="s">
        <v>20</v>
      </c>
      <c r="B164">
        <v>86</v>
      </c>
      <c r="K164" t="s">
        <v>14</v>
      </c>
      <c r="L164">
        <v>186</v>
      </c>
    </row>
    <row r="165" spans="1:12" x14ac:dyDescent="0.2">
      <c r="A165" t="s">
        <v>20</v>
      </c>
      <c r="B165">
        <v>2768</v>
      </c>
      <c r="K165" t="s">
        <v>14</v>
      </c>
      <c r="L165">
        <v>605</v>
      </c>
    </row>
    <row r="166" spans="1:12" x14ac:dyDescent="0.2">
      <c r="A166" t="s">
        <v>20</v>
      </c>
      <c r="B166">
        <v>48</v>
      </c>
      <c r="K166" t="s">
        <v>14</v>
      </c>
      <c r="L166">
        <v>1</v>
      </c>
    </row>
    <row r="167" spans="1:12" x14ac:dyDescent="0.2">
      <c r="A167" t="s">
        <v>20</v>
      </c>
      <c r="B167">
        <v>87</v>
      </c>
      <c r="K167" t="s">
        <v>14</v>
      </c>
      <c r="L167">
        <v>31</v>
      </c>
    </row>
    <row r="168" spans="1:12" x14ac:dyDescent="0.2">
      <c r="A168" t="s">
        <v>20</v>
      </c>
      <c r="B168">
        <v>1894</v>
      </c>
      <c r="K168" t="s">
        <v>14</v>
      </c>
      <c r="L168">
        <v>1181</v>
      </c>
    </row>
    <row r="169" spans="1:12" x14ac:dyDescent="0.2">
      <c r="A169" t="s">
        <v>20</v>
      </c>
      <c r="B169">
        <v>282</v>
      </c>
      <c r="K169" t="s">
        <v>14</v>
      </c>
      <c r="L169">
        <v>39</v>
      </c>
    </row>
    <row r="170" spans="1:12" x14ac:dyDescent="0.2">
      <c r="A170" t="s">
        <v>20</v>
      </c>
      <c r="B170">
        <v>116</v>
      </c>
      <c r="K170" t="s">
        <v>14</v>
      </c>
      <c r="L170">
        <v>46</v>
      </c>
    </row>
    <row r="171" spans="1:12" x14ac:dyDescent="0.2">
      <c r="A171" t="s">
        <v>20</v>
      </c>
      <c r="B171">
        <v>83</v>
      </c>
      <c r="K171" t="s">
        <v>14</v>
      </c>
      <c r="L171">
        <v>105</v>
      </c>
    </row>
    <row r="172" spans="1:12" x14ac:dyDescent="0.2">
      <c r="A172" t="s">
        <v>20</v>
      </c>
      <c r="B172">
        <v>91</v>
      </c>
      <c r="K172" t="s">
        <v>14</v>
      </c>
      <c r="L172">
        <v>535</v>
      </c>
    </row>
    <row r="173" spans="1:12" x14ac:dyDescent="0.2">
      <c r="A173" t="s">
        <v>20</v>
      </c>
      <c r="B173">
        <v>546</v>
      </c>
      <c r="K173" t="s">
        <v>14</v>
      </c>
      <c r="L173">
        <v>16</v>
      </c>
    </row>
    <row r="174" spans="1:12" x14ac:dyDescent="0.2">
      <c r="A174" t="s">
        <v>20</v>
      </c>
      <c r="B174">
        <v>393</v>
      </c>
      <c r="K174" t="s">
        <v>14</v>
      </c>
      <c r="L174">
        <v>575</v>
      </c>
    </row>
    <row r="175" spans="1:12" x14ac:dyDescent="0.2">
      <c r="A175" t="s">
        <v>20</v>
      </c>
      <c r="B175">
        <v>133</v>
      </c>
      <c r="K175" t="s">
        <v>14</v>
      </c>
      <c r="L175">
        <v>1120</v>
      </c>
    </row>
    <row r="176" spans="1:12" x14ac:dyDescent="0.2">
      <c r="A176" t="s">
        <v>20</v>
      </c>
      <c r="B176">
        <v>254</v>
      </c>
      <c r="K176" t="s">
        <v>14</v>
      </c>
      <c r="L176">
        <v>113</v>
      </c>
    </row>
    <row r="177" spans="1:12" x14ac:dyDescent="0.2">
      <c r="A177" t="s">
        <v>20</v>
      </c>
      <c r="B177">
        <v>176</v>
      </c>
      <c r="K177" t="s">
        <v>14</v>
      </c>
      <c r="L177">
        <v>1538</v>
      </c>
    </row>
    <row r="178" spans="1:12" x14ac:dyDescent="0.2">
      <c r="A178" t="s">
        <v>20</v>
      </c>
      <c r="B178">
        <v>337</v>
      </c>
      <c r="K178" t="s">
        <v>14</v>
      </c>
      <c r="L178">
        <v>9</v>
      </c>
    </row>
    <row r="179" spans="1:12" x14ac:dyDescent="0.2">
      <c r="A179" t="s">
        <v>20</v>
      </c>
      <c r="B179">
        <v>107</v>
      </c>
      <c r="K179" t="s">
        <v>14</v>
      </c>
      <c r="L179">
        <v>554</v>
      </c>
    </row>
    <row r="180" spans="1:12" x14ac:dyDescent="0.2">
      <c r="A180" t="s">
        <v>20</v>
      </c>
      <c r="B180">
        <v>183</v>
      </c>
      <c r="K180" t="s">
        <v>14</v>
      </c>
      <c r="L180">
        <v>648</v>
      </c>
    </row>
    <row r="181" spans="1:12" x14ac:dyDescent="0.2">
      <c r="A181" t="s">
        <v>20</v>
      </c>
      <c r="B181">
        <v>72</v>
      </c>
      <c r="K181" t="s">
        <v>14</v>
      </c>
      <c r="L181">
        <v>21</v>
      </c>
    </row>
    <row r="182" spans="1:12" x14ac:dyDescent="0.2">
      <c r="A182" t="s">
        <v>20</v>
      </c>
      <c r="B182">
        <v>295</v>
      </c>
      <c r="K182" t="s">
        <v>14</v>
      </c>
      <c r="L182">
        <v>54</v>
      </c>
    </row>
    <row r="183" spans="1:12" x14ac:dyDescent="0.2">
      <c r="A183" t="s">
        <v>20</v>
      </c>
      <c r="B183">
        <v>142</v>
      </c>
      <c r="K183" t="s">
        <v>14</v>
      </c>
      <c r="L183">
        <v>120</v>
      </c>
    </row>
    <row r="184" spans="1:12" x14ac:dyDescent="0.2">
      <c r="A184" t="s">
        <v>20</v>
      </c>
      <c r="B184">
        <v>85</v>
      </c>
      <c r="K184" t="s">
        <v>14</v>
      </c>
      <c r="L184">
        <v>579</v>
      </c>
    </row>
    <row r="185" spans="1:12" x14ac:dyDescent="0.2">
      <c r="A185" t="s">
        <v>20</v>
      </c>
      <c r="B185">
        <v>659</v>
      </c>
      <c r="K185" t="s">
        <v>14</v>
      </c>
      <c r="L185">
        <v>2072</v>
      </c>
    </row>
    <row r="186" spans="1:12" x14ac:dyDescent="0.2">
      <c r="A186" t="s">
        <v>20</v>
      </c>
      <c r="B186">
        <v>121</v>
      </c>
      <c r="K186" t="s">
        <v>14</v>
      </c>
      <c r="L186">
        <v>0</v>
      </c>
    </row>
    <row r="187" spans="1:12" x14ac:dyDescent="0.2">
      <c r="A187" t="s">
        <v>20</v>
      </c>
      <c r="B187">
        <v>3742</v>
      </c>
      <c r="K187" t="s">
        <v>14</v>
      </c>
      <c r="L187">
        <v>1796</v>
      </c>
    </row>
    <row r="188" spans="1:12" x14ac:dyDescent="0.2">
      <c r="A188" t="s">
        <v>20</v>
      </c>
      <c r="B188">
        <v>223</v>
      </c>
      <c r="K188" t="s">
        <v>14</v>
      </c>
      <c r="L188">
        <v>62</v>
      </c>
    </row>
    <row r="189" spans="1:12" x14ac:dyDescent="0.2">
      <c r="A189" t="s">
        <v>20</v>
      </c>
      <c r="B189">
        <v>133</v>
      </c>
      <c r="K189" t="s">
        <v>14</v>
      </c>
      <c r="L189">
        <v>347</v>
      </c>
    </row>
    <row r="190" spans="1:12" x14ac:dyDescent="0.2">
      <c r="A190" t="s">
        <v>20</v>
      </c>
      <c r="B190">
        <v>5168</v>
      </c>
      <c r="K190" t="s">
        <v>14</v>
      </c>
      <c r="L190">
        <v>19</v>
      </c>
    </row>
    <row r="191" spans="1:12" x14ac:dyDescent="0.2">
      <c r="A191" t="s">
        <v>20</v>
      </c>
      <c r="B191">
        <v>307</v>
      </c>
      <c r="K191" t="s">
        <v>14</v>
      </c>
      <c r="L191">
        <v>1258</v>
      </c>
    </row>
    <row r="192" spans="1:12" x14ac:dyDescent="0.2">
      <c r="A192" t="s">
        <v>20</v>
      </c>
      <c r="B192">
        <v>2441</v>
      </c>
      <c r="K192" t="s">
        <v>14</v>
      </c>
      <c r="L192">
        <v>362</v>
      </c>
    </row>
    <row r="193" spans="1:12" x14ac:dyDescent="0.2">
      <c r="A193" t="s">
        <v>20</v>
      </c>
      <c r="B193">
        <v>1385</v>
      </c>
      <c r="K193" t="s">
        <v>14</v>
      </c>
      <c r="L193">
        <v>133</v>
      </c>
    </row>
    <row r="194" spans="1:12" x14ac:dyDescent="0.2">
      <c r="A194" t="s">
        <v>20</v>
      </c>
      <c r="B194">
        <v>190</v>
      </c>
      <c r="K194" t="s">
        <v>14</v>
      </c>
      <c r="L194">
        <v>846</v>
      </c>
    </row>
    <row r="195" spans="1:12" x14ac:dyDescent="0.2">
      <c r="A195" t="s">
        <v>20</v>
      </c>
      <c r="B195">
        <v>470</v>
      </c>
      <c r="K195" t="s">
        <v>14</v>
      </c>
      <c r="L195">
        <v>10</v>
      </c>
    </row>
    <row r="196" spans="1:12" x14ac:dyDescent="0.2">
      <c r="A196" t="s">
        <v>20</v>
      </c>
      <c r="B196">
        <v>253</v>
      </c>
      <c r="K196" t="s">
        <v>14</v>
      </c>
      <c r="L196">
        <v>191</v>
      </c>
    </row>
    <row r="197" spans="1:12" x14ac:dyDescent="0.2">
      <c r="A197" t="s">
        <v>20</v>
      </c>
      <c r="B197">
        <v>1113</v>
      </c>
      <c r="K197" t="s">
        <v>14</v>
      </c>
      <c r="L197">
        <v>1979</v>
      </c>
    </row>
    <row r="198" spans="1:12" x14ac:dyDescent="0.2">
      <c r="A198" t="s">
        <v>20</v>
      </c>
      <c r="B198">
        <v>2283</v>
      </c>
      <c r="K198" t="s">
        <v>14</v>
      </c>
      <c r="L198">
        <v>63</v>
      </c>
    </row>
    <row r="199" spans="1:12" x14ac:dyDescent="0.2">
      <c r="A199" t="s">
        <v>20</v>
      </c>
      <c r="B199">
        <v>1095</v>
      </c>
      <c r="K199" t="s">
        <v>14</v>
      </c>
      <c r="L199">
        <v>6080</v>
      </c>
    </row>
    <row r="200" spans="1:12" x14ac:dyDescent="0.2">
      <c r="A200" t="s">
        <v>20</v>
      </c>
      <c r="B200">
        <v>1690</v>
      </c>
      <c r="K200" t="s">
        <v>14</v>
      </c>
      <c r="L200">
        <v>80</v>
      </c>
    </row>
    <row r="201" spans="1:12" x14ac:dyDescent="0.2">
      <c r="A201" t="s">
        <v>20</v>
      </c>
      <c r="B201">
        <v>191</v>
      </c>
      <c r="K201" t="s">
        <v>14</v>
      </c>
      <c r="L201">
        <v>9</v>
      </c>
    </row>
    <row r="202" spans="1:12" x14ac:dyDescent="0.2">
      <c r="A202" t="s">
        <v>20</v>
      </c>
      <c r="B202">
        <v>2013</v>
      </c>
      <c r="K202" t="s">
        <v>14</v>
      </c>
      <c r="L202">
        <v>1784</v>
      </c>
    </row>
    <row r="203" spans="1:12" x14ac:dyDescent="0.2">
      <c r="A203" t="s">
        <v>20</v>
      </c>
      <c r="B203">
        <v>1703</v>
      </c>
      <c r="K203" t="s">
        <v>14</v>
      </c>
      <c r="L203">
        <v>243</v>
      </c>
    </row>
    <row r="204" spans="1:12" x14ac:dyDescent="0.2">
      <c r="A204" t="s">
        <v>20</v>
      </c>
      <c r="B204">
        <v>80</v>
      </c>
      <c r="K204" t="s">
        <v>14</v>
      </c>
      <c r="L204">
        <v>1296</v>
      </c>
    </row>
    <row r="205" spans="1:12" x14ac:dyDescent="0.2">
      <c r="A205" t="s">
        <v>20</v>
      </c>
      <c r="B205">
        <v>41</v>
      </c>
      <c r="K205" t="s">
        <v>14</v>
      </c>
      <c r="L205">
        <v>77</v>
      </c>
    </row>
    <row r="206" spans="1:12" x14ac:dyDescent="0.2">
      <c r="A206" t="s">
        <v>20</v>
      </c>
      <c r="B206">
        <v>187</v>
      </c>
      <c r="K206" t="s">
        <v>14</v>
      </c>
      <c r="L206">
        <v>395</v>
      </c>
    </row>
    <row r="207" spans="1:12" x14ac:dyDescent="0.2">
      <c r="A207" t="s">
        <v>20</v>
      </c>
      <c r="B207">
        <v>2875</v>
      </c>
      <c r="K207" t="s">
        <v>14</v>
      </c>
      <c r="L207">
        <v>49</v>
      </c>
    </row>
    <row r="208" spans="1:12" x14ac:dyDescent="0.2">
      <c r="A208" t="s">
        <v>20</v>
      </c>
      <c r="B208">
        <v>88</v>
      </c>
      <c r="K208" t="s">
        <v>14</v>
      </c>
      <c r="L208">
        <v>180</v>
      </c>
    </row>
    <row r="209" spans="1:12" x14ac:dyDescent="0.2">
      <c r="A209" t="s">
        <v>20</v>
      </c>
      <c r="B209">
        <v>191</v>
      </c>
      <c r="K209" t="s">
        <v>14</v>
      </c>
      <c r="L209">
        <v>2690</v>
      </c>
    </row>
    <row r="210" spans="1:12" x14ac:dyDescent="0.2">
      <c r="A210" t="s">
        <v>20</v>
      </c>
      <c r="B210">
        <v>139</v>
      </c>
      <c r="K210" t="s">
        <v>14</v>
      </c>
      <c r="L210">
        <v>2779</v>
      </c>
    </row>
    <row r="211" spans="1:12" x14ac:dyDescent="0.2">
      <c r="A211" t="s">
        <v>20</v>
      </c>
      <c r="B211">
        <v>186</v>
      </c>
      <c r="K211" t="s">
        <v>14</v>
      </c>
      <c r="L211">
        <v>92</v>
      </c>
    </row>
    <row r="212" spans="1:12" x14ac:dyDescent="0.2">
      <c r="A212" t="s">
        <v>20</v>
      </c>
      <c r="B212">
        <v>112</v>
      </c>
      <c r="K212" t="s">
        <v>14</v>
      </c>
      <c r="L212">
        <v>1028</v>
      </c>
    </row>
    <row r="213" spans="1:12" x14ac:dyDescent="0.2">
      <c r="A213" t="s">
        <v>20</v>
      </c>
      <c r="B213">
        <v>101</v>
      </c>
      <c r="K213" t="s">
        <v>14</v>
      </c>
      <c r="L213">
        <v>26</v>
      </c>
    </row>
    <row r="214" spans="1:12" x14ac:dyDescent="0.2">
      <c r="A214" t="s">
        <v>20</v>
      </c>
      <c r="B214">
        <v>206</v>
      </c>
      <c r="K214" t="s">
        <v>14</v>
      </c>
      <c r="L214">
        <v>1790</v>
      </c>
    </row>
    <row r="215" spans="1:12" x14ac:dyDescent="0.2">
      <c r="A215" t="s">
        <v>20</v>
      </c>
      <c r="B215">
        <v>154</v>
      </c>
      <c r="K215" t="s">
        <v>14</v>
      </c>
      <c r="L215">
        <v>37</v>
      </c>
    </row>
    <row r="216" spans="1:12" x14ac:dyDescent="0.2">
      <c r="A216" t="s">
        <v>20</v>
      </c>
      <c r="B216">
        <v>5966</v>
      </c>
      <c r="K216" t="s">
        <v>14</v>
      </c>
      <c r="L216">
        <v>35</v>
      </c>
    </row>
    <row r="217" spans="1:12" x14ac:dyDescent="0.2">
      <c r="A217" t="s">
        <v>20</v>
      </c>
      <c r="B217">
        <v>169</v>
      </c>
      <c r="K217" t="s">
        <v>14</v>
      </c>
      <c r="L217">
        <v>558</v>
      </c>
    </row>
    <row r="218" spans="1:12" x14ac:dyDescent="0.2">
      <c r="A218" t="s">
        <v>20</v>
      </c>
      <c r="B218">
        <v>2106</v>
      </c>
      <c r="K218" t="s">
        <v>14</v>
      </c>
      <c r="L218">
        <v>64</v>
      </c>
    </row>
    <row r="219" spans="1:12" x14ac:dyDescent="0.2">
      <c r="A219" t="s">
        <v>20</v>
      </c>
      <c r="B219">
        <v>131</v>
      </c>
      <c r="K219" t="s">
        <v>14</v>
      </c>
      <c r="L219">
        <v>245</v>
      </c>
    </row>
    <row r="220" spans="1:12" x14ac:dyDescent="0.2">
      <c r="A220" t="s">
        <v>20</v>
      </c>
      <c r="B220">
        <v>84</v>
      </c>
      <c r="K220" t="s">
        <v>14</v>
      </c>
      <c r="L220">
        <v>71</v>
      </c>
    </row>
    <row r="221" spans="1:12" x14ac:dyDescent="0.2">
      <c r="A221" t="s">
        <v>20</v>
      </c>
      <c r="B221">
        <v>155</v>
      </c>
      <c r="K221" t="s">
        <v>14</v>
      </c>
      <c r="L221">
        <v>42</v>
      </c>
    </row>
    <row r="222" spans="1:12" x14ac:dyDescent="0.2">
      <c r="A222" t="s">
        <v>20</v>
      </c>
      <c r="B222">
        <v>189</v>
      </c>
      <c r="K222" t="s">
        <v>14</v>
      </c>
      <c r="L222">
        <v>156</v>
      </c>
    </row>
    <row r="223" spans="1:12" x14ac:dyDescent="0.2">
      <c r="A223" t="s">
        <v>20</v>
      </c>
      <c r="B223">
        <v>4799</v>
      </c>
      <c r="K223" t="s">
        <v>14</v>
      </c>
      <c r="L223">
        <v>1368</v>
      </c>
    </row>
    <row r="224" spans="1:12" x14ac:dyDescent="0.2">
      <c r="A224" t="s">
        <v>20</v>
      </c>
      <c r="B224">
        <v>1137</v>
      </c>
      <c r="K224" t="s">
        <v>14</v>
      </c>
      <c r="L224">
        <v>102</v>
      </c>
    </row>
    <row r="225" spans="1:12" x14ac:dyDescent="0.2">
      <c r="A225" t="s">
        <v>20</v>
      </c>
      <c r="B225">
        <v>1152</v>
      </c>
      <c r="K225" t="s">
        <v>14</v>
      </c>
      <c r="L225">
        <v>86</v>
      </c>
    </row>
    <row r="226" spans="1:12" x14ac:dyDescent="0.2">
      <c r="A226" t="s">
        <v>20</v>
      </c>
      <c r="B226">
        <v>50</v>
      </c>
      <c r="K226" t="s">
        <v>14</v>
      </c>
      <c r="L226">
        <v>253</v>
      </c>
    </row>
    <row r="227" spans="1:12" x14ac:dyDescent="0.2">
      <c r="A227" t="s">
        <v>20</v>
      </c>
      <c r="B227">
        <v>3059</v>
      </c>
      <c r="K227" t="s">
        <v>14</v>
      </c>
      <c r="L227">
        <v>157</v>
      </c>
    </row>
    <row r="228" spans="1:12" x14ac:dyDescent="0.2">
      <c r="A228" t="s">
        <v>20</v>
      </c>
      <c r="B228">
        <v>34</v>
      </c>
      <c r="K228" t="s">
        <v>14</v>
      </c>
      <c r="L228">
        <v>183</v>
      </c>
    </row>
    <row r="229" spans="1:12" x14ac:dyDescent="0.2">
      <c r="A229" t="s">
        <v>20</v>
      </c>
      <c r="B229">
        <v>220</v>
      </c>
      <c r="K229" t="s">
        <v>14</v>
      </c>
      <c r="L229">
        <v>82</v>
      </c>
    </row>
    <row r="230" spans="1:12" x14ac:dyDescent="0.2">
      <c r="A230" t="s">
        <v>20</v>
      </c>
      <c r="B230">
        <v>1604</v>
      </c>
      <c r="K230" t="s">
        <v>14</v>
      </c>
      <c r="L230">
        <v>1</v>
      </c>
    </row>
    <row r="231" spans="1:12" x14ac:dyDescent="0.2">
      <c r="A231" t="s">
        <v>20</v>
      </c>
      <c r="B231">
        <v>454</v>
      </c>
      <c r="K231" t="s">
        <v>14</v>
      </c>
      <c r="L231">
        <v>1198</v>
      </c>
    </row>
    <row r="232" spans="1:12" x14ac:dyDescent="0.2">
      <c r="A232" t="s">
        <v>20</v>
      </c>
      <c r="B232">
        <v>123</v>
      </c>
      <c r="K232" t="s">
        <v>14</v>
      </c>
      <c r="L232">
        <v>648</v>
      </c>
    </row>
    <row r="233" spans="1:12" x14ac:dyDescent="0.2">
      <c r="A233" t="s">
        <v>20</v>
      </c>
      <c r="B233">
        <v>299</v>
      </c>
      <c r="K233" t="s">
        <v>14</v>
      </c>
      <c r="L233">
        <v>64</v>
      </c>
    </row>
    <row r="234" spans="1:12" x14ac:dyDescent="0.2">
      <c r="A234" t="s">
        <v>20</v>
      </c>
      <c r="B234">
        <v>2237</v>
      </c>
      <c r="K234" t="s">
        <v>14</v>
      </c>
      <c r="L234">
        <v>62</v>
      </c>
    </row>
    <row r="235" spans="1:12" x14ac:dyDescent="0.2">
      <c r="A235" t="s">
        <v>20</v>
      </c>
      <c r="B235">
        <v>645</v>
      </c>
      <c r="K235" t="s">
        <v>14</v>
      </c>
      <c r="L235">
        <v>750</v>
      </c>
    </row>
    <row r="236" spans="1:12" x14ac:dyDescent="0.2">
      <c r="A236" t="s">
        <v>20</v>
      </c>
      <c r="B236">
        <v>484</v>
      </c>
      <c r="K236" t="s">
        <v>14</v>
      </c>
      <c r="L236">
        <v>105</v>
      </c>
    </row>
    <row r="237" spans="1:12" x14ac:dyDescent="0.2">
      <c r="A237" t="s">
        <v>20</v>
      </c>
      <c r="B237">
        <v>154</v>
      </c>
      <c r="K237" t="s">
        <v>14</v>
      </c>
      <c r="L237">
        <v>2604</v>
      </c>
    </row>
    <row r="238" spans="1:12" x14ac:dyDescent="0.2">
      <c r="A238" t="s">
        <v>20</v>
      </c>
      <c r="B238">
        <v>82</v>
      </c>
      <c r="K238" t="s">
        <v>14</v>
      </c>
      <c r="L238">
        <v>65</v>
      </c>
    </row>
    <row r="239" spans="1:12" x14ac:dyDescent="0.2">
      <c r="A239" t="s">
        <v>20</v>
      </c>
      <c r="B239">
        <v>134</v>
      </c>
      <c r="K239" t="s">
        <v>14</v>
      </c>
      <c r="L239">
        <v>94</v>
      </c>
    </row>
    <row r="240" spans="1:12" x14ac:dyDescent="0.2">
      <c r="A240" t="s">
        <v>20</v>
      </c>
      <c r="B240">
        <v>5203</v>
      </c>
      <c r="K240" t="s">
        <v>14</v>
      </c>
      <c r="L240">
        <v>257</v>
      </c>
    </row>
    <row r="241" spans="1:12" x14ac:dyDescent="0.2">
      <c r="A241" t="s">
        <v>20</v>
      </c>
      <c r="B241">
        <v>94</v>
      </c>
      <c r="K241" t="s">
        <v>14</v>
      </c>
      <c r="L241">
        <v>2928</v>
      </c>
    </row>
    <row r="242" spans="1:12" x14ac:dyDescent="0.2">
      <c r="A242" t="s">
        <v>20</v>
      </c>
      <c r="B242">
        <v>205</v>
      </c>
      <c r="K242" t="s">
        <v>14</v>
      </c>
      <c r="L242">
        <v>4697</v>
      </c>
    </row>
    <row r="243" spans="1:12" x14ac:dyDescent="0.2">
      <c r="A243" t="s">
        <v>20</v>
      </c>
      <c r="B243">
        <v>92</v>
      </c>
      <c r="K243" t="s">
        <v>14</v>
      </c>
      <c r="L243">
        <v>2915</v>
      </c>
    </row>
    <row r="244" spans="1:12" x14ac:dyDescent="0.2">
      <c r="A244" t="s">
        <v>20</v>
      </c>
      <c r="B244">
        <v>219</v>
      </c>
      <c r="K244" t="s">
        <v>14</v>
      </c>
      <c r="L244">
        <v>18</v>
      </c>
    </row>
    <row r="245" spans="1:12" x14ac:dyDescent="0.2">
      <c r="A245" t="s">
        <v>20</v>
      </c>
      <c r="B245">
        <v>2526</v>
      </c>
      <c r="K245" t="s">
        <v>14</v>
      </c>
      <c r="L245">
        <v>602</v>
      </c>
    </row>
    <row r="246" spans="1:12" x14ac:dyDescent="0.2">
      <c r="A246" t="s">
        <v>20</v>
      </c>
      <c r="B246">
        <v>94</v>
      </c>
      <c r="K246" t="s">
        <v>14</v>
      </c>
      <c r="L246">
        <v>1</v>
      </c>
    </row>
    <row r="247" spans="1:12" x14ac:dyDescent="0.2">
      <c r="A247" t="s">
        <v>20</v>
      </c>
      <c r="B247">
        <v>1713</v>
      </c>
      <c r="K247" t="s">
        <v>14</v>
      </c>
      <c r="L247">
        <v>3868</v>
      </c>
    </row>
    <row r="248" spans="1:12" x14ac:dyDescent="0.2">
      <c r="A248" t="s">
        <v>20</v>
      </c>
      <c r="B248">
        <v>249</v>
      </c>
      <c r="K248" t="s">
        <v>14</v>
      </c>
      <c r="L248">
        <v>504</v>
      </c>
    </row>
    <row r="249" spans="1:12" x14ac:dyDescent="0.2">
      <c r="A249" t="s">
        <v>20</v>
      </c>
      <c r="B249">
        <v>192</v>
      </c>
      <c r="K249" t="s">
        <v>14</v>
      </c>
      <c r="L249">
        <v>14</v>
      </c>
    </row>
    <row r="250" spans="1:12" x14ac:dyDescent="0.2">
      <c r="A250" t="s">
        <v>20</v>
      </c>
      <c r="B250">
        <v>247</v>
      </c>
      <c r="K250" t="s">
        <v>14</v>
      </c>
      <c r="L250">
        <v>750</v>
      </c>
    </row>
    <row r="251" spans="1:12" x14ac:dyDescent="0.2">
      <c r="A251" t="s">
        <v>20</v>
      </c>
      <c r="B251">
        <v>2293</v>
      </c>
      <c r="K251" t="s">
        <v>14</v>
      </c>
      <c r="L251">
        <v>77</v>
      </c>
    </row>
    <row r="252" spans="1:12" x14ac:dyDescent="0.2">
      <c r="A252" t="s">
        <v>20</v>
      </c>
      <c r="B252">
        <v>3131</v>
      </c>
      <c r="K252" t="s">
        <v>14</v>
      </c>
      <c r="L252">
        <v>752</v>
      </c>
    </row>
    <row r="253" spans="1:12" x14ac:dyDescent="0.2">
      <c r="A253" t="s">
        <v>20</v>
      </c>
      <c r="B253">
        <v>143</v>
      </c>
      <c r="K253" t="s">
        <v>14</v>
      </c>
      <c r="L253">
        <v>131</v>
      </c>
    </row>
    <row r="254" spans="1:12" x14ac:dyDescent="0.2">
      <c r="A254" t="s">
        <v>20</v>
      </c>
      <c r="B254">
        <v>296</v>
      </c>
      <c r="K254" t="s">
        <v>14</v>
      </c>
      <c r="L254">
        <v>87</v>
      </c>
    </row>
    <row r="255" spans="1:12" x14ac:dyDescent="0.2">
      <c r="A255" t="s">
        <v>20</v>
      </c>
      <c r="B255">
        <v>170</v>
      </c>
      <c r="K255" t="s">
        <v>14</v>
      </c>
      <c r="L255">
        <v>1063</v>
      </c>
    </row>
    <row r="256" spans="1:12" x14ac:dyDescent="0.2">
      <c r="A256" t="s">
        <v>20</v>
      </c>
      <c r="B256">
        <v>86</v>
      </c>
      <c r="K256" t="s">
        <v>14</v>
      </c>
      <c r="L256">
        <v>76</v>
      </c>
    </row>
    <row r="257" spans="1:12" x14ac:dyDescent="0.2">
      <c r="A257" t="s">
        <v>20</v>
      </c>
      <c r="B257">
        <v>6286</v>
      </c>
      <c r="K257" t="s">
        <v>14</v>
      </c>
      <c r="L257">
        <v>4428</v>
      </c>
    </row>
    <row r="258" spans="1:12" x14ac:dyDescent="0.2">
      <c r="A258" t="s">
        <v>20</v>
      </c>
      <c r="B258">
        <v>3727</v>
      </c>
      <c r="K258" t="s">
        <v>14</v>
      </c>
      <c r="L258">
        <v>58</v>
      </c>
    </row>
    <row r="259" spans="1:12" x14ac:dyDescent="0.2">
      <c r="A259" t="s">
        <v>20</v>
      </c>
      <c r="B259">
        <v>1605</v>
      </c>
      <c r="K259" t="s">
        <v>14</v>
      </c>
      <c r="L259">
        <v>111</v>
      </c>
    </row>
    <row r="260" spans="1:12" x14ac:dyDescent="0.2">
      <c r="A260" t="s">
        <v>20</v>
      </c>
      <c r="B260">
        <v>2120</v>
      </c>
      <c r="K260" t="s">
        <v>14</v>
      </c>
      <c r="L260">
        <v>2955</v>
      </c>
    </row>
    <row r="261" spans="1:12" x14ac:dyDescent="0.2">
      <c r="A261" t="s">
        <v>20</v>
      </c>
      <c r="B261">
        <v>50</v>
      </c>
      <c r="K261" t="s">
        <v>14</v>
      </c>
      <c r="L261">
        <v>1657</v>
      </c>
    </row>
    <row r="262" spans="1:12" x14ac:dyDescent="0.2">
      <c r="A262" t="s">
        <v>20</v>
      </c>
      <c r="B262">
        <v>2080</v>
      </c>
      <c r="K262" t="s">
        <v>14</v>
      </c>
      <c r="L262">
        <v>926</v>
      </c>
    </row>
    <row r="263" spans="1:12" x14ac:dyDescent="0.2">
      <c r="A263" t="s">
        <v>20</v>
      </c>
      <c r="B263">
        <v>2105</v>
      </c>
      <c r="K263" t="s">
        <v>14</v>
      </c>
      <c r="L263">
        <v>77</v>
      </c>
    </row>
    <row r="264" spans="1:12" x14ac:dyDescent="0.2">
      <c r="A264" t="s">
        <v>20</v>
      </c>
      <c r="B264">
        <v>2436</v>
      </c>
      <c r="K264" t="s">
        <v>14</v>
      </c>
      <c r="L264">
        <v>1748</v>
      </c>
    </row>
    <row r="265" spans="1:12" x14ac:dyDescent="0.2">
      <c r="A265" t="s">
        <v>20</v>
      </c>
      <c r="B265">
        <v>80</v>
      </c>
      <c r="K265" t="s">
        <v>14</v>
      </c>
      <c r="L265">
        <v>79</v>
      </c>
    </row>
    <row r="266" spans="1:12" x14ac:dyDescent="0.2">
      <c r="A266" t="s">
        <v>20</v>
      </c>
      <c r="B266">
        <v>42</v>
      </c>
      <c r="K266" t="s">
        <v>14</v>
      </c>
      <c r="L266">
        <v>889</v>
      </c>
    </row>
    <row r="267" spans="1:12" x14ac:dyDescent="0.2">
      <c r="A267" t="s">
        <v>20</v>
      </c>
      <c r="B267">
        <v>139</v>
      </c>
      <c r="K267" t="s">
        <v>14</v>
      </c>
      <c r="L267">
        <v>56</v>
      </c>
    </row>
    <row r="268" spans="1:12" x14ac:dyDescent="0.2">
      <c r="A268" t="s">
        <v>20</v>
      </c>
      <c r="B268">
        <v>159</v>
      </c>
      <c r="K268" t="s">
        <v>14</v>
      </c>
      <c r="L268">
        <v>1</v>
      </c>
    </row>
    <row r="269" spans="1:12" x14ac:dyDescent="0.2">
      <c r="A269" t="s">
        <v>20</v>
      </c>
      <c r="B269">
        <v>381</v>
      </c>
      <c r="K269" t="s">
        <v>14</v>
      </c>
      <c r="L269">
        <v>83</v>
      </c>
    </row>
    <row r="270" spans="1:12" x14ac:dyDescent="0.2">
      <c r="A270" t="s">
        <v>20</v>
      </c>
      <c r="B270">
        <v>194</v>
      </c>
      <c r="K270" t="s">
        <v>14</v>
      </c>
      <c r="L270">
        <v>2025</v>
      </c>
    </row>
    <row r="271" spans="1:12" x14ac:dyDescent="0.2">
      <c r="A271" t="s">
        <v>20</v>
      </c>
      <c r="B271">
        <v>106</v>
      </c>
      <c r="K271" t="s">
        <v>14</v>
      </c>
      <c r="L271">
        <v>14</v>
      </c>
    </row>
    <row r="272" spans="1:12" x14ac:dyDescent="0.2">
      <c r="A272" t="s">
        <v>20</v>
      </c>
      <c r="B272">
        <v>142</v>
      </c>
      <c r="K272" t="s">
        <v>14</v>
      </c>
      <c r="L272">
        <v>656</v>
      </c>
    </row>
    <row r="273" spans="1:12" x14ac:dyDescent="0.2">
      <c r="A273" t="s">
        <v>20</v>
      </c>
      <c r="B273">
        <v>211</v>
      </c>
      <c r="K273" t="s">
        <v>14</v>
      </c>
      <c r="L273">
        <v>1596</v>
      </c>
    </row>
    <row r="274" spans="1:12" x14ac:dyDescent="0.2">
      <c r="A274" t="s">
        <v>20</v>
      </c>
      <c r="B274">
        <v>2756</v>
      </c>
      <c r="K274" t="s">
        <v>14</v>
      </c>
      <c r="L274">
        <v>10</v>
      </c>
    </row>
    <row r="275" spans="1:12" x14ac:dyDescent="0.2">
      <c r="A275" t="s">
        <v>20</v>
      </c>
      <c r="B275">
        <v>173</v>
      </c>
      <c r="K275" t="s">
        <v>14</v>
      </c>
      <c r="L275">
        <v>1121</v>
      </c>
    </row>
    <row r="276" spans="1:12" x14ac:dyDescent="0.2">
      <c r="A276" t="s">
        <v>20</v>
      </c>
      <c r="B276">
        <v>87</v>
      </c>
      <c r="K276" t="s">
        <v>14</v>
      </c>
      <c r="L276">
        <v>15</v>
      </c>
    </row>
    <row r="277" spans="1:12" x14ac:dyDescent="0.2">
      <c r="A277" t="s">
        <v>20</v>
      </c>
      <c r="B277">
        <v>1572</v>
      </c>
      <c r="K277" t="s">
        <v>14</v>
      </c>
      <c r="L277">
        <v>191</v>
      </c>
    </row>
    <row r="278" spans="1:12" x14ac:dyDescent="0.2">
      <c r="A278" t="s">
        <v>20</v>
      </c>
      <c r="B278">
        <v>2346</v>
      </c>
      <c r="K278" t="s">
        <v>14</v>
      </c>
      <c r="L278">
        <v>16</v>
      </c>
    </row>
    <row r="279" spans="1:12" x14ac:dyDescent="0.2">
      <c r="A279" t="s">
        <v>20</v>
      </c>
      <c r="B279">
        <v>115</v>
      </c>
      <c r="K279" t="s">
        <v>14</v>
      </c>
      <c r="L279">
        <v>17</v>
      </c>
    </row>
    <row r="280" spans="1:12" x14ac:dyDescent="0.2">
      <c r="A280" t="s">
        <v>20</v>
      </c>
      <c r="B280">
        <v>85</v>
      </c>
      <c r="K280" t="s">
        <v>14</v>
      </c>
      <c r="L280">
        <v>34</v>
      </c>
    </row>
    <row r="281" spans="1:12" x14ac:dyDescent="0.2">
      <c r="A281" t="s">
        <v>20</v>
      </c>
      <c r="B281">
        <v>144</v>
      </c>
      <c r="K281" t="s">
        <v>14</v>
      </c>
      <c r="L281">
        <v>1</v>
      </c>
    </row>
    <row r="282" spans="1:12" x14ac:dyDescent="0.2">
      <c r="A282" t="s">
        <v>20</v>
      </c>
      <c r="B282">
        <v>2443</v>
      </c>
      <c r="K282" t="s">
        <v>14</v>
      </c>
      <c r="L282">
        <v>1274</v>
      </c>
    </row>
    <row r="283" spans="1:12" x14ac:dyDescent="0.2">
      <c r="A283" t="s">
        <v>20</v>
      </c>
      <c r="B283">
        <v>64</v>
      </c>
      <c r="K283" t="s">
        <v>14</v>
      </c>
      <c r="L283">
        <v>210</v>
      </c>
    </row>
    <row r="284" spans="1:12" x14ac:dyDescent="0.2">
      <c r="A284" t="s">
        <v>20</v>
      </c>
      <c r="B284">
        <v>268</v>
      </c>
      <c r="K284" t="s">
        <v>14</v>
      </c>
      <c r="L284">
        <v>248</v>
      </c>
    </row>
    <row r="285" spans="1:12" x14ac:dyDescent="0.2">
      <c r="A285" t="s">
        <v>20</v>
      </c>
      <c r="B285">
        <v>195</v>
      </c>
      <c r="K285" t="s">
        <v>14</v>
      </c>
      <c r="L285">
        <v>513</v>
      </c>
    </row>
    <row r="286" spans="1:12" x14ac:dyDescent="0.2">
      <c r="A286" t="s">
        <v>20</v>
      </c>
      <c r="B286">
        <v>186</v>
      </c>
      <c r="K286" t="s">
        <v>14</v>
      </c>
      <c r="L286">
        <v>3410</v>
      </c>
    </row>
    <row r="287" spans="1:12" x14ac:dyDescent="0.2">
      <c r="A287" t="s">
        <v>20</v>
      </c>
      <c r="B287">
        <v>460</v>
      </c>
      <c r="K287" t="s">
        <v>14</v>
      </c>
      <c r="L287">
        <v>10</v>
      </c>
    </row>
    <row r="288" spans="1:12" x14ac:dyDescent="0.2">
      <c r="A288" t="s">
        <v>20</v>
      </c>
      <c r="B288">
        <v>2528</v>
      </c>
      <c r="K288" t="s">
        <v>14</v>
      </c>
      <c r="L288">
        <v>2201</v>
      </c>
    </row>
    <row r="289" spans="1:12" x14ac:dyDescent="0.2">
      <c r="A289" t="s">
        <v>20</v>
      </c>
      <c r="B289">
        <v>3657</v>
      </c>
      <c r="K289" t="s">
        <v>14</v>
      </c>
      <c r="L289">
        <v>676</v>
      </c>
    </row>
    <row r="290" spans="1:12" x14ac:dyDescent="0.2">
      <c r="A290" t="s">
        <v>20</v>
      </c>
      <c r="B290">
        <v>131</v>
      </c>
      <c r="K290" t="s">
        <v>14</v>
      </c>
      <c r="L290">
        <v>831</v>
      </c>
    </row>
    <row r="291" spans="1:12" x14ac:dyDescent="0.2">
      <c r="A291" t="s">
        <v>20</v>
      </c>
      <c r="B291">
        <v>239</v>
      </c>
      <c r="K291" t="s">
        <v>14</v>
      </c>
      <c r="L291">
        <v>859</v>
      </c>
    </row>
    <row r="292" spans="1:12" x14ac:dyDescent="0.2">
      <c r="A292" t="s">
        <v>20</v>
      </c>
      <c r="B292">
        <v>78</v>
      </c>
      <c r="K292" t="s">
        <v>14</v>
      </c>
      <c r="L292">
        <v>45</v>
      </c>
    </row>
    <row r="293" spans="1:12" x14ac:dyDescent="0.2">
      <c r="A293" t="s">
        <v>20</v>
      </c>
      <c r="B293">
        <v>1773</v>
      </c>
      <c r="K293" t="s">
        <v>14</v>
      </c>
      <c r="L293">
        <v>6</v>
      </c>
    </row>
    <row r="294" spans="1:12" x14ac:dyDescent="0.2">
      <c r="A294" t="s">
        <v>20</v>
      </c>
      <c r="B294">
        <v>32</v>
      </c>
      <c r="K294" t="s">
        <v>14</v>
      </c>
      <c r="L294">
        <v>7</v>
      </c>
    </row>
    <row r="295" spans="1:12" x14ac:dyDescent="0.2">
      <c r="A295" t="s">
        <v>20</v>
      </c>
      <c r="B295">
        <v>369</v>
      </c>
      <c r="K295" t="s">
        <v>14</v>
      </c>
      <c r="L295">
        <v>31</v>
      </c>
    </row>
    <row r="296" spans="1:12" x14ac:dyDescent="0.2">
      <c r="A296" t="s">
        <v>20</v>
      </c>
      <c r="B296">
        <v>89</v>
      </c>
      <c r="K296" t="s">
        <v>14</v>
      </c>
      <c r="L296">
        <v>78</v>
      </c>
    </row>
    <row r="297" spans="1:12" x14ac:dyDescent="0.2">
      <c r="A297" t="s">
        <v>20</v>
      </c>
      <c r="B297">
        <v>147</v>
      </c>
      <c r="K297" t="s">
        <v>14</v>
      </c>
      <c r="L297">
        <v>1225</v>
      </c>
    </row>
    <row r="298" spans="1:12" x14ac:dyDescent="0.2">
      <c r="A298" t="s">
        <v>20</v>
      </c>
      <c r="B298">
        <v>126</v>
      </c>
      <c r="K298" t="s">
        <v>14</v>
      </c>
      <c r="L298">
        <v>1</v>
      </c>
    </row>
    <row r="299" spans="1:12" x14ac:dyDescent="0.2">
      <c r="A299" t="s">
        <v>20</v>
      </c>
      <c r="B299">
        <v>2218</v>
      </c>
      <c r="K299" t="s">
        <v>14</v>
      </c>
      <c r="L299">
        <v>67</v>
      </c>
    </row>
    <row r="300" spans="1:12" x14ac:dyDescent="0.2">
      <c r="A300" t="s">
        <v>20</v>
      </c>
      <c r="B300">
        <v>202</v>
      </c>
      <c r="K300" t="s">
        <v>14</v>
      </c>
      <c r="L300">
        <v>19</v>
      </c>
    </row>
    <row r="301" spans="1:12" x14ac:dyDescent="0.2">
      <c r="A301" t="s">
        <v>20</v>
      </c>
      <c r="B301">
        <v>140</v>
      </c>
      <c r="K301" t="s">
        <v>14</v>
      </c>
      <c r="L301">
        <v>2108</v>
      </c>
    </row>
    <row r="302" spans="1:12" x14ac:dyDescent="0.2">
      <c r="A302" t="s">
        <v>20</v>
      </c>
      <c r="B302">
        <v>1052</v>
      </c>
      <c r="K302" t="s">
        <v>14</v>
      </c>
      <c r="L302">
        <v>679</v>
      </c>
    </row>
    <row r="303" spans="1:12" x14ac:dyDescent="0.2">
      <c r="A303" t="s">
        <v>20</v>
      </c>
      <c r="B303">
        <v>247</v>
      </c>
      <c r="K303" t="s">
        <v>14</v>
      </c>
      <c r="L303">
        <v>36</v>
      </c>
    </row>
    <row r="304" spans="1:12" x14ac:dyDescent="0.2">
      <c r="A304" t="s">
        <v>20</v>
      </c>
      <c r="B304">
        <v>84</v>
      </c>
      <c r="K304" t="s">
        <v>14</v>
      </c>
      <c r="L304">
        <v>47</v>
      </c>
    </row>
    <row r="305" spans="1:12" x14ac:dyDescent="0.2">
      <c r="A305" t="s">
        <v>20</v>
      </c>
      <c r="B305">
        <v>88</v>
      </c>
      <c r="K305" t="s">
        <v>14</v>
      </c>
      <c r="L305">
        <v>70</v>
      </c>
    </row>
    <row r="306" spans="1:12" x14ac:dyDescent="0.2">
      <c r="A306" t="s">
        <v>20</v>
      </c>
      <c r="B306">
        <v>156</v>
      </c>
      <c r="K306" t="s">
        <v>14</v>
      </c>
      <c r="L306">
        <v>154</v>
      </c>
    </row>
    <row r="307" spans="1:12" x14ac:dyDescent="0.2">
      <c r="A307" t="s">
        <v>20</v>
      </c>
      <c r="B307">
        <v>2985</v>
      </c>
      <c r="K307" t="s">
        <v>14</v>
      </c>
      <c r="L307">
        <v>22</v>
      </c>
    </row>
    <row r="308" spans="1:12" x14ac:dyDescent="0.2">
      <c r="A308" t="s">
        <v>20</v>
      </c>
      <c r="B308">
        <v>762</v>
      </c>
      <c r="K308" t="s">
        <v>14</v>
      </c>
      <c r="L308">
        <v>1758</v>
      </c>
    </row>
    <row r="309" spans="1:12" x14ac:dyDescent="0.2">
      <c r="A309" t="s">
        <v>20</v>
      </c>
      <c r="B309">
        <v>554</v>
      </c>
      <c r="K309" t="s">
        <v>14</v>
      </c>
      <c r="L309">
        <v>94</v>
      </c>
    </row>
    <row r="310" spans="1:12" x14ac:dyDescent="0.2">
      <c r="A310" t="s">
        <v>20</v>
      </c>
      <c r="B310">
        <v>135</v>
      </c>
      <c r="K310" t="s">
        <v>14</v>
      </c>
      <c r="L310">
        <v>33</v>
      </c>
    </row>
    <row r="311" spans="1:12" x14ac:dyDescent="0.2">
      <c r="A311" t="s">
        <v>20</v>
      </c>
      <c r="B311">
        <v>122</v>
      </c>
      <c r="K311" t="s">
        <v>14</v>
      </c>
      <c r="L311">
        <v>1</v>
      </c>
    </row>
    <row r="312" spans="1:12" x14ac:dyDescent="0.2">
      <c r="A312" t="s">
        <v>20</v>
      </c>
      <c r="B312">
        <v>221</v>
      </c>
      <c r="K312" t="s">
        <v>14</v>
      </c>
      <c r="L312">
        <v>31</v>
      </c>
    </row>
    <row r="313" spans="1:12" x14ac:dyDescent="0.2">
      <c r="A313" t="s">
        <v>20</v>
      </c>
      <c r="B313">
        <v>126</v>
      </c>
      <c r="K313" t="s">
        <v>14</v>
      </c>
      <c r="L313">
        <v>35</v>
      </c>
    </row>
    <row r="314" spans="1:12" x14ac:dyDescent="0.2">
      <c r="A314" t="s">
        <v>20</v>
      </c>
      <c r="B314">
        <v>1022</v>
      </c>
      <c r="K314" t="s">
        <v>14</v>
      </c>
      <c r="L314">
        <v>63</v>
      </c>
    </row>
    <row r="315" spans="1:12" x14ac:dyDescent="0.2">
      <c r="A315" t="s">
        <v>20</v>
      </c>
      <c r="B315">
        <v>3177</v>
      </c>
      <c r="K315" t="s">
        <v>14</v>
      </c>
      <c r="L315">
        <v>526</v>
      </c>
    </row>
    <row r="316" spans="1:12" x14ac:dyDescent="0.2">
      <c r="A316" t="s">
        <v>20</v>
      </c>
      <c r="B316">
        <v>198</v>
      </c>
      <c r="K316" t="s">
        <v>14</v>
      </c>
      <c r="L316">
        <v>121</v>
      </c>
    </row>
    <row r="317" spans="1:12" x14ac:dyDescent="0.2">
      <c r="A317" t="s">
        <v>20</v>
      </c>
      <c r="B317">
        <v>85</v>
      </c>
      <c r="K317" t="s">
        <v>14</v>
      </c>
      <c r="L317">
        <v>67</v>
      </c>
    </row>
    <row r="318" spans="1:12" x14ac:dyDescent="0.2">
      <c r="A318" t="s">
        <v>20</v>
      </c>
      <c r="B318">
        <v>3596</v>
      </c>
      <c r="K318" t="s">
        <v>14</v>
      </c>
      <c r="L318">
        <v>57</v>
      </c>
    </row>
    <row r="319" spans="1:12" x14ac:dyDescent="0.2">
      <c r="A319" t="s">
        <v>20</v>
      </c>
      <c r="B319">
        <v>244</v>
      </c>
      <c r="K319" t="s">
        <v>14</v>
      </c>
      <c r="L319">
        <v>1229</v>
      </c>
    </row>
    <row r="320" spans="1:12" x14ac:dyDescent="0.2">
      <c r="A320" t="s">
        <v>20</v>
      </c>
      <c r="B320">
        <v>5180</v>
      </c>
      <c r="K320" t="s">
        <v>14</v>
      </c>
      <c r="L320">
        <v>12</v>
      </c>
    </row>
    <row r="321" spans="1:12" x14ac:dyDescent="0.2">
      <c r="A321" t="s">
        <v>20</v>
      </c>
      <c r="B321">
        <v>589</v>
      </c>
      <c r="K321" t="s">
        <v>14</v>
      </c>
      <c r="L321">
        <v>452</v>
      </c>
    </row>
    <row r="322" spans="1:12" x14ac:dyDescent="0.2">
      <c r="A322" t="s">
        <v>20</v>
      </c>
      <c r="B322">
        <v>2725</v>
      </c>
      <c r="K322" t="s">
        <v>14</v>
      </c>
      <c r="L322">
        <v>1886</v>
      </c>
    </row>
    <row r="323" spans="1:12" x14ac:dyDescent="0.2">
      <c r="A323" t="s">
        <v>20</v>
      </c>
      <c r="B323">
        <v>300</v>
      </c>
      <c r="K323" t="s">
        <v>14</v>
      </c>
      <c r="L323">
        <v>1825</v>
      </c>
    </row>
    <row r="324" spans="1:12" x14ac:dyDescent="0.2">
      <c r="A324" t="s">
        <v>20</v>
      </c>
      <c r="B324">
        <v>144</v>
      </c>
      <c r="K324" t="s">
        <v>14</v>
      </c>
      <c r="L324">
        <v>31</v>
      </c>
    </row>
    <row r="325" spans="1:12" x14ac:dyDescent="0.2">
      <c r="A325" t="s">
        <v>20</v>
      </c>
      <c r="B325">
        <v>87</v>
      </c>
      <c r="K325" t="s">
        <v>14</v>
      </c>
      <c r="L325">
        <v>107</v>
      </c>
    </row>
    <row r="326" spans="1:12" x14ac:dyDescent="0.2">
      <c r="A326" t="s">
        <v>20</v>
      </c>
      <c r="B326">
        <v>3116</v>
      </c>
      <c r="K326" t="s">
        <v>14</v>
      </c>
      <c r="L326">
        <v>27</v>
      </c>
    </row>
    <row r="327" spans="1:12" x14ac:dyDescent="0.2">
      <c r="A327" t="s">
        <v>20</v>
      </c>
      <c r="B327">
        <v>909</v>
      </c>
      <c r="K327" t="s">
        <v>14</v>
      </c>
      <c r="L327">
        <v>1221</v>
      </c>
    </row>
    <row r="328" spans="1:12" x14ac:dyDescent="0.2">
      <c r="A328" t="s">
        <v>20</v>
      </c>
      <c r="B328">
        <v>1613</v>
      </c>
      <c r="K328" t="s">
        <v>14</v>
      </c>
      <c r="L328">
        <v>1</v>
      </c>
    </row>
    <row r="329" spans="1:12" x14ac:dyDescent="0.2">
      <c r="A329" t="s">
        <v>20</v>
      </c>
      <c r="B329">
        <v>136</v>
      </c>
      <c r="K329" t="s">
        <v>14</v>
      </c>
      <c r="L329">
        <v>16</v>
      </c>
    </row>
    <row r="330" spans="1:12" x14ac:dyDescent="0.2">
      <c r="A330" t="s">
        <v>20</v>
      </c>
      <c r="B330">
        <v>130</v>
      </c>
      <c r="K330" t="s">
        <v>14</v>
      </c>
      <c r="L330">
        <v>41</v>
      </c>
    </row>
    <row r="331" spans="1:12" x14ac:dyDescent="0.2">
      <c r="A331" t="s">
        <v>20</v>
      </c>
      <c r="B331">
        <v>102</v>
      </c>
      <c r="K331" t="s">
        <v>14</v>
      </c>
      <c r="L331">
        <v>523</v>
      </c>
    </row>
    <row r="332" spans="1:12" x14ac:dyDescent="0.2">
      <c r="A332" t="s">
        <v>20</v>
      </c>
      <c r="B332">
        <v>4006</v>
      </c>
      <c r="K332" t="s">
        <v>14</v>
      </c>
      <c r="L332">
        <v>141</v>
      </c>
    </row>
    <row r="333" spans="1:12" x14ac:dyDescent="0.2">
      <c r="A333" t="s">
        <v>20</v>
      </c>
      <c r="B333">
        <v>1629</v>
      </c>
      <c r="K333" t="s">
        <v>14</v>
      </c>
      <c r="L333">
        <v>52</v>
      </c>
    </row>
    <row r="334" spans="1:12" x14ac:dyDescent="0.2">
      <c r="A334" t="s">
        <v>20</v>
      </c>
      <c r="B334">
        <v>2188</v>
      </c>
      <c r="K334" t="s">
        <v>14</v>
      </c>
      <c r="L334">
        <v>225</v>
      </c>
    </row>
    <row r="335" spans="1:12" x14ac:dyDescent="0.2">
      <c r="A335" t="s">
        <v>20</v>
      </c>
      <c r="B335">
        <v>2409</v>
      </c>
      <c r="K335" t="s">
        <v>14</v>
      </c>
      <c r="L335">
        <v>38</v>
      </c>
    </row>
    <row r="336" spans="1:12" x14ac:dyDescent="0.2">
      <c r="A336" t="s">
        <v>20</v>
      </c>
      <c r="B336">
        <v>194</v>
      </c>
      <c r="K336" t="s">
        <v>14</v>
      </c>
      <c r="L336">
        <v>15</v>
      </c>
    </row>
    <row r="337" spans="1:12" x14ac:dyDescent="0.2">
      <c r="A337" t="s">
        <v>20</v>
      </c>
      <c r="B337">
        <v>1140</v>
      </c>
      <c r="K337" t="s">
        <v>14</v>
      </c>
      <c r="L337">
        <v>37</v>
      </c>
    </row>
    <row r="338" spans="1:12" x14ac:dyDescent="0.2">
      <c r="A338" t="s">
        <v>20</v>
      </c>
      <c r="B338">
        <v>102</v>
      </c>
      <c r="K338" t="s">
        <v>14</v>
      </c>
      <c r="L338">
        <v>112</v>
      </c>
    </row>
    <row r="339" spans="1:12" x14ac:dyDescent="0.2">
      <c r="A339" t="s">
        <v>20</v>
      </c>
      <c r="B339">
        <v>2857</v>
      </c>
      <c r="K339" t="s">
        <v>14</v>
      </c>
      <c r="L339">
        <v>21</v>
      </c>
    </row>
    <row r="340" spans="1:12" x14ac:dyDescent="0.2">
      <c r="A340" t="s">
        <v>20</v>
      </c>
      <c r="B340">
        <v>107</v>
      </c>
      <c r="K340" t="s">
        <v>14</v>
      </c>
      <c r="L340">
        <v>67</v>
      </c>
    </row>
    <row r="341" spans="1:12" x14ac:dyDescent="0.2">
      <c r="A341" t="s">
        <v>20</v>
      </c>
      <c r="B341">
        <v>160</v>
      </c>
      <c r="K341" t="s">
        <v>14</v>
      </c>
      <c r="L341">
        <v>78</v>
      </c>
    </row>
    <row r="342" spans="1:12" x14ac:dyDescent="0.2">
      <c r="A342" t="s">
        <v>20</v>
      </c>
      <c r="B342">
        <v>2230</v>
      </c>
      <c r="K342" t="s">
        <v>14</v>
      </c>
      <c r="L342">
        <v>67</v>
      </c>
    </row>
    <row r="343" spans="1:12" x14ac:dyDescent="0.2">
      <c r="A343" t="s">
        <v>20</v>
      </c>
      <c r="B343">
        <v>316</v>
      </c>
      <c r="K343" t="s">
        <v>14</v>
      </c>
      <c r="L343">
        <v>263</v>
      </c>
    </row>
    <row r="344" spans="1:12" x14ac:dyDescent="0.2">
      <c r="A344" t="s">
        <v>20</v>
      </c>
      <c r="B344">
        <v>117</v>
      </c>
      <c r="K344" t="s">
        <v>14</v>
      </c>
      <c r="L344">
        <v>1691</v>
      </c>
    </row>
    <row r="345" spans="1:12" x14ac:dyDescent="0.2">
      <c r="A345" t="s">
        <v>20</v>
      </c>
      <c r="B345">
        <v>6406</v>
      </c>
      <c r="K345" t="s">
        <v>14</v>
      </c>
      <c r="L345">
        <v>181</v>
      </c>
    </row>
    <row r="346" spans="1:12" x14ac:dyDescent="0.2">
      <c r="A346" t="s">
        <v>20</v>
      </c>
      <c r="B346">
        <v>192</v>
      </c>
      <c r="K346" t="s">
        <v>14</v>
      </c>
      <c r="L346">
        <v>13</v>
      </c>
    </row>
    <row r="347" spans="1:12" x14ac:dyDescent="0.2">
      <c r="A347" t="s">
        <v>20</v>
      </c>
      <c r="B347">
        <v>26</v>
      </c>
      <c r="K347" t="s">
        <v>14</v>
      </c>
      <c r="L347">
        <v>1</v>
      </c>
    </row>
    <row r="348" spans="1:12" x14ac:dyDescent="0.2">
      <c r="A348" t="s">
        <v>20</v>
      </c>
      <c r="B348">
        <v>723</v>
      </c>
      <c r="K348" t="s">
        <v>14</v>
      </c>
      <c r="L348">
        <v>21</v>
      </c>
    </row>
    <row r="349" spans="1:12" x14ac:dyDescent="0.2">
      <c r="A349" t="s">
        <v>20</v>
      </c>
      <c r="B349">
        <v>170</v>
      </c>
      <c r="K349" t="s">
        <v>14</v>
      </c>
      <c r="L349">
        <v>830</v>
      </c>
    </row>
    <row r="350" spans="1:12" x14ac:dyDescent="0.2">
      <c r="A350" t="s">
        <v>20</v>
      </c>
      <c r="B350">
        <v>238</v>
      </c>
      <c r="K350" t="s">
        <v>14</v>
      </c>
      <c r="L350">
        <v>130</v>
      </c>
    </row>
    <row r="351" spans="1:12" x14ac:dyDescent="0.2">
      <c r="A351" t="s">
        <v>20</v>
      </c>
      <c r="B351">
        <v>55</v>
      </c>
      <c r="K351" t="s">
        <v>14</v>
      </c>
      <c r="L351">
        <v>55</v>
      </c>
    </row>
    <row r="352" spans="1:12" x14ac:dyDescent="0.2">
      <c r="A352" t="s">
        <v>20</v>
      </c>
      <c r="B352">
        <v>128</v>
      </c>
      <c r="K352" t="s">
        <v>14</v>
      </c>
      <c r="L352">
        <v>114</v>
      </c>
    </row>
    <row r="353" spans="1:12" x14ac:dyDescent="0.2">
      <c r="A353" t="s">
        <v>20</v>
      </c>
      <c r="B353">
        <v>2144</v>
      </c>
      <c r="K353" t="s">
        <v>14</v>
      </c>
      <c r="L353">
        <v>594</v>
      </c>
    </row>
    <row r="354" spans="1:12" x14ac:dyDescent="0.2">
      <c r="A354" t="s">
        <v>20</v>
      </c>
      <c r="B354">
        <v>2693</v>
      </c>
      <c r="K354" t="s">
        <v>14</v>
      </c>
      <c r="L354">
        <v>24</v>
      </c>
    </row>
    <row r="355" spans="1:12" x14ac:dyDescent="0.2">
      <c r="A355" t="s">
        <v>20</v>
      </c>
      <c r="B355">
        <v>432</v>
      </c>
      <c r="K355" t="s">
        <v>14</v>
      </c>
      <c r="L355">
        <v>252</v>
      </c>
    </row>
    <row r="356" spans="1:12" x14ac:dyDescent="0.2">
      <c r="A356" t="s">
        <v>20</v>
      </c>
      <c r="B356">
        <v>189</v>
      </c>
      <c r="K356" t="s">
        <v>14</v>
      </c>
      <c r="L356">
        <v>67</v>
      </c>
    </row>
    <row r="357" spans="1:12" x14ac:dyDescent="0.2">
      <c r="A357" t="s">
        <v>20</v>
      </c>
      <c r="B357">
        <v>154</v>
      </c>
      <c r="K357" t="s">
        <v>14</v>
      </c>
      <c r="L357">
        <v>742</v>
      </c>
    </row>
    <row r="358" spans="1:12" x14ac:dyDescent="0.2">
      <c r="A358" t="s">
        <v>20</v>
      </c>
      <c r="B358">
        <v>96</v>
      </c>
      <c r="K358" t="s">
        <v>14</v>
      </c>
      <c r="L358">
        <v>75</v>
      </c>
    </row>
    <row r="359" spans="1:12" x14ac:dyDescent="0.2">
      <c r="A359" t="s">
        <v>20</v>
      </c>
      <c r="B359">
        <v>3063</v>
      </c>
      <c r="K359" t="s">
        <v>14</v>
      </c>
      <c r="L359">
        <v>4405</v>
      </c>
    </row>
    <row r="360" spans="1:12" x14ac:dyDescent="0.2">
      <c r="A360" t="s">
        <v>20</v>
      </c>
      <c r="B360">
        <v>2266</v>
      </c>
      <c r="K360" t="s">
        <v>14</v>
      </c>
      <c r="L360">
        <v>92</v>
      </c>
    </row>
    <row r="361" spans="1:12" x14ac:dyDescent="0.2">
      <c r="A361" t="s">
        <v>20</v>
      </c>
      <c r="B361">
        <v>194</v>
      </c>
      <c r="K361" t="s">
        <v>14</v>
      </c>
      <c r="L361">
        <v>64</v>
      </c>
    </row>
    <row r="362" spans="1:12" x14ac:dyDescent="0.2">
      <c r="A362" t="s">
        <v>20</v>
      </c>
      <c r="B362">
        <v>129</v>
      </c>
      <c r="K362" t="s">
        <v>14</v>
      </c>
      <c r="L362">
        <v>64</v>
      </c>
    </row>
    <row r="363" spans="1:12" x14ac:dyDescent="0.2">
      <c r="A363" t="s">
        <v>20</v>
      </c>
      <c r="B363">
        <v>375</v>
      </c>
      <c r="K363" t="s">
        <v>14</v>
      </c>
      <c r="L363">
        <v>842</v>
      </c>
    </row>
    <row r="364" spans="1:12" x14ac:dyDescent="0.2">
      <c r="A364" t="s">
        <v>20</v>
      </c>
      <c r="B364">
        <v>409</v>
      </c>
      <c r="K364" t="s">
        <v>14</v>
      </c>
      <c r="L364">
        <v>112</v>
      </c>
    </row>
    <row r="365" spans="1:12" x14ac:dyDescent="0.2">
      <c r="A365" t="s">
        <v>20</v>
      </c>
      <c r="B365">
        <v>234</v>
      </c>
      <c r="K365" t="s">
        <v>14</v>
      </c>
      <c r="L365">
        <v>374</v>
      </c>
    </row>
    <row r="366" spans="1:12" x14ac:dyDescent="0.2">
      <c r="A366" t="s">
        <v>20</v>
      </c>
      <c r="B366">
        <v>3016</v>
      </c>
    </row>
    <row r="367" spans="1:12" x14ac:dyDescent="0.2">
      <c r="A367" t="s">
        <v>20</v>
      </c>
      <c r="B367">
        <v>264</v>
      </c>
    </row>
    <row r="368" spans="1:12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  <row r="997" spans="1:2" ht="14" customHeight="1" x14ac:dyDescent="0.2"/>
    <row r="998" spans="1:2" x14ac:dyDescent="0.2">
      <c r="A998" t="s">
        <v>14</v>
      </c>
      <c r="B998">
        <v>112</v>
      </c>
    </row>
    <row r="999" spans="1:2" x14ac:dyDescent="0.2">
      <c r="A999" t="s">
        <v>74</v>
      </c>
      <c r="B999">
        <v>139</v>
      </c>
    </row>
    <row r="1000" spans="1:2" x14ac:dyDescent="0.2">
      <c r="A1000" t="s">
        <v>14</v>
      </c>
      <c r="B1000">
        <v>374</v>
      </c>
    </row>
    <row r="1001" spans="1:2" x14ac:dyDescent="0.2">
      <c r="A1001" t="s">
        <v>74</v>
      </c>
      <c r="B1001">
        <v>1122</v>
      </c>
    </row>
  </sheetData>
  <conditionalFormatting sqref="A567:A1001 D1:D4 D6:D365 F5">
    <cfRule type="containsText" dxfId="15" priority="25" operator="containsText" text="successful">
      <formula>NOT(ISERROR(SEARCH("successful",A1)))</formula>
    </cfRule>
    <cfRule type="containsText" dxfId="14" priority="26" stopIfTrue="1" operator="containsText" text="live">
      <formula>NOT(ISERROR(SEARCH("live",A1)))</formula>
    </cfRule>
    <cfRule type="containsText" dxfId="13" priority="27" stopIfTrue="1" operator="containsText" text="canceled">
      <formula>NOT(ISERROR(SEARCH("canceled",A1)))</formula>
    </cfRule>
    <cfRule type="containsText" dxfId="12" priority="28" operator="containsText" text="failed">
      <formula>NOT(ISERROR(SEARCH("failed",A1)))</formula>
    </cfRule>
  </conditionalFormatting>
  <conditionalFormatting sqref="A1:A566">
    <cfRule type="containsText" dxfId="11" priority="13" operator="containsText" text="successful">
      <formula>NOT(ISERROR(SEARCH("successful",A1)))</formula>
    </cfRule>
    <cfRule type="containsText" dxfId="10" priority="14" stopIfTrue="1" operator="containsText" text="live">
      <formula>NOT(ISERROR(SEARCH("live",A1)))</formula>
    </cfRule>
    <cfRule type="containsText" dxfId="9" priority="15" stopIfTrue="1" operator="containsText" text="canceled">
      <formula>NOT(ISERROR(SEARCH("canceled",A1)))</formula>
    </cfRule>
    <cfRule type="containsText" dxfId="8" priority="16" operator="containsText" text="failed">
      <formula>NOT(ISERROR(SEARCH("failed",A1)))</formula>
    </cfRule>
  </conditionalFormatting>
  <conditionalFormatting sqref="K1:K365">
    <cfRule type="containsText" dxfId="7" priority="9" operator="containsText" text="successful">
      <formula>NOT(ISERROR(SEARCH("successful",K1)))</formula>
    </cfRule>
    <cfRule type="containsText" dxfId="6" priority="10" stopIfTrue="1" operator="containsText" text="live">
      <formula>NOT(ISERROR(SEARCH("live",K1)))</formula>
    </cfRule>
    <cfRule type="containsText" dxfId="5" priority="11" stopIfTrue="1" operator="containsText" text="canceled">
      <formula>NOT(ISERROR(SEARCH("canceled",K1)))</formula>
    </cfRule>
    <cfRule type="containsText" dxfId="4" priority="12" operator="containsText" text="failed">
      <formula>NOT(ISERROR(SEARCH("failed",K1)))</formula>
    </cfRule>
  </conditionalFormatting>
  <conditionalFormatting sqref="N1">
    <cfRule type="containsText" dxfId="3" priority="1" operator="containsText" text="successful">
      <formula>NOT(ISERROR(SEARCH("successful",N1)))</formula>
    </cfRule>
    <cfRule type="containsText" dxfId="2" priority="2" stopIfTrue="1" operator="containsText" text="live">
      <formula>NOT(ISERROR(SEARCH("live",N1)))</formula>
    </cfRule>
    <cfRule type="containsText" dxfId="1" priority="3" stopIfTrue="1" operator="containsText" text="canceled">
      <formula>NOT(ISERROR(SEARCH("canceled",N1)))</formula>
    </cfRule>
    <cfRule type="containsText" dxfId="0" priority="4" operator="containsText" text="failed">
      <formula>NOT(ISERROR(SEARCH("failed",N1)))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Outcome by Month</vt:lpstr>
      <vt:lpstr>Crowdfunding Goal Analysis</vt:lpstr>
      <vt:lpstr>Campaign Backers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Justin E Blake</cp:lastModifiedBy>
  <dcterms:created xsi:type="dcterms:W3CDTF">2021-09-29T18:52:28Z</dcterms:created>
  <dcterms:modified xsi:type="dcterms:W3CDTF">2023-09-29T16:34:26Z</dcterms:modified>
</cp:coreProperties>
</file>