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\\192.168.1.9\Web\rem\"/>
    </mc:Choice>
  </mc:AlternateContent>
  <xr:revisionPtr revIDLastSave="0" documentId="13_ncr:1_{E7C636D9-257B-4C41-858F-388A77B60231}" xr6:coauthVersionLast="40" xr6:coauthVersionMax="40" xr10:uidLastSave="{00000000-0000-0000-0000-000000000000}"/>
  <bookViews>
    <workbookView xWindow="0" yWindow="0" windowWidth="23040" windowHeight="8412" activeTab="1" xr2:uid="{00000000-000D-0000-FFFF-FFFF00000000}"/>
  </bookViews>
  <sheets>
    <sheet name="ID-Serial" sheetId="15" r:id="rId1"/>
    <sheet name="Samples" sheetId="12" r:id="rId2"/>
    <sheet name="Counters" sheetId="7" r:id="rId3"/>
    <sheet name="Parameters" sheetId="14" r:id="rId4"/>
    <sheet name="Parameters-org" sheetId="8" r:id="rId5"/>
    <sheet name="Sheet1" sheetId="13" r:id="rId6"/>
  </sheets>
  <definedNames>
    <definedName name="_xlnm._FilterDatabase" localSheetId="2" hidden="1">Counters!$A$1:$G$71</definedName>
    <definedName name="_xlnm._FilterDatabase" localSheetId="0" hidden="1">'ID-Serial'!$A$1:$G$136</definedName>
    <definedName name="_xlnm._FilterDatabase" localSheetId="3" hidden="1">Parameters!$A$1:$F$135</definedName>
    <definedName name="_xlnm._FilterDatabase" localSheetId="4" hidden="1">'Parameters-org'!$A$1:$F$136</definedName>
    <definedName name="_xlnm._FilterDatabase" localSheetId="1" hidden="1">Samples!$A$1:$J$65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4" l="1"/>
  <c r="E13" i="7"/>
  <c r="E12" i="7"/>
  <c r="E11" i="7"/>
  <c r="E10" i="7"/>
  <c r="E9" i="7"/>
  <c r="E8" i="7"/>
  <c r="E30" i="7"/>
  <c r="E31" i="7"/>
  <c r="F30" i="7"/>
  <c r="E32" i="7"/>
  <c r="E33" i="7"/>
  <c r="F32" i="7"/>
  <c r="E34" i="7"/>
  <c r="F34" i="7"/>
  <c r="E35" i="7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H2" i="12"/>
  <c r="G13" i="14"/>
  <c r="H93" i="15"/>
  <c r="H94" i="15"/>
  <c r="H10" i="15"/>
  <c r="H9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84" i="15"/>
  <c r="H77" i="15"/>
  <c r="H78" i="15"/>
  <c r="H104" i="15"/>
  <c r="H103" i="15"/>
  <c r="H102" i="15"/>
  <c r="H101" i="15"/>
  <c r="H100" i="15"/>
  <c r="H88" i="15"/>
  <c r="H87" i="15"/>
  <c r="H85" i="15"/>
  <c r="H9" i="12"/>
  <c r="H8" i="12"/>
  <c r="H106" i="15"/>
  <c r="H105" i="15"/>
  <c r="H99" i="15"/>
  <c r="H98" i="15"/>
  <c r="H97" i="15"/>
  <c r="H96" i="15"/>
  <c r="H95" i="15"/>
  <c r="H92" i="15"/>
  <c r="H91" i="15"/>
  <c r="H90" i="15"/>
  <c r="H89" i="15"/>
  <c r="H86" i="15"/>
  <c r="H83" i="15"/>
  <c r="H82" i="15"/>
  <c r="H81" i="15"/>
  <c r="H80" i="15"/>
  <c r="H79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25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8" i="15"/>
  <c r="H7" i="15"/>
  <c r="H6" i="15"/>
  <c r="H5" i="15"/>
  <c r="H4" i="15"/>
  <c r="H3" i="15"/>
  <c r="H2" i="15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2" i="14"/>
  <c r="G11" i="14"/>
  <c r="G10" i="14"/>
  <c r="G9" i="14"/>
  <c r="G8" i="14"/>
  <c r="G7" i="14"/>
  <c r="G6" i="14"/>
  <c r="G5" i="14"/>
  <c r="G4" i="14"/>
  <c r="G3" i="14"/>
  <c r="G2" i="14"/>
  <c r="C136" i="8"/>
  <c r="C135" i="8"/>
  <c r="C134" i="8"/>
  <c r="C133" i="8"/>
  <c r="E133" i="8"/>
  <c r="C132" i="8"/>
  <c r="C131" i="8"/>
  <c r="C130" i="8"/>
  <c r="C129" i="8"/>
  <c r="E129" i="8"/>
  <c r="C128" i="8"/>
  <c r="C127" i="8"/>
  <c r="C126" i="8"/>
  <c r="C125" i="8"/>
  <c r="E125" i="8"/>
  <c r="C124" i="8"/>
  <c r="C123" i="8"/>
  <c r="C122" i="8"/>
  <c r="C121" i="8"/>
  <c r="E121" i="8"/>
  <c r="C120" i="8"/>
  <c r="C119" i="8"/>
  <c r="C118" i="8"/>
  <c r="C117" i="8"/>
  <c r="E117" i="8"/>
  <c r="C116" i="8"/>
  <c r="C115" i="8"/>
  <c r="C114" i="8"/>
  <c r="C113" i="8"/>
  <c r="E113" i="8"/>
  <c r="C112" i="8"/>
  <c r="C111" i="8"/>
  <c r="C110" i="8"/>
  <c r="C109" i="8"/>
  <c r="E109" i="8"/>
  <c r="C108" i="8"/>
  <c r="C107" i="8"/>
  <c r="C106" i="8"/>
  <c r="C105" i="8"/>
  <c r="C104" i="8"/>
  <c r="C103" i="8"/>
  <c r="C102" i="8"/>
  <c r="C101" i="8"/>
  <c r="E101" i="8"/>
  <c r="C100" i="8"/>
  <c r="C99" i="8"/>
  <c r="C98" i="8"/>
  <c r="C97" i="8"/>
  <c r="E97" i="8"/>
  <c r="C96" i="8"/>
  <c r="C95" i="8"/>
  <c r="C94" i="8"/>
  <c r="C93" i="8"/>
  <c r="E93" i="8"/>
  <c r="C92" i="8"/>
  <c r="C91" i="8"/>
  <c r="C90" i="8"/>
  <c r="C89" i="8"/>
  <c r="E89" i="8"/>
  <c r="C88" i="8"/>
  <c r="C87" i="8"/>
  <c r="C86" i="8"/>
  <c r="C85" i="8"/>
  <c r="E85" i="8"/>
  <c r="C84" i="8"/>
  <c r="C83" i="8"/>
  <c r="C82" i="8"/>
  <c r="C81" i="8"/>
  <c r="C80" i="8"/>
  <c r="C79" i="8"/>
  <c r="C78" i="8"/>
  <c r="C77" i="8"/>
  <c r="C76" i="8"/>
  <c r="C75" i="8"/>
  <c r="C74" i="8"/>
  <c r="C73" i="8"/>
  <c r="E73" i="8"/>
  <c r="C72" i="8"/>
  <c r="C71" i="8"/>
  <c r="C70" i="8"/>
  <c r="C68" i="8"/>
  <c r="E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2" i="8"/>
  <c r="C51" i="8"/>
  <c r="C50" i="8"/>
  <c r="E50" i="8"/>
  <c r="C49" i="8"/>
  <c r="C48" i="8"/>
  <c r="C47" i="8"/>
  <c r="C46" i="8"/>
  <c r="E46" i="8"/>
  <c r="C45" i="8"/>
  <c r="C44" i="8"/>
  <c r="C43" i="8"/>
  <c r="C41" i="8"/>
  <c r="E41" i="8"/>
  <c r="C40" i="8"/>
  <c r="C39" i="8"/>
  <c r="C38" i="8"/>
  <c r="C37" i="8"/>
  <c r="E37" i="8"/>
  <c r="C36" i="8"/>
  <c r="C35" i="8"/>
  <c r="C34" i="8"/>
  <c r="C33" i="8"/>
  <c r="E33" i="8"/>
  <c r="C32" i="8"/>
  <c r="C31" i="8"/>
  <c r="C30" i="8"/>
  <c r="C29" i="8"/>
  <c r="E29" i="8"/>
  <c r="C28" i="8"/>
  <c r="C27" i="8"/>
  <c r="C26" i="8"/>
  <c r="C25" i="8"/>
  <c r="E25" i="8"/>
  <c r="C24" i="8"/>
  <c r="C23" i="8"/>
  <c r="C22" i="8"/>
  <c r="C21" i="8"/>
  <c r="E21" i="8"/>
  <c r="C20" i="8"/>
  <c r="C19" i="8"/>
  <c r="C18" i="8"/>
  <c r="C17" i="8"/>
  <c r="E17" i="8"/>
  <c r="C16" i="8"/>
  <c r="C15" i="8"/>
  <c r="C14" i="8"/>
  <c r="C13" i="8"/>
  <c r="E13" i="8"/>
  <c r="C11" i="8"/>
  <c r="C10" i="8"/>
  <c r="C9" i="8"/>
  <c r="H56" i="12"/>
  <c r="H55" i="12"/>
  <c r="H54" i="12"/>
  <c r="H53" i="12"/>
  <c r="H52" i="12"/>
  <c r="H43" i="12"/>
  <c r="H42" i="12"/>
  <c r="H39" i="12"/>
  <c r="H19" i="12"/>
  <c r="H18" i="12"/>
  <c r="H50" i="12"/>
  <c r="H49" i="12"/>
  <c r="H51" i="12"/>
  <c r="H48" i="12"/>
  <c r="E108" i="8"/>
  <c r="E107" i="8"/>
  <c r="E104" i="8"/>
  <c r="E69" i="8"/>
  <c r="E54" i="8"/>
  <c r="E53" i="8"/>
  <c r="E36" i="8"/>
  <c r="E76" i="8"/>
  <c r="E75" i="8"/>
  <c r="E74" i="8"/>
  <c r="E67" i="8"/>
  <c r="H58" i="12"/>
  <c r="H47" i="12"/>
  <c r="H46" i="12"/>
  <c r="H45" i="12"/>
  <c r="H44" i="12"/>
  <c r="E32" i="8"/>
  <c r="H65" i="12"/>
  <c r="H64" i="12"/>
  <c r="H63" i="12"/>
  <c r="H62" i="12"/>
  <c r="H61" i="12"/>
  <c r="H60" i="12"/>
  <c r="H59" i="12"/>
  <c r="H57" i="12"/>
  <c r="H41" i="12"/>
  <c r="H40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7" i="12"/>
  <c r="H16" i="12"/>
  <c r="H15" i="12"/>
  <c r="H14" i="12"/>
  <c r="H13" i="12"/>
  <c r="H12" i="12"/>
  <c r="H11" i="12"/>
  <c r="H10" i="12"/>
  <c r="H7" i="12"/>
  <c r="H6" i="12"/>
  <c r="H5" i="12"/>
  <c r="H4" i="12"/>
  <c r="H3" i="12"/>
  <c r="E114" i="8"/>
  <c r="E94" i="8"/>
  <c r="E38" i="8"/>
  <c r="E35" i="8"/>
  <c r="E66" i="8"/>
  <c r="E65" i="8"/>
  <c r="E64" i="8"/>
  <c r="E63" i="8"/>
  <c r="E62" i="8"/>
  <c r="E61" i="8"/>
  <c r="E60" i="8"/>
  <c r="E59" i="8"/>
  <c r="E58" i="8"/>
  <c r="E57" i="8"/>
  <c r="E56" i="8"/>
  <c r="E86" i="8"/>
  <c r="E70" i="8"/>
  <c r="E136" i="8"/>
  <c r="E135" i="8"/>
  <c r="E134" i="8"/>
  <c r="E132" i="8"/>
  <c r="E131" i="8"/>
  <c r="E130" i="8"/>
  <c r="E128" i="8"/>
  <c r="E127" i="8"/>
  <c r="E126" i="8"/>
  <c r="E124" i="8"/>
  <c r="E123" i="8"/>
  <c r="E122" i="8"/>
  <c r="E120" i="8"/>
  <c r="E119" i="8"/>
  <c r="E118" i="8"/>
  <c r="E116" i="8"/>
  <c r="E115" i="8"/>
  <c r="E112" i="8"/>
  <c r="E111" i="8"/>
  <c r="E110" i="8"/>
  <c r="E106" i="8"/>
  <c r="E105" i="8"/>
  <c r="E103" i="8"/>
  <c r="E102" i="8"/>
  <c r="E100" i="8"/>
  <c r="E99" i="8"/>
  <c r="E98" i="8"/>
  <c r="E96" i="8"/>
  <c r="E95" i="8"/>
  <c r="E92" i="8"/>
  <c r="E91" i="8"/>
  <c r="E90" i="8"/>
  <c r="E88" i="8"/>
  <c r="E87" i="8"/>
  <c r="E84" i="8"/>
  <c r="E83" i="8"/>
  <c r="E82" i="8"/>
  <c r="E81" i="8"/>
  <c r="E80" i="8"/>
  <c r="E79" i="8"/>
  <c r="E78" i="8"/>
  <c r="E77" i="8"/>
  <c r="E72" i="8"/>
  <c r="E71" i="8"/>
  <c r="E55" i="8"/>
  <c r="E52" i="8"/>
  <c r="E51" i="8"/>
  <c r="E49" i="8"/>
  <c r="E48" i="8"/>
  <c r="E47" i="8"/>
  <c r="E45" i="8"/>
  <c r="E44" i="8"/>
  <c r="E43" i="8"/>
  <c r="E42" i="8"/>
  <c r="E30" i="8"/>
  <c r="E27" i="8"/>
  <c r="E26" i="8"/>
  <c r="E40" i="8"/>
  <c r="E39" i="8"/>
  <c r="E34" i="8"/>
  <c r="E31" i="8"/>
  <c r="E28" i="8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24" i="8"/>
  <c r="E23" i="8"/>
  <c r="E22" i="8"/>
  <c r="E20" i="8"/>
  <c r="E19" i="8"/>
  <c r="E18" i="8"/>
  <c r="E14" i="7"/>
  <c r="E15" i="7"/>
  <c r="E16" i="7"/>
  <c r="E17" i="7"/>
  <c r="F16" i="7"/>
  <c r="E20" i="7"/>
  <c r="E21" i="7"/>
  <c r="E18" i="7"/>
  <c r="E19" i="7"/>
  <c r="E22" i="7"/>
  <c r="E23" i="7"/>
  <c r="E28" i="7"/>
  <c r="E29" i="7"/>
  <c r="E26" i="7"/>
  <c r="E27" i="7"/>
  <c r="E24" i="7"/>
  <c r="E25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16" i="8"/>
  <c r="E15" i="8"/>
  <c r="E14" i="8"/>
  <c r="E12" i="8"/>
  <c r="E11" i="8"/>
  <c r="E10" i="8"/>
  <c r="E9" i="8"/>
  <c r="F14" i="7"/>
  <c r="F26" i="7"/>
  <c r="F22" i="7"/>
  <c r="F20" i="7"/>
  <c r="F24" i="7"/>
  <c r="F28" i="7"/>
  <c r="F18" i="7"/>
  <c r="C59" i="12"/>
  <c r="C33" i="12"/>
  <c r="C28" i="12"/>
  <c r="C23" i="12"/>
  <c r="C94" i="15"/>
  <c r="C8" i="15"/>
  <c r="C110" i="14"/>
  <c r="C82" i="15"/>
  <c r="C99" i="14"/>
  <c r="C71" i="15"/>
  <c r="C82" i="14"/>
  <c r="C47" i="14"/>
  <c r="C15" i="14"/>
  <c r="C62" i="15"/>
  <c r="C17" i="15"/>
  <c r="C54" i="14"/>
  <c r="C64" i="14"/>
  <c r="C50" i="14"/>
  <c r="C28" i="14"/>
  <c r="C22" i="12"/>
  <c r="C11" i="12"/>
  <c r="C55" i="12"/>
  <c r="C37" i="15"/>
  <c r="C32" i="15"/>
  <c r="C132" i="14"/>
  <c r="C100" i="14"/>
  <c r="C60" i="15"/>
  <c r="C38" i="15"/>
  <c r="C51" i="15"/>
  <c r="C69" i="14"/>
  <c r="C37" i="14"/>
  <c r="C5" i="14"/>
  <c r="C42" i="15"/>
  <c r="C61" i="15"/>
  <c r="C6" i="14"/>
  <c r="C24" i="14"/>
  <c r="C9" i="14"/>
  <c r="C63" i="12"/>
  <c r="C39" i="12"/>
  <c r="C45" i="12"/>
  <c r="C44" i="12"/>
  <c r="C16" i="15"/>
  <c r="C78" i="15"/>
  <c r="C122" i="14"/>
  <c r="C90" i="14"/>
  <c r="C25" i="15"/>
  <c r="C18" i="15"/>
  <c r="C125" i="14"/>
  <c r="C59" i="14"/>
  <c r="C27" i="14"/>
  <c r="C95" i="15"/>
  <c r="C103" i="14"/>
  <c r="C41" i="15"/>
  <c r="C39" i="15"/>
  <c r="C89" i="15"/>
  <c r="C60" i="14"/>
  <c r="C21" i="12"/>
  <c r="C2" i="15"/>
  <c r="C59" i="15"/>
  <c r="C50" i="15"/>
  <c r="C26" i="14"/>
  <c r="C85" i="14"/>
  <c r="C12" i="12"/>
  <c r="C23" i="15"/>
  <c r="C30" i="15"/>
  <c r="C2" i="14"/>
  <c r="C14" i="15"/>
  <c r="C112" i="14"/>
  <c r="C9" i="12"/>
  <c r="C12" i="15"/>
  <c r="C5" i="15"/>
  <c r="C25" i="14"/>
  <c r="C22" i="15"/>
  <c r="C79" i="15"/>
  <c r="C72" i="14"/>
  <c r="C4" i="12"/>
  <c r="C8" i="12"/>
  <c r="C15" i="15"/>
  <c r="C94" i="14"/>
  <c r="C27" i="15"/>
  <c r="C63" i="14"/>
  <c r="C88" i="15"/>
  <c r="C119" i="14"/>
  <c r="C97" i="14"/>
  <c r="C80" i="15"/>
  <c r="C62" i="12"/>
  <c r="C35" i="12"/>
  <c r="C86" i="15"/>
  <c r="C87" i="15"/>
  <c r="C102" i="15"/>
  <c r="C53" i="14"/>
  <c r="C76" i="15"/>
  <c r="C113" i="14"/>
  <c r="C36" i="14"/>
  <c r="C25" i="12"/>
  <c r="C9" i="15"/>
  <c r="C72" i="15"/>
  <c r="C63" i="15"/>
  <c r="C75" i="14"/>
  <c r="C10" i="14"/>
  <c r="C73" i="15"/>
  <c r="C48" i="14"/>
  <c r="C34" i="14"/>
  <c r="C3" i="12"/>
  <c r="C41" i="14"/>
  <c r="C74" i="15"/>
  <c r="C96" i="14"/>
  <c r="C53" i="15"/>
  <c r="C66" i="15"/>
  <c r="C120" i="14"/>
  <c r="C95" i="14"/>
  <c r="C49" i="14"/>
  <c r="C54" i="12"/>
  <c r="C40" i="12"/>
  <c r="C96" i="15"/>
  <c r="C19" i="15"/>
  <c r="C84" i="15"/>
  <c r="C55" i="14"/>
  <c r="C81" i="15"/>
  <c r="C89" i="14"/>
  <c r="C105" i="14"/>
  <c r="C38" i="12"/>
  <c r="C24" i="12"/>
  <c r="C10" i="15"/>
  <c r="C108" i="14"/>
  <c r="C75" i="15"/>
  <c r="C30" i="14"/>
  <c r="C26" i="12"/>
  <c r="C15" i="12"/>
  <c r="C10" i="12"/>
  <c r="C93" i="15"/>
  <c r="C36" i="15"/>
  <c r="C134" i="14"/>
  <c r="C102" i="14"/>
  <c r="C64" i="15"/>
  <c r="C80" i="14"/>
  <c r="C55" i="15"/>
  <c r="C71" i="14"/>
  <c r="C39" i="14"/>
  <c r="C7" i="14"/>
  <c r="C46" i="15"/>
  <c r="C65" i="15"/>
  <c r="C14" i="14"/>
  <c r="C32" i="14"/>
  <c r="C18" i="14"/>
  <c r="C64" i="12"/>
  <c r="C53" i="12"/>
  <c r="C51" i="12"/>
  <c r="C58" i="12"/>
  <c r="C20" i="15"/>
  <c r="C11" i="15"/>
  <c r="C124" i="14"/>
  <c r="C92" i="14"/>
  <c r="C44" i="15"/>
  <c r="C21" i="15"/>
  <c r="C133" i="14"/>
  <c r="C61" i="14"/>
  <c r="C29" i="14"/>
  <c r="C98" i="15"/>
  <c r="C111" i="14"/>
  <c r="C45" i="15"/>
  <c r="C76" i="14"/>
  <c r="C26" i="15"/>
  <c r="C86" i="14"/>
  <c r="C50" i="12"/>
  <c r="C57" i="12"/>
  <c r="C36" i="12"/>
  <c r="C31" i="12"/>
  <c r="C97" i="15"/>
  <c r="C83" i="15"/>
  <c r="C114" i="14"/>
  <c r="C99" i="15"/>
  <c r="C115" i="14"/>
  <c r="C85" i="15"/>
  <c r="C93" i="14"/>
  <c r="C51" i="14"/>
  <c r="C19" i="14"/>
  <c r="C70" i="15"/>
  <c r="C79" i="14"/>
  <c r="C70" i="14"/>
  <c r="C81" i="14"/>
  <c r="C66" i="14"/>
  <c r="C4" i="14"/>
  <c r="C14" i="12"/>
  <c r="C104" i="14"/>
  <c r="C73" i="14"/>
  <c r="C69" i="15"/>
  <c r="C47" i="12"/>
  <c r="C17" i="14"/>
  <c r="C52" i="12"/>
  <c r="C128" i="14"/>
  <c r="C43" i="15"/>
  <c r="C127" i="14"/>
  <c r="C5" i="12"/>
  <c r="C91" i="15"/>
  <c r="C49" i="12"/>
  <c r="C104" i="15"/>
  <c r="C13" i="15"/>
  <c r="C90" i="15"/>
  <c r="C3" i="15"/>
  <c r="C107" i="14"/>
  <c r="C2" i="12"/>
  <c r="C19" i="12"/>
  <c r="C48" i="12"/>
  <c r="C24" i="15"/>
  <c r="C126" i="14"/>
  <c r="C48" i="15"/>
  <c r="C7" i="15"/>
  <c r="C31" i="14"/>
  <c r="C49" i="15"/>
  <c r="C68" i="14"/>
  <c r="C42" i="12"/>
  <c r="C41" i="12"/>
  <c r="C100" i="15"/>
  <c r="C116" i="14"/>
  <c r="C123" i="14"/>
  <c r="C101" i="14"/>
  <c r="C21" i="14"/>
  <c r="C84" i="14"/>
  <c r="C78" i="14"/>
  <c r="C74" i="14"/>
  <c r="C34" i="12"/>
  <c r="C20" i="12"/>
  <c r="C13" i="12"/>
  <c r="C4" i="15"/>
  <c r="C106" i="14"/>
  <c r="C88" i="14"/>
  <c r="C43" i="14"/>
  <c r="C54" i="15"/>
  <c r="C38" i="14"/>
  <c r="C20" i="14"/>
  <c r="C68" i="15"/>
  <c r="C22" i="14"/>
  <c r="C62" i="14"/>
  <c r="C18" i="12"/>
  <c r="C65" i="14"/>
  <c r="C37" i="12"/>
  <c r="C65" i="12"/>
  <c r="C117" i="14"/>
  <c r="C44" i="14"/>
  <c r="C46" i="12"/>
  <c r="C61" i="12"/>
  <c r="C77" i="15"/>
  <c r="C118" i="14"/>
  <c r="C131" i="14"/>
  <c r="C109" i="14"/>
  <c r="C23" i="14"/>
  <c r="C87" i="14"/>
  <c r="C103" i="15"/>
  <c r="C11" i="14"/>
  <c r="C29" i="12"/>
  <c r="C17" i="12"/>
  <c r="C6" i="15"/>
  <c r="C91" i="14"/>
  <c r="C12" i="14"/>
  <c r="C56" i="14"/>
  <c r="C56" i="12"/>
  <c r="C130" i="14"/>
  <c r="C47" i="15"/>
  <c r="C135" i="14"/>
  <c r="C7" i="12"/>
  <c r="C8" i="14"/>
  <c r="C29" i="15"/>
  <c r="C27" i="12"/>
  <c r="C57" i="14"/>
  <c r="C67" i="15"/>
  <c r="C58" i="15"/>
  <c r="C42" i="14"/>
  <c r="C43" i="12"/>
  <c r="C98" i="14"/>
  <c r="C67" i="14"/>
  <c r="C57" i="15"/>
  <c r="C30" i="12"/>
  <c r="C40" i="14"/>
  <c r="C52" i="15"/>
  <c r="C58" i="14"/>
  <c r="C121" i="14"/>
  <c r="C77" i="14"/>
  <c r="C101" i="15"/>
  <c r="C52" i="14"/>
  <c r="C33" i="15"/>
  <c r="C56" i="15"/>
  <c r="C35" i="14"/>
  <c r="C31" i="15"/>
  <c r="C40" i="15"/>
  <c r="C92" i="15"/>
  <c r="C33" i="14"/>
  <c r="C60" i="12"/>
  <c r="C32" i="12"/>
  <c r="C45" i="14"/>
  <c r="C46" i="14"/>
  <c r="C16" i="12"/>
  <c r="C28" i="15"/>
  <c r="C35" i="15"/>
  <c r="C3" i="14"/>
  <c r="C16" i="14"/>
  <c r="C83" i="14"/>
  <c r="C6" i="12"/>
  <c r="C129" i="14"/>
  <c r="C13" i="14"/>
  <c r="C34" i="15"/>
  <c r="E40" i="14" l="1"/>
  <c r="E51" i="14"/>
  <c r="E67" i="14"/>
  <c r="E39" i="14"/>
  <c r="E33" i="14"/>
  <c r="E35" i="14"/>
  <c r="E38" i="14"/>
  <c r="E32" i="14"/>
  <c r="E34" i="14"/>
  <c r="E36" i="14"/>
  <c r="E37" i="14"/>
  <c r="E69" i="14"/>
  <c r="E49" i="14"/>
  <c r="E48" i="14"/>
  <c r="E68" i="14"/>
  <c r="E53" i="14"/>
  <c r="E66" i="14"/>
  <c r="E34" i="15"/>
  <c r="E13" i="14"/>
  <c r="E129" i="14"/>
  <c r="E83" i="14"/>
  <c r="E16" i="14"/>
  <c r="E35" i="15"/>
  <c r="E28" i="15"/>
  <c r="E16" i="12"/>
  <c r="E46" i="14"/>
  <c r="E45" i="14"/>
  <c r="E32" i="12"/>
  <c r="E92" i="15"/>
  <c r="E40" i="15"/>
  <c r="E31" i="15"/>
  <c r="E56" i="15"/>
  <c r="F56" i="15" s="1"/>
  <c r="E33" i="15"/>
  <c r="E52" i="14"/>
  <c r="F101" i="15"/>
  <c r="E77" i="14"/>
  <c r="E121" i="14"/>
  <c r="E58" i="14"/>
  <c r="E52" i="15"/>
  <c r="F52" i="15" s="1"/>
  <c r="E30" i="12"/>
  <c r="E57" i="15"/>
  <c r="F57" i="15" s="1"/>
  <c r="E98" i="14"/>
  <c r="E42" i="14"/>
  <c r="E58" i="15"/>
  <c r="F58" i="15" s="1"/>
  <c r="E67" i="15"/>
  <c r="F67" i="15" s="1"/>
  <c r="E57" i="14"/>
  <c r="E27" i="12"/>
  <c r="E29" i="15"/>
  <c r="E8" i="14"/>
  <c r="E135" i="14"/>
  <c r="E47" i="15"/>
  <c r="F47" i="15" s="1"/>
  <c r="E130" i="14"/>
  <c r="E56" i="14"/>
  <c r="E12" i="14"/>
  <c r="E91" i="14"/>
  <c r="E17" i="12"/>
  <c r="E29" i="12"/>
  <c r="E11" i="14"/>
  <c r="F103" i="15"/>
  <c r="E87" i="14"/>
  <c r="E23" i="14"/>
  <c r="E109" i="14"/>
  <c r="E131" i="14"/>
  <c r="E118" i="14"/>
  <c r="E77" i="15"/>
  <c r="F46" i="12"/>
  <c r="E46" i="12"/>
  <c r="E44" i="14"/>
  <c r="E117" i="14"/>
  <c r="E37" i="12"/>
  <c r="F37" i="12" s="1"/>
  <c r="E65" i="14"/>
  <c r="E62" i="14"/>
  <c r="E22" i="14"/>
  <c r="E68" i="15"/>
  <c r="F68" i="15" s="1"/>
  <c r="E20" i="14"/>
  <c r="E54" i="15"/>
  <c r="F54" i="15" s="1"/>
  <c r="E43" i="14"/>
  <c r="E88" i="14"/>
  <c r="E106" i="14"/>
  <c r="E13" i="12"/>
  <c r="E20" i="12"/>
  <c r="E34" i="12"/>
  <c r="F34" i="12" s="1"/>
  <c r="E74" i="14"/>
  <c r="E78" i="14"/>
  <c r="E84" i="14"/>
  <c r="E21" i="14"/>
  <c r="E101" i="14"/>
  <c r="E123" i="14"/>
  <c r="E116" i="14"/>
  <c r="F100" i="15"/>
  <c r="E41" i="12"/>
  <c r="F41" i="12" s="1"/>
  <c r="E49" i="15"/>
  <c r="F49" i="15" s="1"/>
  <c r="E31" i="14"/>
  <c r="E48" i="15"/>
  <c r="F48" i="15" s="1"/>
  <c r="E126" i="14"/>
  <c r="E24" i="15"/>
  <c r="E48" i="12"/>
  <c r="F48" i="12" s="1"/>
  <c r="G48" i="12" s="1"/>
  <c r="E107" i="14"/>
  <c r="E13" i="15"/>
  <c r="F104" i="15"/>
  <c r="E49" i="12"/>
  <c r="F49" i="12" s="1"/>
  <c r="G49" i="12" s="1"/>
  <c r="E127" i="14"/>
  <c r="E43" i="15"/>
  <c r="F43" i="15" s="1"/>
  <c r="E128" i="14"/>
  <c r="E17" i="14"/>
  <c r="E47" i="12"/>
  <c r="F47" i="12"/>
  <c r="E69" i="15"/>
  <c r="F69" i="15" s="1"/>
  <c r="E73" i="14"/>
  <c r="E104" i="14"/>
  <c r="E14" i="12"/>
  <c r="E81" i="14"/>
  <c r="E70" i="14"/>
  <c r="E79" i="14"/>
  <c r="E70" i="15"/>
  <c r="F70" i="15" s="1"/>
  <c r="E19" i="14"/>
  <c r="E93" i="14"/>
  <c r="E115" i="14"/>
  <c r="E99" i="15"/>
  <c r="E114" i="14"/>
  <c r="E83" i="15"/>
  <c r="E97" i="15"/>
  <c r="E31" i="12"/>
  <c r="E36" i="12"/>
  <c r="E50" i="12"/>
  <c r="F50" i="12" s="1"/>
  <c r="G50" i="12" s="1"/>
  <c r="E86" i="14"/>
  <c r="E26" i="15"/>
  <c r="E76" i="14"/>
  <c r="E45" i="15"/>
  <c r="F45" i="15" s="1"/>
  <c r="E111" i="14"/>
  <c r="E98" i="15"/>
  <c r="E29" i="14"/>
  <c r="E61" i="14"/>
  <c r="E133" i="14"/>
  <c r="E21" i="15"/>
  <c r="E44" i="15"/>
  <c r="F44" i="15" s="1"/>
  <c r="E92" i="14"/>
  <c r="E124" i="14"/>
  <c r="E11" i="15"/>
  <c r="E20" i="15"/>
  <c r="E51" i="12"/>
  <c r="F51" i="12" s="1"/>
  <c r="G51" i="12" s="1"/>
  <c r="E18" i="14"/>
  <c r="E14" i="14"/>
  <c r="E65" i="15"/>
  <c r="F65" i="15" s="1"/>
  <c r="E46" i="15"/>
  <c r="F46" i="15" s="1"/>
  <c r="E71" i="14"/>
  <c r="E55" i="15"/>
  <c r="F55" i="15" s="1"/>
  <c r="E80" i="14"/>
  <c r="E64" i="15"/>
  <c r="F64" i="15" s="1"/>
  <c r="E102" i="14"/>
  <c r="E134" i="14"/>
  <c r="E36" i="15"/>
  <c r="E93" i="15"/>
  <c r="E10" i="12"/>
  <c r="E15" i="12"/>
  <c r="E26" i="12"/>
  <c r="E30" i="14"/>
  <c r="E75" i="15"/>
  <c r="E108" i="14"/>
  <c r="E10" i="15"/>
  <c r="F10" i="15" s="1"/>
  <c r="E24" i="12"/>
  <c r="E38" i="12"/>
  <c r="F38" i="12" s="1"/>
  <c r="E105" i="14"/>
  <c r="E89" i="14"/>
  <c r="E81" i="15"/>
  <c r="E55" i="14"/>
  <c r="E19" i="15"/>
  <c r="E96" i="15"/>
  <c r="E40" i="12"/>
  <c r="F40" i="12" s="1"/>
  <c r="E95" i="14"/>
  <c r="E120" i="14"/>
  <c r="E66" i="15"/>
  <c r="F66" i="15" s="1"/>
  <c r="E53" i="15"/>
  <c r="F53" i="15" s="1"/>
  <c r="E96" i="14"/>
  <c r="E74" i="15"/>
  <c r="E41" i="14"/>
  <c r="E73" i="15"/>
  <c r="E10" i="14"/>
  <c r="E75" i="14"/>
  <c r="E63" i="15"/>
  <c r="F63" i="15" s="1"/>
  <c r="E72" i="15"/>
  <c r="F72" i="15" s="1"/>
  <c r="E9" i="15"/>
  <c r="F9" i="15" s="1"/>
  <c r="E25" i="12"/>
  <c r="E113" i="14"/>
  <c r="E76" i="15"/>
  <c r="E102" i="15"/>
  <c r="F102" i="15" s="1"/>
  <c r="E86" i="15"/>
  <c r="F86" i="15" s="1"/>
  <c r="E35" i="12"/>
  <c r="E80" i="15"/>
  <c r="E97" i="14"/>
  <c r="E119" i="14"/>
  <c r="E63" i="14"/>
  <c r="E27" i="15"/>
  <c r="E94" i="14"/>
  <c r="E15" i="15"/>
  <c r="E8" i="12"/>
  <c r="E72" i="14"/>
  <c r="E79" i="15"/>
  <c r="E22" i="15"/>
  <c r="E25" i="14"/>
  <c r="E12" i="15"/>
  <c r="E9" i="12"/>
  <c r="E112" i="14"/>
  <c r="E14" i="15"/>
  <c r="E30" i="15"/>
  <c r="E23" i="15"/>
  <c r="E12" i="12"/>
  <c r="E85" i="14"/>
  <c r="E26" i="14"/>
  <c r="E50" i="15"/>
  <c r="F50" i="15" s="1"/>
  <c r="E59" i="15"/>
  <c r="F59" i="15" s="1"/>
  <c r="E21" i="12"/>
  <c r="E60" i="14"/>
  <c r="E89" i="15"/>
  <c r="E39" i="15"/>
  <c r="E41" i="15"/>
  <c r="F41" i="15" s="1"/>
  <c r="E103" i="14"/>
  <c r="E95" i="15"/>
  <c r="E27" i="14"/>
  <c r="E59" i="14"/>
  <c r="E125" i="14"/>
  <c r="E18" i="15"/>
  <c r="E25" i="15"/>
  <c r="E90" i="14"/>
  <c r="E122" i="14"/>
  <c r="E78" i="15"/>
  <c r="E16" i="15"/>
  <c r="E44" i="12"/>
  <c r="F44" i="12"/>
  <c r="E45" i="12"/>
  <c r="F45" i="12"/>
  <c r="E9" i="14"/>
  <c r="E24" i="14"/>
  <c r="E61" i="15"/>
  <c r="F61" i="15" s="1"/>
  <c r="E42" i="15"/>
  <c r="F42" i="15" s="1"/>
  <c r="E51" i="15"/>
  <c r="F51" i="15" s="1"/>
  <c r="E38" i="15"/>
  <c r="E60" i="15"/>
  <c r="F60" i="15" s="1"/>
  <c r="E100" i="14"/>
  <c r="E132" i="14"/>
  <c r="E32" i="15"/>
  <c r="E37" i="15"/>
  <c r="E11" i="12"/>
  <c r="E22" i="12"/>
  <c r="E28" i="14"/>
  <c r="E50" i="14"/>
  <c r="E64" i="14"/>
  <c r="E54" i="14"/>
  <c r="E17" i="15"/>
  <c r="E62" i="15"/>
  <c r="F62" i="15" s="1"/>
  <c r="E15" i="14"/>
  <c r="E47" i="14"/>
  <c r="E82" i="14"/>
  <c r="E71" i="15"/>
  <c r="F71" i="15" s="1"/>
  <c r="E99" i="14"/>
  <c r="E82" i="15"/>
  <c r="E110" i="14"/>
  <c r="E94" i="15"/>
  <c r="E23" i="12"/>
  <c r="E28" i="12"/>
  <c r="E33" i="12"/>
  <c r="F10" i="12" l="1"/>
  <c r="F20" i="12"/>
  <c r="F14" i="12"/>
  <c r="F30" i="12"/>
  <c r="F32" i="12"/>
  <c r="F8" i="12"/>
  <c r="F24" i="12"/>
  <c r="F35" i="12"/>
  <c r="F12" i="12"/>
  <c r="F77" i="15"/>
  <c r="F28" i="12"/>
  <c r="F22" i="12"/>
  <c r="F16" i="12"/>
  <c r="F93" i="15"/>
  <c r="F26" i="12"/>
</calcChain>
</file>

<file path=xl/sharedStrings.xml><?xml version="1.0" encoding="utf-8"?>
<sst xmlns="http://schemas.openxmlformats.org/spreadsheetml/2006/main" count="1171" uniqueCount="515">
  <si>
    <t>fe</t>
  </si>
  <si>
    <t>0f</t>
  </si>
  <si>
    <t>bc</t>
  </si>
  <si>
    <t>ff</t>
  </si>
  <si>
    <t>ArrayID</t>
  </si>
  <si>
    <t>Decimal</t>
  </si>
  <si>
    <t>Hex2Dec</t>
  </si>
  <si>
    <t>SGN(A.0+B.1)*0.01 = ((A*256)+B)*0.01</t>
  </si>
  <si>
    <t>Description</t>
  </si>
  <si>
    <t>Internal Setpoint B</t>
  </si>
  <si>
    <t>CH Setpoint B</t>
  </si>
  <si>
    <t>DHW Setpoint B</t>
  </si>
  <si>
    <t>Room Temp B</t>
  </si>
  <si>
    <t>Boiler Control Temp B</t>
  </si>
  <si>
    <t>Fan Speed setpoint B</t>
  </si>
  <si>
    <t>A.0+B.1 = (A*256)+B</t>
  </si>
  <si>
    <t>Fan Speed B</t>
  </si>
  <si>
    <t>Ionisation Current</t>
  </si>
  <si>
    <t xml:space="preserve">A </t>
  </si>
  <si>
    <t>A</t>
  </si>
  <si>
    <t>State</t>
  </si>
  <si>
    <t>Sub-State</t>
  </si>
  <si>
    <t>Lockout E</t>
  </si>
  <si>
    <t>Blocking b</t>
  </si>
  <si>
    <t>0c</t>
  </si>
  <si>
    <t>0a</t>
  </si>
  <si>
    <t>3c</t>
  </si>
  <si>
    <t>e4</t>
  </si>
  <si>
    <t>End Transmission</t>
  </si>
  <si>
    <t>FE</t>
  </si>
  <si>
    <t>1E</t>
  </si>
  <si>
    <t>7D</t>
  </si>
  <si>
    <t>1F</t>
  </si>
  <si>
    <t>C2</t>
  </si>
  <si>
    <t>ED</t>
  </si>
  <si>
    <t>Total Burner Starts CH+DHW A</t>
  </si>
  <si>
    <t>Failed burner starts A</t>
  </si>
  <si>
    <t>Number of flame loss A</t>
  </si>
  <si>
    <t>Burner Starts DHW A</t>
  </si>
  <si>
    <t>Number of 3-Way valve cycles</t>
  </si>
  <si>
    <t>Hours run pump CH+DHW</t>
  </si>
  <si>
    <t>Hours run CH+DHW</t>
  </si>
  <si>
    <t>Hours run DHW</t>
  </si>
  <si>
    <t>Power Supply available hours</t>
  </si>
  <si>
    <t>Pump starts CH+DHW</t>
  </si>
  <si>
    <t>Hours run 3-way valve DHW</t>
  </si>
  <si>
    <t>Switch on/off CH/DHW function</t>
  </si>
  <si>
    <t>Comfort DHW</t>
  </si>
  <si>
    <t>Anticipation current on/off thermostat</t>
  </si>
  <si>
    <t>Amount of information on display</t>
  </si>
  <si>
    <t>Pump Post Run time</t>
  </si>
  <si>
    <t>Display brightness when backlight active</t>
  </si>
  <si>
    <t>Max fanspeed during CH mode</t>
  </si>
  <si>
    <t>Max fanspeed during DHW mode</t>
  </si>
  <si>
    <t>Max fanspeed during CH+DHW mode</t>
  </si>
  <si>
    <t>Offset on partload fanspeed</t>
  </si>
  <si>
    <t>Fan speed at boiler start</t>
  </si>
  <si>
    <t>Minimum waterpressure for notification</t>
  </si>
  <si>
    <t>Maximum flow temperature for heating system</t>
  </si>
  <si>
    <t>Footpoint heating curve outside temperature</t>
  </si>
  <si>
    <t>Pump CH Min</t>
  </si>
  <si>
    <t>Pump CH Max</t>
  </si>
  <si>
    <t>Legionella Protection</t>
  </si>
  <si>
    <t>Setpoint raise at warming up calorifier</t>
  </si>
  <si>
    <t>3-Way valve standby: CH or DHW</t>
  </si>
  <si>
    <t>Boiler type</t>
  </si>
  <si>
    <t>Function of blocking input</t>
  </si>
  <si>
    <t>Function of release input</t>
  </si>
  <si>
    <t>Wait time for valid release signal, 0=no check</t>
  </si>
  <si>
    <t>Wait time for fluegas valve</t>
  </si>
  <si>
    <t>Position from alarm/operation signal relay</t>
  </si>
  <si>
    <t>Min gas pressure detection</t>
  </si>
  <si>
    <t>HRU connected</t>
  </si>
  <si>
    <t>Mains L-N phase detection activated</t>
  </si>
  <si>
    <t>Service Notification for boiler dependant maint.</t>
  </si>
  <si>
    <t>Service Hours for boiler connected to mains supply</t>
  </si>
  <si>
    <t>Service Hours for boiler burner</t>
  </si>
  <si>
    <t>XML</t>
  </si>
  <si>
    <t>Room Temp setpoint Opentherm B</t>
  </si>
  <si>
    <t>Available Power (Output)</t>
  </si>
  <si>
    <t>Pump Percentage (Speed)</t>
  </si>
  <si>
    <t>Desired Max Power (Required Output)</t>
  </si>
  <si>
    <t>Actual Power from boiler</t>
  </si>
  <si>
    <t>BIT0=Mod.Controller Connected, BIT1=Heat demand from Mod.Controller, BIT2=Heat demand from on/off controller, BIT3=Frost Protection, BIT4=DHW Eco, BIT5=DHW Blocking, BIT6=Anti Legionella, BIT7=DHW Heat Demand</t>
  </si>
  <si>
    <t>Various BIT Settings (Demand Source)</t>
  </si>
  <si>
    <t>Various BIT Settings (Input)</t>
  </si>
  <si>
    <t>BIT0=Shudown Input, BIT1=Release Input, BIT2=Ionisation, BIT3=Flow Switch detecting DHW, BIT5=Min Gas Pressure, BIT6=CH Enable, BIT7=DHW Enable</t>
  </si>
  <si>
    <t>Various BIT Settings (Valve)</t>
  </si>
  <si>
    <t>BIT0=Gas Valve, BIT2=Ignition, BIT3=3-Way valve position, BIT4=Ext.3-Way Valve, BIT6=Ext. Gas Valve</t>
  </si>
  <si>
    <t>Various BIT Settings (Pump)</t>
  </si>
  <si>
    <t>BIT0=Pump, BIT1=Calorifier Pump, BIT2=Ext.CH Pump, BIT4=Status Report, BIT7=Opentherm SmartPower</t>
  </si>
  <si>
    <t>CRC</t>
  </si>
  <si>
    <t>Start Transmission</t>
  </si>
  <si>
    <t>Resp1-1C</t>
  </si>
  <si>
    <t>Resp2-1D</t>
  </si>
  <si>
    <t>Resp3-1E</t>
  </si>
  <si>
    <t>Resp4-1F</t>
  </si>
  <si>
    <t>END</t>
  </si>
  <si>
    <t>START</t>
  </si>
  <si>
    <t>HEADER</t>
  </si>
  <si>
    <t>Resp1-14</t>
  </si>
  <si>
    <t>Resp2-15</t>
  </si>
  <si>
    <t>Resp3-16</t>
  </si>
  <si>
    <t>Resp4-17</t>
  </si>
  <si>
    <t>Resp5-18</t>
  </si>
  <si>
    <t>Resp6-19</t>
  </si>
  <si>
    <t>Resp7-1A</t>
  </si>
  <si>
    <t>Resp8-1B</t>
  </si>
  <si>
    <t>2a</t>
  </si>
  <si>
    <t>4b</t>
  </si>
  <si>
    <t>5a</t>
  </si>
  <si>
    <t>f1</t>
  </si>
  <si>
    <t>f6</t>
  </si>
  <si>
    <t>3e</t>
  </si>
  <si>
    <t>af</t>
  </si>
  <si>
    <t>1e</t>
  </si>
  <si>
    <t>c1</t>
  </si>
  <si>
    <t>1b</t>
  </si>
  <si>
    <t>1a</t>
  </si>
  <si>
    <t>7a</t>
  </si>
  <si>
    <t>cd</t>
  </si>
  <si>
    <t>7f</t>
  </si>
  <si>
    <t>b3</t>
  </si>
  <si>
    <t>c8</t>
  </si>
  <si>
    <t>bb</t>
  </si>
  <si>
    <t>Footpoint heating curve flow temperature</t>
  </si>
  <si>
    <t>Clima point heating curve outside temperature</t>
  </si>
  <si>
    <t>Minimum outside temperature for frost protection</t>
  </si>
  <si>
    <t>Switch on hystereses calorifier sensor</t>
  </si>
  <si>
    <t>Tau factor for average flow temperature calculation</t>
  </si>
  <si>
    <t>DHW-in gradient for restart stabilisation time</t>
  </si>
  <si>
    <t>dT pump offset</t>
  </si>
  <si>
    <t>Offset control temp</t>
  </si>
  <si>
    <t>DHW Flow at minimum output power</t>
  </si>
  <si>
    <t>Number of de-airation cycles on startup</t>
  </si>
  <si>
    <t>Maximum gradient for decreasing modulation</t>
  </si>
  <si>
    <t>Maximum gradient for forced minimal load</t>
  </si>
  <si>
    <t>Maximum gradient for blocking</t>
  </si>
  <si>
    <t>Maximum temperature difference between flow &amp; return</t>
  </si>
  <si>
    <t>Modulate back when dT &gt; this par</t>
  </si>
  <si>
    <t>Pump control range dT for CH</t>
  </si>
  <si>
    <t>Pump control CH on start heat demand</t>
  </si>
  <si>
    <t>%</t>
  </si>
  <si>
    <t>Start hysteresis for CH</t>
  </si>
  <si>
    <t>Stabilisation time after burner start CH</t>
  </si>
  <si>
    <t>Minimum burner anti-cycle time</t>
  </si>
  <si>
    <t>Maximum burner anti-cycle time</t>
  </si>
  <si>
    <t>Absolute maximum fan speed CH</t>
  </si>
  <si>
    <t>Absolute maximum fan speed DHW</t>
  </si>
  <si>
    <t>Pump control, control range dT for DHW</t>
  </si>
  <si>
    <t>Pump control, DHW minimum speed</t>
  </si>
  <si>
    <t>Pump control, DHW maximum speed</t>
  </si>
  <si>
    <t>seconds</t>
  </si>
  <si>
    <t>Pump control, DHW on start DHW demand</t>
  </si>
  <si>
    <t>Warm up interval for DHW after CH</t>
  </si>
  <si>
    <t>Time between warming up starts boiler</t>
  </si>
  <si>
    <t>Hysterese when warming up for DHW comfort</t>
  </si>
  <si>
    <t>Offset when warming up for DHW comfort</t>
  </si>
  <si>
    <t>DHW start raise depending on DHW flow</t>
  </si>
  <si>
    <t>Switch on hystereses DHW operation</t>
  </si>
  <si>
    <t>Offset DHW</t>
  </si>
  <si>
    <t>T correction DHW for Tset, ww - Tret, plate heat exchanger</t>
  </si>
  <si>
    <t>%Tf/Tr for DHW control temp at pumpspeed 20%</t>
  </si>
  <si>
    <t>%Tf/Tr for DHW control temp at pumpspeed 100%</t>
  </si>
  <si>
    <t>Waiting time pump for preheat plate heat exchanger</t>
  </si>
  <si>
    <t>Postpump time DHW</t>
  </si>
  <si>
    <t>Correction factor DHW pulses to l/min</t>
  </si>
  <si>
    <t>Min DHW flow for DHW detection</t>
  </si>
  <si>
    <t>Type of sensor for DHW detection</t>
  </si>
  <si>
    <t>Factor for dynamic flow detection</t>
  </si>
  <si>
    <t>DHW stabilisation time for pump modulation</t>
  </si>
  <si>
    <t>DHW gradient for stabilisation time pump</t>
  </si>
  <si>
    <t>P-Factor for booster on start DHW</t>
  </si>
  <si>
    <t>P-Factor for feedforward on flow DHW</t>
  </si>
  <si>
    <t>P-Factor for booster on flow changes DHW</t>
  </si>
  <si>
    <t>Switch off offset calorifier sensor</t>
  </si>
  <si>
    <t>Range in which the DHW booster is disabled</t>
  </si>
  <si>
    <t>Switch on delay DHW pump in comparison with boiler pump</t>
  </si>
  <si>
    <t>Post pump time DHW</t>
  </si>
  <si>
    <t>Pre-purge time for burner start</t>
  </si>
  <si>
    <t>Post-purge time for burner stop</t>
  </si>
  <si>
    <t>Maximum flow temperature for blocking</t>
  </si>
  <si>
    <t>Tacho pulses per revolution of the fan</t>
  </si>
  <si>
    <t>P-factor fan speed control</t>
  </si>
  <si>
    <t>I-factor fan speed control</t>
  </si>
  <si>
    <t>P-factor CH control</t>
  </si>
  <si>
    <t>I-factor CH control</t>
  </si>
  <si>
    <t>P-factor for CH control when T1&gt;setpoint</t>
  </si>
  <si>
    <t>I-factor for CH control when T1&gt;setpoint</t>
  </si>
  <si>
    <t>P-factor DHW control</t>
  </si>
  <si>
    <t>I-factor DHW control</t>
  </si>
  <si>
    <t>I-factor for pump control on DHW</t>
  </si>
  <si>
    <t>I-factor for pump control on CH</t>
  </si>
  <si>
    <t>RPM at theoreteical 0KW</t>
  </si>
  <si>
    <t>Power output (KW) at theoretical 10,000RPM</t>
  </si>
  <si>
    <t>PWM value red for normal display backlight</t>
  </si>
  <si>
    <t>PWM value blue for normal display backlight</t>
  </si>
  <si>
    <t>PWM value green for normal display backlight</t>
  </si>
  <si>
    <t>Max flow temperature during CH mode</t>
  </si>
  <si>
    <t>Desired DHW temperature</t>
  </si>
  <si>
    <t>0:CH Off DHW Off; 1:CH On DHW On; 2:CH On DHW Off; 3:CH Off DHW On</t>
  </si>
  <si>
    <t>0:No; 1:Yes; 2:Controller</t>
  </si>
  <si>
    <t>0:No; 1:Yes</t>
  </si>
  <si>
    <t>0:Simple; 1:Extended; 2:Automatic; 3:Automatic+Key Lock</t>
  </si>
  <si>
    <t>0:Low; 1:Bright</t>
  </si>
  <si>
    <t>RPM</t>
  </si>
  <si>
    <t>0:Combi ; 1:Solo(+boiler); 2:Comfort Column</t>
  </si>
  <si>
    <t>0:CH enable; 1:Blocking without frost protection; 2:Blocking with frost protection; 3:Locking with frost protection</t>
  </si>
  <si>
    <t>0:DHW enable; 1:Burner release</t>
  </si>
  <si>
    <t>0:Operation Signal; 1:Failure signal</t>
  </si>
  <si>
    <t>0:Off;  1:ABC;  2:Custom</t>
  </si>
  <si>
    <t>A x 0.1 litres/minute</t>
  </si>
  <si>
    <t>A x 100 RPM</t>
  </si>
  <si>
    <t>A x 10%</t>
  </si>
  <si>
    <t>minutes</t>
  </si>
  <si>
    <t>per 10 seconds</t>
  </si>
  <si>
    <t>per second</t>
  </si>
  <si>
    <t>0x02 0xFE 0x00 0x05 0x08 0x10 0x14 0x99 0x04 0x03</t>
  </si>
  <si>
    <t>0x02 0xFE 0x00 0x05 0x08 0x10 0x15 0x58 0xC4 0x03</t>
  </si>
  <si>
    <t>0x02 0xFE 0x00 0x05 0x08 0x10 0x16 0x18 0xC5 0x03</t>
  </si>
  <si>
    <t>0x02 0xFE 0x00 0x05 0x08 0x10 0x17 0xD9 0x05 0x03</t>
  </si>
  <si>
    <t>0x02 0xFE 0x00 0x05 0x08 0x10 0x18 0x99 0x01 0x03</t>
  </si>
  <si>
    <t>0x02 0xFE 0x00 0x05 0x08 0x10 0x19 0x58 0xC1 0x03</t>
  </si>
  <si>
    <t>0x02 0xFE 0x00 0x05 0x08 0x10 0x1A 0x18 0xC0 0x03</t>
  </si>
  <si>
    <t>0x02 0xFE 0x00 0x05 0x08 0x10 0x1B 0xD9 0x00 0x03</t>
  </si>
  <si>
    <t>Send:</t>
  </si>
  <si>
    <t>Response</t>
  </si>
  <si>
    <t>0200fe06181014413c010200020501ffffffffffffffff299103</t>
  </si>
  <si>
    <t>0200fe061810152a44114b28085aff1414f10206f600143e6603</t>
  </si>
  <si>
    <t>0200fe06181016040000010100000100000001af1e23ffc10c03</t>
  </si>
  <si>
    <t>0200fe06181017ffffffffffffffffffffc8020023132211bb03</t>
  </si>
  <si>
    <t>0200fe061810180128465a3219051e0a1e030944442814bc4303</t>
  </si>
  <si>
    <t>0200fe061810195039075405000f02050632190001b309523403</t>
  </si>
  <si>
    <t>0200fe0618101a0078640a061e284b00fe0a000a640228227f03</t>
  </si>
  <si>
    <t>0200fe0618101b1a010a05021428141e7a0a00ff000c1ae4cd03</t>
  </si>
  <si>
    <t>Ref HEX</t>
  </si>
  <si>
    <t>&lt;- Enter Cell reference here to select required HEX string below</t>
  </si>
  <si>
    <t>Flow Temp</t>
  </si>
  <si>
    <t>Return Temp</t>
  </si>
  <si>
    <t>DHW-in Temperature</t>
  </si>
  <si>
    <t>Outside Temp</t>
  </si>
  <si>
    <t>Calorifier Temperature</t>
  </si>
  <si>
    <t>HEX</t>
  </si>
  <si>
    <t>(A.1+B.0)*2</t>
  </si>
  <si>
    <t>(A.1+B.0)*8</t>
  </si>
  <si>
    <t>(A.1+B.0)</t>
  </si>
  <si>
    <t>--- NOT IN USE ---</t>
  </si>
  <si>
    <r>
      <rPr>
        <b/>
        <sz val="11"/>
        <color theme="1"/>
        <rFont val="Calibri"/>
        <family val="2"/>
        <scheme val="minor"/>
      </rPr>
      <t>STRING SENT:</t>
    </r>
    <r>
      <rPr>
        <sz val="11"/>
        <color theme="1"/>
        <rFont val="Calibri"/>
        <family val="2"/>
        <scheme val="minor"/>
      </rPr>
      <t xml:space="preserve">
Str1 = 0x02 0xFE 0x00 0x05 0x08 0x10 0x14 0x99 0x04 0x03, Str2 = 0x02 0xFE 0x00 0x05 0x08 0x10 0x15 0x58 0xC4 0x03
Str3 = 0x02 0xFE 0x00 0x05 0x08 0x10 0x16 0x18 0xC5 0x03, Str4 = 0x02 0xFE 0x00 0x05 0x08 0x10 0x17 0xD9 0x05 0x03
Str5 = 0x02 0xFE 0x00 0x05 0x08 0x10 0x18 0x99 0x01 0x03, Str6 = 0x02 0xFE 0x00 0x05 0x08 0x10 0x19 0x58 0xC1 0x03
Str7 = 0x02 0xFE 0x00 0x05 0x08 0x10 0x1A 0x18 0xC0 0x03, Str8 = 0x02 0xFE 0x00 0x05 0x08 0x10 0x1B 0xD9 0x00 0x03
</t>
    </r>
  </si>
  <si>
    <t>STX</t>
  </si>
  <si>
    <t>°C</t>
  </si>
  <si>
    <t>SGN(A) °C - [Signed 8bit]</t>
  </si>
  <si>
    <t>0.01 °C/second</t>
  </si>
  <si>
    <t>A x 0.1 bar</t>
  </si>
  <si>
    <t>/10 seconds</t>
  </si>
  <si>
    <t>Notes</t>
  </si>
  <si>
    <t>A x 100 hours (17500h = ~729 days = ~2 years)</t>
  </si>
  <si>
    <t>A x 100 hours 3000h = ~125 days but not based on 24hours/day)</t>
  </si>
  <si>
    <t>SGN(A) /10 °C [Signed 8bit]</t>
  </si>
  <si>
    <t>0:DHW flow sensor; 1:DHW flow switch</t>
  </si>
  <si>
    <t>0: Always On; 1:Always Off; 2:Controller</t>
  </si>
  <si>
    <t>0:CH, 1:DHW</t>
  </si>
  <si>
    <t>Think this will allow change to display colour based on RGB colours (e.g. 0000FF=Blue, FF0000=Red, FF00FF=Magenta, 800000=Maroon, 800080=Purple, etc.</t>
  </si>
  <si>
    <t>0:Standby</t>
  </si>
  <si>
    <t>1:Boiler start</t>
  </si>
  <si>
    <t>2:Burner start</t>
  </si>
  <si>
    <t>3:Burning CH</t>
  </si>
  <si>
    <t>4:Burning DHW</t>
  </si>
  <si>
    <t>5:Burner stop</t>
  </si>
  <si>
    <t>6:Boiler stop</t>
  </si>
  <si>
    <t>7:-</t>
  </si>
  <si>
    <t>8:Controlled stop</t>
  </si>
  <si>
    <t>9:Blocking mode</t>
  </si>
  <si>
    <t>10:Locking mode</t>
  </si>
  <si>
    <t>11:Chimney mode L</t>
  </si>
  <si>
    <t>12:Chimney mode h</t>
  </si>
  <si>
    <t>13:Chimney mode H</t>
  </si>
  <si>
    <t>14:-</t>
  </si>
  <si>
    <t>15:Manual-heatdemand</t>
  </si>
  <si>
    <t>16:Boiler-frost-protection</t>
  </si>
  <si>
    <t>17:De-airation</t>
  </si>
  <si>
    <t>Unknown State</t>
  </si>
  <si>
    <t>State - Lookup</t>
  </si>
  <si>
    <t>Sub-Status</t>
  </si>
  <si>
    <t>1:Anti-cycling</t>
  </si>
  <si>
    <t>2:Open hydraulic valve</t>
  </si>
  <si>
    <t>3:Pump start</t>
  </si>
  <si>
    <t>4:Wait for burner start</t>
  </si>
  <si>
    <t>10:Open external gas valve</t>
  </si>
  <si>
    <t>11:Fan to fluegasvalve speed</t>
  </si>
  <si>
    <t>12:Open fluegasvalve</t>
  </si>
  <si>
    <t>13:Pre-purge</t>
  </si>
  <si>
    <t>14:Wait for release</t>
  </si>
  <si>
    <t>15:Burner start</t>
  </si>
  <si>
    <t>16:VPS test</t>
  </si>
  <si>
    <t>17:Pre-ignition</t>
  </si>
  <si>
    <t>18:Ignition</t>
  </si>
  <si>
    <t>19:Flame check</t>
  </si>
  <si>
    <t>20:Interpurge</t>
  </si>
  <si>
    <t>30:Normal internal setpoint</t>
  </si>
  <si>
    <t>31:Limited internal setpoint</t>
  </si>
  <si>
    <t>32:Normal power control</t>
  </si>
  <si>
    <t>33:Gradient control level 1</t>
  </si>
  <si>
    <t>34:Gradient control level 2</t>
  </si>
  <si>
    <t>35:Gradient control level 3</t>
  </si>
  <si>
    <t>36:Flame protection</t>
  </si>
  <si>
    <t>37:Stabilization time</t>
  </si>
  <si>
    <t>38:Cold start</t>
  </si>
  <si>
    <t>39:Limited power Tfg</t>
  </si>
  <si>
    <t>40:Burner stop</t>
  </si>
  <si>
    <t>41:Post purge</t>
  </si>
  <si>
    <t>42:Fan to fluegasvalve speed</t>
  </si>
  <si>
    <t>43:Close fluegasvalve</t>
  </si>
  <si>
    <t>44:Stop fan</t>
  </si>
  <si>
    <t>45:Close external gas valve</t>
  </si>
  <si>
    <t>60:Pump post running</t>
  </si>
  <si>
    <t>61:Pump stop</t>
  </si>
  <si>
    <t>62:Close hydraulic valve</t>
  </si>
  <si>
    <t>63:Start anti-cycle timer</t>
  </si>
  <si>
    <t>Unknown Sub-State</t>
  </si>
  <si>
    <t>255:Reset wait time</t>
  </si>
  <si>
    <t>PSU not connected (Locking 0)</t>
  </si>
  <si>
    <t>SU parameter fault (Locking 1)</t>
  </si>
  <si>
    <t>02:T Flow closed</t>
  </si>
  <si>
    <t>03:T Flow open</t>
  </si>
  <si>
    <t>04:T Flow &lt; min.</t>
  </si>
  <si>
    <t>05:T Flow &gt; max.</t>
  </si>
  <si>
    <t>T Return closed (Locking 6)</t>
  </si>
  <si>
    <t>T Return open (Locking 7)</t>
  </si>
  <si>
    <t>T Return &lt; min. (Locking 8)</t>
  </si>
  <si>
    <t>T Return &gt; max. (Locking 9)</t>
  </si>
  <si>
    <t>10:dT(Flow,Return) &gt; max.</t>
  </si>
  <si>
    <t>11:dT(Return,Flow) &gt; max.</t>
  </si>
  <si>
    <t>STB activated (Locking 12)</t>
  </si>
  <si>
    <t>5x Unsuccessful start (Locking 14)</t>
  </si>
  <si>
    <t>False flame (Locking 16)</t>
  </si>
  <si>
    <t>SU Gasvalve driver error (Locking 17)</t>
  </si>
  <si>
    <t>Fan out of control range (Locking 34)</t>
  </si>
  <si>
    <t>Return over Flow temp. (Locking 35)</t>
  </si>
  <si>
    <t>5x Flame loss (Locking 36)</t>
  </si>
  <si>
    <t>SU communication (Locking 37)</t>
  </si>
  <si>
    <t>SCU-S communication (Locking 38)</t>
  </si>
  <si>
    <t>BL input as lockout (Locking 39)</t>
  </si>
  <si>
    <t>- (Locking 40)</t>
  </si>
  <si>
    <t>999</t>
  </si>
  <si>
    <t>Unknown locking code</t>
  </si>
  <si>
    <t>No locking</t>
  </si>
  <si>
    <t>Blocking - Lookup</t>
  </si>
  <si>
    <t>PCU parameter fault (Blocking 0)</t>
  </si>
  <si>
    <t>T Flow &gt; max.(Blocking 1)</t>
  </si>
  <si>
    <t>dT/s Flow &gt; max. (Blocking 2)</t>
  </si>
  <si>
    <t>dT(Flow,Return) &gt; max.(Blocking 7)</t>
  </si>
  <si>
    <t>No release signal(Blocking 8)</t>
  </si>
  <si>
    <t>L-N swept(Blocking 9)</t>
  </si>
  <si>
    <t>Blocking signal ex frost(Blocking 10)</t>
  </si>
  <si>
    <t>Blocking signal inc frost(Blocking 11)</t>
  </si>
  <si>
    <t>SCU communication(Blocking 13)</t>
  </si>
  <si>
    <t>Min. water pressure(Blocking 14)</t>
  </si>
  <si>
    <t>Min. gas pressure(Blocking 15)</t>
  </si>
  <si>
    <t>Ident. SU mismatch(Blocking 16)</t>
  </si>
  <si>
    <t>Ident. dF/dU table error(Blocking 17)</t>
  </si>
  <si>
    <t>Ident. PSU mismatch(Blocking 18)</t>
  </si>
  <si>
    <t>Ident. dF/dU needed(Blocking 19)</t>
  </si>
  <si>
    <t>Identification running(Blocking 20)</t>
  </si>
  <si>
    <t>SU communications lost(Blocking 21)</t>
  </si>
  <si>
    <t>Flame lost(Blocking 22)</t>
  </si>
  <si>
    <t>Internal SU error(Blocking 25)</t>
  </si>
  <si>
    <t>Calorifier sensor error(Blocking 26)</t>
  </si>
  <si>
    <t>DHW in sensor error(Blocking 27)</t>
  </si>
  <si>
    <t>Unknown blocking code</t>
  </si>
  <si>
    <t>No blocking</t>
  </si>
  <si>
    <t>Lockout - Lookup</t>
  </si>
  <si>
    <t>I2</t>
  </si>
  <si>
    <t>Last internal error</t>
  </si>
  <si>
    <t>Last locking code</t>
  </si>
  <si>
    <t>last blocking code</t>
  </si>
  <si>
    <t>Connected PSU type</t>
  </si>
  <si>
    <t>connected PCU type</t>
  </si>
  <si>
    <t>0200FE0648010B0A0D01FFFF191205040001FFFFFFFFFF0403FF01FFFFFFFFFFFFFFFFFFFFFFFF3134333131313032393932323020202043616C656E74612020202020202020200319120525A30104160EE614424D08920115230109780304020E2C1437502855</t>
  </si>
  <si>
    <t>dF-Code (decimal)</t>
  </si>
  <si>
    <t>dU-Code (decimal)</t>
  </si>
  <si>
    <t>Software Version (hex/10 = 1.9)</t>
  </si>
  <si>
    <t>Parameter Version (hex/10 = 1.2)</t>
  </si>
  <si>
    <t>Parameter Type (hex)</t>
  </si>
  <si>
    <t>PCU - Device Type (hex)</t>
  </si>
  <si>
    <t>PCU - Software Version (hex/10 = 1.9)</t>
  </si>
  <si>
    <t>PCU - Parameter Version (hex/10 = 1.2)</t>
  </si>
  <si>
    <t>PCU - Parameter Type (hex)</t>
  </si>
  <si>
    <t>PCU - Connected SU Type</t>
  </si>
  <si>
    <t>PCU - Connected PSU Type</t>
  </si>
  <si>
    <t>PCU - Last locking code (decimal)</t>
  </si>
  <si>
    <t>PCU - Last blocking code (decimal)</t>
  </si>
  <si>
    <t>PCU - Operating voltage (decimal)</t>
  </si>
  <si>
    <t>Operating Hours ( =((E77*256)+E78)*2)</t>
  </si>
  <si>
    <t>Serial = 1442M0892</t>
  </si>
  <si>
    <t>Boiler Name = Calenta (concat ASCII)</t>
  </si>
  <si>
    <t>Boiler Serial 1431110299220 (concat ASCII)</t>
  </si>
  <si>
    <t>SU no. 1 Serial Number (concat)</t>
  </si>
  <si>
    <t>SU no. 1 - Last internal error</t>
  </si>
  <si>
    <t>SU no. 1 - Connected PCU Type</t>
  </si>
  <si>
    <t>SU no. 1 - Connected PSU Type</t>
  </si>
  <si>
    <t>SU no. 1 - Last blocking code</t>
  </si>
  <si>
    <t>SU no. 1 - Last locking code</t>
  </si>
  <si>
    <t>Device Type (decimal)</t>
  </si>
  <si>
    <t>Software Version (hex/10 = 1.5)</t>
  </si>
  <si>
    <t>Parameter Version (hex/10 = 2.3)</t>
  </si>
  <si>
    <t>Parameter Type (decimal)</t>
  </si>
  <si>
    <t>0200FE0648010B0A0D01FFFF191205040001FFFFFFFFFF0403FF01FFFFFFFFFFFFFFFFFFFFFFFF3134333131313032393932323020202043616C656E74612020202020202020200319120525B70104160EE614424D089201152301097D0304020E2C1437502855</t>
  </si>
  <si>
    <t>Type</t>
  </si>
  <si>
    <t>Group</t>
  </si>
  <si>
    <t>Name</t>
  </si>
  <si>
    <t>Byte</t>
  </si>
  <si>
    <t>Number</t>
  </si>
  <si>
    <t>expression</t>
  </si>
  <si>
    <t>Format</t>
  </si>
  <si>
    <t>field</t>
  </si>
  <si>
    <t>Boiler name</t>
  </si>
  <si>
    <t>dF-code</t>
  </si>
  <si>
    <t>dU-code</t>
  </si>
  <si>
    <t>Serial number</t>
  </si>
  <si>
    <t>Software version</t>
  </si>
  <si>
    <t>Parameter version</t>
  </si>
  <si>
    <t>Parameter type</t>
  </si>
  <si>
    <t>select</t>
  </si>
  <si>
    <t>Next Service code</t>
  </si>
  <si>
    <t>Device type</t>
  </si>
  <si>
    <t>Operating hours</t>
  </si>
  <si>
    <t>(A.1 + B.0) x 2</t>
  </si>
  <si>
    <t>Connected SU type</t>
  </si>
  <si>
    <t>Last blocking code</t>
  </si>
  <si>
    <t>(A.1 + B.0) x 8</t>
  </si>
  <si>
    <t>Connected PCU type</t>
  </si>
  <si>
    <t>Operating Voltage</t>
  </si>
  <si>
    <t>j3</t>
  </si>
  <si>
    <t>** Note**</t>
  </si>
  <si>
    <t>Looks like only Str1 and Str2 are needed - others return NULL</t>
  </si>
  <si>
    <t>0241063E02005210620C80F30080008000800A0ABE067A1770176C0712070B07562616183200641600001305000103FFFF000000000000000000000000004E03</t>
  </si>
  <si>
    <t xml:space="preserve"> name.nr="2533" description.nr="2533", BIT2</t>
  </si>
  <si>
    <t>0241063E02005411A80C80F3008000800080060ABE06841770176C07F707F107576C16223200642100001305000103FFFF000000000000000000000000002803</t>
  </si>
  <si>
    <t>0241063E0200BA1D501980F3008000800080140ABF06B01D70176C07C407C50757B01D1F3200641F00001305000103FFFF00000000000000000000000000D903</t>
  </si>
  <si>
    <r>
      <rPr>
        <b/>
        <sz val="11"/>
        <color theme="1"/>
        <rFont val="Calibri"/>
        <family val="2"/>
        <scheme val="minor"/>
      </rPr>
      <t>STRING SENT:</t>
    </r>
    <r>
      <rPr>
        <sz val="11"/>
        <color theme="1"/>
        <rFont val="Calibri"/>
        <family val="2"/>
        <scheme val="minor"/>
      </rPr>
      <t xml:space="preserve">
0x02 0x52 0x05 0x06 0x02 0x00 0x53 0x03
</t>
    </r>
  </si>
  <si>
    <t>02 41 06 16 10 02 21 25 19 F9 09 2C 1E 95 00 B0 01 0F 00 00 00 00 B7 03</t>
  </si>
  <si>
    <t>02</t>
  </si>
  <si>
    <t>41</t>
  </si>
  <si>
    <t>06</t>
  </si>
  <si>
    <t>16</t>
  </si>
  <si>
    <t>10</t>
  </si>
  <si>
    <t>21</t>
  </si>
  <si>
    <t>25</t>
  </si>
  <si>
    <t>19</t>
  </si>
  <si>
    <t>F9</t>
  </si>
  <si>
    <t>09</t>
  </si>
  <si>
    <t>2C</t>
  </si>
  <si>
    <t>95</t>
  </si>
  <si>
    <t>00</t>
  </si>
  <si>
    <t>B0</t>
  </si>
  <si>
    <t>01</t>
  </si>
  <si>
    <t>0F</t>
  </si>
  <si>
    <t>B7</t>
  </si>
  <si>
    <t>03</t>
  </si>
  <si>
    <t>20</t>
  </si>
  <si>
    <t>29</t>
  </si>
  <si>
    <t>45</t>
  </si>
  <si>
    <t>D0</t>
  </si>
  <si>
    <t>23</t>
  </si>
  <si>
    <t>EE</t>
  </si>
  <si>
    <t>98</t>
  </si>
  <si>
    <t>DC</t>
  </si>
  <si>
    <t>A6</t>
  </si>
  <si>
    <t>messge #</t>
  </si>
  <si>
    <r>
      <rPr>
        <b/>
        <sz val="11"/>
        <color theme="1"/>
        <rFont val="Calibri"/>
        <family val="2"/>
        <scheme val="minor"/>
      </rPr>
      <t>STRING SENT:</t>
    </r>
    <r>
      <rPr>
        <sz val="11"/>
        <color theme="1"/>
        <rFont val="Calibri"/>
        <family val="2"/>
        <scheme val="minor"/>
      </rPr>
      <t xml:space="preserve">
Str1 = 0x02 0x52 0x05 0x06 0x10 0x02 0x43 0x03
Str2 = 0x02 0x52 0x05 0x06 0x10 0x01 0x40 0x03</t>
    </r>
  </si>
  <si>
    <t xml:space="preserve"> 0x02 0x52 0x05 0x06 0x10 0x03 0x42 0x03</t>
  </si>
  <si>
    <t xml:space="preserve"> 0x02 0x52 0x05 0x06 0x10 0x04 0x45 0x03</t>
  </si>
  <si>
    <t xml:space="preserve"> 0x02 0x52 0x05 0x06 0x10 0x05 0x44 0x03</t>
  </si>
  <si>
    <t xml:space="preserve"> 0x02 0x52 0x05 0x06 0x10 0x06 0x47 0x03</t>
  </si>
  <si>
    <t>0241061610034C3C01020001FFFFFFFFFFFFFFFFFFFF3003</t>
  </si>
  <si>
    <t>02410616100423350D190000FFFFFFFFFFFFFFFFFFFF4703</t>
  </si>
  <si>
    <t>02410616100503020528140505024646140F010F19067403</t>
  </si>
  <si>
    <t>0241061610060A55070B020514010A0F0FFF1B6363EF0703</t>
  </si>
  <si>
    <t>A x 100 RPM (max 2500?)</t>
  </si>
  <si>
    <t>0241063E0200BE0FE60F80F3008000800080CE097F075E0B70176C070000000000BC02000000640000001101090000FFFF00000000000000000000000000F503</t>
  </si>
  <si>
    <t>j5</t>
  </si>
  <si>
    <t>0200FE06181014413C010200020501FFFFFFFFFFFFFFFF299103</t>
  </si>
  <si>
    <t>Keeping warm for DHW comfort</t>
  </si>
  <si>
    <t>Display auto off after 3 min.</t>
  </si>
  <si>
    <t>Pump speed for CH mode</t>
  </si>
  <si>
    <t>HRU connected to shut down input</t>
  </si>
  <si>
    <t>0:Low; 1:High</t>
  </si>
  <si>
    <t>min</t>
  </si>
  <si>
    <t>Hystereses DHW</t>
  </si>
  <si>
    <t>P factor for DHW in control band DHWset</t>
  </si>
  <si>
    <t>I factor for DHW in control band DHWset</t>
  </si>
  <si>
    <t>Temperature range for modulating on DHWset</t>
  </si>
  <si>
    <t>P factor DHW</t>
  </si>
  <si>
    <t>I factor DHW</t>
  </si>
  <si>
    <t>Control band DHW</t>
  </si>
  <si>
    <t>T corr. DHW for Tset, ww - Tret, plate heat exch.</t>
  </si>
  <si>
    <t>Turn on delay for DHW detection</t>
  </si>
  <si>
    <t>Waiting time pump for prehaet plate heat exchanger</t>
  </si>
  <si>
    <t>*10s</t>
  </si>
  <si>
    <t>/10 sec</t>
  </si>
  <si>
    <t>Start when T&lt;Tset+5-this param at CH</t>
  </si>
  <si>
    <t>Forced part load for CH and DHW-&gt;CH</t>
  </si>
  <si>
    <t>P factor CH control</t>
  </si>
  <si>
    <t>I factor CH control</t>
  </si>
  <si>
    <t>P factor for CH control when T1&gt;setpoint</t>
  </si>
  <si>
    <t>I factor for CH control when T1&gt;setpoint</t>
  </si>
  <si>
    <t>Postpump time CH</t>
  </si>
  <si>
    <t>Shut down when temp increase &gt; this param</t>
  </si>
  <si>
    <t>Max. flow temp during CH operation</t>
  </si>
  <si>
    <t>Absolute max fan speed CH</t>
  </si>
  <si>
    <t>Absolute max fan speed DHW</t>
  </si>
  <si>
    <t>Max. fan speed increase</t>
  </si>
  <si>
    <t>Max. fan speed decrease</t>
  </si>
  <si>
    <t>RPM/s</t>
  </si>
  <si>
    <t>uA*0.1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</si>
</sst>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_-;\-* #,##0_-;_-* &quot;-&quot;_-;_-@_-"/>
    <numFmt numFmtId="165" formatCode="_-* #,##0.00_-;\-* #,##0.00_-;_-* &quot;-&quot;??_-;_-@_-"/>
    <numFmt numFmtId="166" formatCode="00"/>
    <numFmt numFmtId="167" formatCode="#,##0_ ;\-#,##0\ "/>
    <numFmt numFmtId="168" formatCode="00000000"/>
    <numFmt numFmtId="169" formatCode="_-* #,##0_-;\-* #,##0_-;_-* &quot;-&quot;??_-;_-@_-"/>
    <numFmt numFmtId="170" formatCode="_-* ###0_-;\-* ###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Menlo"/>
    </font>
    <font>
      <sz val="11"/>
      <color theme="1"/>
      <name val="Calibri"/>
    </font>
    <font>
      <b/>
      <sz val="11"/>
      <color theme="1"/>
      <name val="Calibri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wrapText="1"/>
    </xf>
    <xf numFmtId="166" fontId="0" fillId="2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left"/>
    </xf>
    <xf numFmtId="0" fontId="0" fillId="3" borderId="0" xfId="0" applyFill="1"/>
    <xf numFmtId="165" fontId="0" fillId="3" borderId="0" xfId="1" applyFont="1" applyFill="1"/>
    <xf numFmtId="0" fontId="0" fillId="3" borderId="0" xfId="0" applyFill="1" applyAlignment="1">
      <alignment wrapText="1"/>
    </xf>
    <xf numFmtId="166" fontId="0" fillId="2" borderId="0" xfId="0" applyNumberFormat="1" applyFill="1" applyAlignment="1">
      <alignment horizontal="left"/>
    </xf>
    <xf numFmtId="0" fontId="0" fillId="2" borderId="0" xfId="0" applyFill="1"/>
    <xf numFmtId="165" fontId="0" fillId="2" borderId="0" xfId="1" applyFont="1" applyFill="1"/>
    <xf numFmtId="0" fontId="0" fillId="2" borderId="0" xfId="0" applyFill="1" applyAlignment="1">
      <alignment wrapText="1"/>
    </xf>
    <xf numFmtId="168" fontId="0" fillId="0" borderId="0" xfId="0" applyNumberFormat="1"/>
    <xf numFmtId="166" fontId="0" fillId="4" borderId="0" xfId="0" applyNumberFormat="1" applyFill="1" applyAlignment="1">
      <alignment horizontal="center"/>
    </xf>
    <xf numFmtId="166" fontId="0" fillId="3" borderId="0" xfId="0" quotePrefix="1" applyNumberFormat="1" applyFill="1" applyAlignment="1">
      <alignment horizontal="left"/>
    </xf>
    <xf numFmtId="0" fontId="0" fillId="6" borderId="0" xfId="0" applyFill="1" applyAlignment="1">
      <alignment wrapText="1"/>
    </xf>
    <xf numFmtId="166" fontId="0" fillId="7" borderId="0" xfId="0" applyNumberFormat="1" applyFill="1" applyAlignment="1">
      <alignment horizontal="center"/>
    </xf>
    <xf numFmtId="166" fontId="0" fillId="7" borderId="0" xfId="0" applyNumberFormat="1" applyFill="1" applyAlignment="1">
      <alignment horizontal="left"/>
    </xf>
    <xf numFmtId="0" fontId="0" fillId="7" borderId="0" xfId="0" applyFill="1" applyAlignment="1">
      <alignment wrapText="1"/>
    </xf>
    <xf numFmtId="165" fontId="0" fillId="7" borderId="0" xfId="1" applyFont="1" applyFill="1"/>
    <xf numFmtId="0" fontId="0" fillId="7" borderId="0" xfId="0" quotePrefix="1" applyFill="1" applyAlignment="1">
      <alignment wrapText="1"/>
    </xf>
    <xf numFmtId="0" fontId="2" fillId="0" borderId="0" xfId="0" applyFont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wrapText="1"/>
    </xf>
    <xf numFmtId="166" fontId="0" fillId="6" borderId="0" xfId="0" applyNumberFormat="1" applyFill="1" applyAlignment="1">
      <alignment vertical="center"/>
    </xf>
    <xf numFmtId="168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left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5" fillId="0" borderId="0" xfId="0" applyNumberFormat="1" applyFont="1" applyFill="1" applyAlignment="1" applyProtection="1">
      <alignment horizontal="center"/>
      <protection hidden="1"/>
    </xf>
    <xf numFmtId="0" fontId="2" fillId="10" borderId="0" xfId="0" quotePrefix="1" applyFont="1" applyFill="1"/>
    <xf numFmtId="0" fontId="0" fillId="3" borderId="0" xfId="0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167" fontId="0" fillId="2" borderId="1" xfId="1" applyNumberFormat="1" applyFont="1" applyFill="1" applyBorder="1"/>
    <xf numFmtId="167" fontId="0" fillId="9" borderId="1" xfId="1" applyNumberFormat="1" applyFont="1" applyFill="1" applyBorder="1"/>
    <xf numFmtId="0" fontId="0" fillId="6" borderId="4" xfId="0" applyFill="1" applyBorder="1" applyAlignment="1">
      <alignment horizontal="center"/>
    </xf>
    <xf numFmtId="166" fontId="0" fillId="6" borderId="5" xfId="0" applyNumberFormat="1" applyFill="1" applyBorder="1" applyAlignment="1">
      <alignment horizontal="center"/>
    </xf>
    <xf numFmtId="166" fontId="0" fillId="6" borderId="5" xfId="0" applyNumberFormat="1" applyFill="1" applyBorder="1" applyAlignment="1">
      <alignment vertical="center"/>
    </xf>
    <xf numFmtId="0" fontId="0" fillId="6" borderId="7" xfId="0" applyFill="1" applyBorder="1" applyAlignment="1">
      <alignment horizontal="center"/>
    </xf>
    <xf numFmtId="166" fontId="0" fillId="6" borderId="0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left" vertical="center" wrapText="1"/>
    </xf>
    <xf numFmtId="166" fontId="0" fillId="6" borderId="10" xfId="0" applyNumberFormat="1" applyFill="1" applyBorder="1" applyAlignment="1">
      <alignment horizontal="left"/>
    </xf>
    <xf numFmtId="0" fontId="0" fillId="6" borderId="10" xfId="0" applyFill="1" applyBorder="1"/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6" fontId="0" fillId="7" borderId="5" xfId="0" applyNumberFormat="1" applyFill="1" applyBorder="1" applyAlignment="1">
      <alignment horizontal="center"/>
    </xf>
    <xf numFmtId="166" fontId="0" fillId="7" borderId="5" xfId="0" applyNumberFormat="1" applyFill="1" applyBorder="1" applyAlignment="1">
      <alignment horizontal="left"/>
    </xf>
    <xf numFmtId="0" fontId="0" fillId="7" borderId="5" xfId="0" applyFill="1" applyBorder="1"/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66" fontId="0" fillId="7" borderId="10" xfId="0" applyNumberFormat="1" applyFill="1" applyBorder="1" applyAlignment="1">
      <alignment horizontal="center"/>
    </xf>
    <xf numFmtId="166" fontId="0" fillId="7" borderId="10" xfId="0" applyNumberFormat="1" applyFill="1" applyBorder="1" applyAlignment="1">
      <alignment horizontal="left"/>
    </xf>
    <xf numFmtId="0" fontId="0" fillId="7" borderId="10" xfId="0" applyFill="1" applyBorder="1"/>
    <xf numFmtId="167" fontId="0" fillId="9" borderId="2" xfId="1" applyNumberFormat="1" applyFont="1" applyFill="1" applyBorder="1"/>
    <xf numFmtId="167" fontId="0" fillId="3" borderId="3" xfId="1" applyNumberFormat="1" applyFont="1" applyFill="1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66" fontId="0" fillId="7" borderId="13" xfId="0" applyNumberFormat="1" applyFill="1" applyBorder="1" applyAlignment="1">
      <alignment horizontal="center"/>
    </xf>
    <xf numFmtId="166" fontId="0" fillId="7" borderId="13" xfId="0" applyNumberFormat="1" applyFill="1" applyBorder="1" applyAlignment="1">
      <alignment horizontal="left"/>
    </xf>
    <xf numFmtId="0" fontId="0" fillId="7" borderId="13" xfId="0" applyFill="1" applyBorder="1"/>
    <xf numFmtId="167" fontId="0" fillId="7" borderId="13" xfId="1" applyNumberFormat="1" applyFont="1" applyFill="1" applyBorder="1"/>
    <xf numFmtId="167" fontId="0" fillId="2" borderId="2" xfId="1" applyNumberFormat="1" applyFont="1" applyFill="1" applyBorder="1"/>
    <xf numFmtId="0" fontId="0" fillId="7" borderId="7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6" fontId="0" fillId="7" borderId="0" xfId="0" applyNumberFormat="1" applyFill="1" applyBorder="1" applyAlignment="1">
      <alignment horizontal="center"/>
    </xf>
    <xf numFmtId="166" fontId="0" fillId="7" borderId="0" xfId="0" applyNumberFormat="1" applyFill="1" applyBorder="1" applyAlignment="1">
      <alignment horizontal="left"/>
    </xf>
    <xf numFmtId="0" fontId="0" fillId="7" borderId="0" xfId="0" applyFill="1" applyBorder="1"/>
    <xf numFmtId="167" fontId="0" fillId="7" borderId="0" xfId="1" applyNumberFormat="1" applyFont="1" applyFill="1" applyBorder="1"/>
    <xf numFmtId="0" fontId="0" fillId="7" borderId="13" xfId="0" applyFill="1" applyBorder="1" applyAlignment="1">
      <alignment wrapText="1"/>
    </xf>
    <xf numFmtId="166" fontId="0" fillId="12" borderId="0" xfId="0" applyNumberFormat="1" applyFill="1" applyAlignment="1">
      <alignment horizontal="center"/>
    </xf>
    <xf numFmtId="166" fontId="0" fillId="13" borderId="0" xfId="0" applyNumberFormat="1" applyFill="1" applyAlignment="1">
      <alignment horizontal="center"/>
    </xf>
    <xf numFmtId="166" fontId="0" fillId="14" borderId="0" xfId="0" applyNumberFormat="1" applyFill="1" applyAlignment="1">
      <alignment horizontal="center"/>
    </xf>
    <xf numFmtId="166" fontId="0" fillId="15" borderId="0" xfId="0" applyNumberFormat="1" applyFill="1" applyAlignment="1">
      <alignment horizontal="center"/>
    </xf>
    <xf numFmtId="166" fontId="0" fillId="11" borderId="0" xfId="0" applyNumberFormat="1" applyFill="1" applyAlignment="1">
      <alignment horizontal="center"/>
    </xf>
    <xf numFmtId="166" fontId="0" fillId="16" borderId="0" xfId="0" applyNumberFormat="1" applyFill="1" applyAlignment="1">
      <alignment horizontal="center"/>
    </xf>
    <xf numFmtId="166" fontId="0" fillId="18" borderId="0" xfId="0" applyNumberFormat="1" applyFill="1" applyAlignment="1">
      <alignment horizontal="center"/>
    </xf>
    <xf numFmtId="166" fontId="4" fillId="17" borderId="0" xfId="0" applyNumberFormat="1" applyFont="1" applyFill="1" applyAlignment="1">
      <alignment horizontal="center"/>
    </xf>
    <xf numFmtId="166" fontId="4" fillId="18" borderId="0" xfId="0" applyNumberFormat="1" applyFont="1" applyFill="1" applyAlignment="1">
      <alignment horizontal="center"/>
    </xf>
    <xf numFmtId="166" fontId="0" fillId="12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6" fontId="2" fillId="10" borderId="0" xfId="0" applyNumberFormat="1" applyFont="1" applyFill="1" applyAlignment="1">
      <alignment horizontal="center" vertical="center"/>
    </xf>
    <xf numFmtId="0" fontId="0" fillId="7" borderId="5" xfId="0" quotePrefix="1" applyFill="1" applyBorder="1" applyAlignment="1">
      <alignment vertical="center" wrapText="1"/>
    </xf>
    <xf numFmtId="0" fontId="0" fillId="7" borderId="10" xfId="0" quotePrefix="1" applyFill="1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7" borderId="10" xfId="0" applyFill="1" applyBorder="1" applyAlignment="1">
      <alignment vertical="center" wrapText="1"/>
    </xf>
    <xf numFmtId="0" fontId="0" fillId="7" borderId="0" xfId="0" applyFill="1" applyBorder="1" applyAlignment="1">
      <alignment vertical="center" wrapText="1"/>
    </xf>
    <xf numFmtId="165" fontId="0" fillId="7" borderId="0" xfId="1" applyFont="1" applyFill="1" applyAlignment="1">
      <alignment horizontal="right"/>
    </xf>
    <xf numFmtId="166" fontId="0" fillId="7" borderId="0" xfId="0" quotePrefix="1" applyNumberFormat="1" applyFill="1" applyAlignment="1">
      <alignment horizontal="left"/>
    </xf>
    <xf numFmtId="0" fontId="0" fillId="3" borderId="1" xfId="0" applyFill="1" applyBorder="1" applyAlignment="1">
      <alignment horizontal="right" vertical="center" wrapText="1"/>
    </xf>
    <xf numFmtId="167" fontId="0" fillId="2" borderId="1" xfId="1" applyNumberFormat="1" applyFont="1" applyFill="1" applyBorder="1" applyAlignment="1">
      <alignment horizontal="right" vertical="center"/>
    </xf>
    <xf numFmtId="167" fontId="0" fillId="9" borderId="1" xfId="1" applyNumberFormat="1" applyFont="1" applyFill="1" applyBorder="1" applyAlignment="1">
      <alignment horizontal="right" vertical="center"/>
    </xf>
    <xf numFmtId="0" fontId="0" fillId="6" borderId="6" xfId="0" applyFill="1" applyBorder="1" applyAlignment="1">
      <alignment wrapText="1"/>
    </xf>
    <xf numFmtId="0" fontId="0" fillId="6" borderId="11" xfId="0" applyFill="1" applyBorder="1" applyAlignment="1">
      <alignment wrapText="1"/>
    </xf>
    <xf numFmtId="0" fontId="6" fillId="6" borderId="5" xfId="0" applyFont="1" applyFill="1" applyBorder="1" applyAlignment="1">
      <alignment horizontal="center"/>
    </xf>
    <xf numFmtId="165" fontId="0" fillId="3" borderId="0" xfId="1" applyFont="1" applyFill="1" applyAlignment="1">
      <alignment horizontal="left"/>
    </xf>
    <xf numFmtId="165" fontId="0" fillId="2" borderId="0" xfId="1" applyFont="1" applyFill="1" applyAlignment="1">
      <alignment horizontal="left"/>
    </xf>
    <xf numFmtId="0" fontId="0" fillId="3" borderId="0" xfId="0" quotePrefix="1" applyFill="1" applyAlignment="1">
      <alignment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4" fontId="0" fillId="7" borderId="10" xfId="1" applyNumberFormat="1" applyFont="1" applyFill="1" applyBorder="1" applyAlignment="1"/>
    <xf numFmtId="164" fontId="0" fillId="7" borderId="5" xfId="1" applyNumberFormat="1" applyFont="1" applyFill="1" applyBorder="1" applyAlignment="1"/>
    <xf numFmtId="165" fontId="0" fillId="7" borderId="5" xfId="1" applyFont="1" applyFill="1" applyBorder="1" applyAlignment="1">
      <alignment vertical="center"/>
    </xf>
    <xf numFmtId="165" fontId="0" fillId="7" borderId="10" xfId="1" applyFont="1" applyFill="1" applyBorder="1" applyAlignment="1">
      <alignment vertical="center"/>
    </xf>
    <xf numFmtId="0" fontId="7" fillId="0" borderId="0" xfId="0" applyFont="1"/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8" fillId="0" borderId="0" xfId="0" applyFont="1"/>
    <xf numFmtId="0" fontId="3" fillId="8" borderId="0" xfId="0" applyFont="1" applyFill="1" applyAlignment="1"/>
    <xf numFmtId="0" fontId="0" fillId="3" borderId="0" xfId="0" applyFill="1" applyBorder="1" applyAlignment="1"/>
    <xf numFmtId="0" fontId="0" fillId="2" borderId="0" xfId="0" applyFill="1" applyBorder="1" applyAlignment="1"/>
    <xf numFmtId="0" fontId="0" fillId="7" borderId="0" xfId="0" applyFill="1" applyAlignment="1"/>
    <xf numFmtId="166" fontId="0" fillId="3" borderId="0" xfId="0" applyNumberFormat="1" applyFill="1" applyBorder="1" applyAlignment="1"/>
    <xf numFmtId="166" fontId="0" fillId="2" borderId="0" xfId="0" applyNumberFormat="1" applyFill="1" applyBorder="1" applyAlignment="1"/>
    <xf numFmtId="0" fontId="0" fillId="2" borderId="7" xfId="0" applyFill="1" applyBorder="1" applyAlignment="1"/>
    <xf numFmtId="0" fontId="0" fillId="3" borderId="7" xfId="0" applyFill="1" applyBorder="1" applyAlignment="1"/>
    <xf numFmtId="0" fontId="2" fillId="0" borderId="0" xfId="0" applyFont="1" applyAlignment="1"/>
    <xf numFmtId="0" fontId="0" fillId="0" borderId="0" xfId="0" applyAlignment="1"/>
    <xf numFmtId="0" fontId="9" fillId="0" borderId="1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9" fillId="0" borderId="9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4" xfId="0" applyFont="1" applyBorder="1" applyAlignment="1">
      <alignment horizontal="center"/>
    </xf>
    <xf numFmtId="166" fontId="0" fillId="19" borderId="0" xfId="0" applyNumberFormat="1" applyFill="1" applyAlignment="1">
      <alignment horizontal="center"/>
    </xf>
    <xf numFmtId="166" fontId="0" fillId="19" borderId="0" xfId="0" applyNumberFormat="1" applyFont="1" applyFill="1" applyAlignment="1">
      <alignment horizontal="center"/>
    </xf>
    <xf numFmtId="11" fontId="0" fillId="0" borderId="0" xfId="0" applyNumberFormat="1"/>
    <xf numFmtId="0" fontId="0" fillId="7" borderId="0" xfId="0" applyFill="1"/>
    <xf numFmtId="0" fontId="6" fillId="6" borderId="0" xfId="0" applyFont="1" applyFill="1" applyBorder="1" applyAlignment="1">
      <alignment textRotation="255"/>
    </xf>
    <xf numFmtId="0" fontId="0" fillId="20" borderId="4" xfId="0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166" fontId="0" fillId="20" borderId="5" xfId="0" applyNumberFormat="1" applyFill="1" applyBorder="1" applyAlignment="1">
      <alignment horizontal="center"/>
    </xf>
    <xf numFmtId="166" fontId="0" fillId="20" borderId="5" xfId="0" applyNumberFormat="1" applyFill="1" applyBorder="1" applyAlignment="1">
      <alignment horizontal="left"/>
    </xf>
    <xf numFmtId="0" fontId="0" fillId="20" borderId="5" xfId="0" applyFill="1" applyBorder="1"/>
    <xf numFmtId="0" fontId="0" fillId="20" borderId="5" xfId="0" applyFill="1" applyBorder="1" applyAlignment="1">
      <alignment vertical="center" wrapText="1"/>
    </xf>
    <xf numFmtId="166" fontId="0" fillId="6" borderId="0" xfId="0" applyNumberForma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49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quotePrefix="1"/>
    <xf numFmtId="0" fontId="3" fillId="8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166" fontId="0" fillId="6" borderId="0" xfId="0" applyNumberFormat="1" applyFill="1" applyAlignment="1">
      <alignment vertical="top" wrapText="1"/>
    </xf>
    <xf numFmtId="166" fontId="0" fillId="6" borderId="0" xfId="0" applyNumberFormat="1" applyFill="1" applyAlignment="1">
      <alignment vertical="top"/>
    </xf>
    <xf numFmtId="0" fontId="0" fillId="5" borderId="0" xfId="0" applyFill="1" applyAlignment="1">
      <alignment vertical="center"/>
    </xf>
    <xf numFmtId="0" fontId="11" fillId="0" borderId="0" xfId="0" applyFont="1"/>
    <xf numFmtId="166" fontId="0" fillId="2" borderId="8" xfId="0" applyNumberForma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textRotation="255"/>
    </xf>
    <xf numFmtId="166" fontId="0" fillId="6" borderId="0" xfId="0" applyNumberFormat="1" applyFill="1" applyAlignment="1">
      <alignment horizontal="left" vertical="top" wrapText="1"/>
    </xf>
    <xf numFmtId="166" fontId="0" fillId="6" borderId="0" xfId="0" applyNumberFormat="1" applyFill="1" applyAlignment="1">
      <alignment horizontal="left" vertical="top"/>
    </xf>
    <xf numFmtId="166" fontId="0" fillId="2" borderId="8" xfId="0" applyNumberFormat="1" applyFill="1" applyBorder="1" applyAlignment="1">
      <alignment horizontal="left" vertical="center"/>
    </xf>
    <xf numFmtId="166" fontId="0" fillId="3" borderId="8" xfId="0" applyNumberFormat="1" applyFill="1" applyBorder="1" applyAlignment="1">
      <alignment horizontal="center" vertical="center"/>
    </xf>
    <xf numFmtId="166" fontId="0" fillId="2" borderId="0" xfId="0" applyNumberFormat="1" applyFill="1" applyAlignment="1">
      <alignment horizontal="left" vertical="center"/>
    </xf>
    <xf numFmtId="166" fontId="0" fillId="3" borderId="0" xfId="0" applyNumberFormat="1" applyFill="1" applyAlignment="1">
      <alignment horizontal="left" vertical="center"/>
    </xf>
    <xf numFmtId="166" fontId="0" fillId="7" borderId="0" xfId="0" applyNumberFormat="1" applyFill="1" applyAlignment="1">
      <alignment horizontal="left" vertical="center"/>
    </xf>
    <xf numFmtId="170" fontId="0" fillId="2" borderId="1" xfId="1" applyNumberFormat="1" applyFont="1" applyFill="1" applyBorder="1" applyAlignment="1">
      <alignment horizontal="center" vertical="center"/>
    </xf>
    <xf numFmtId="170" fontId="0" fillId="3" borderId="1" xfId="1" applyNumberFormat="1" applyFont="1" applyFill="1" applyBorder="1" applyAlignment="1">
      <alignment horizontal="center" vertical="center"/>
    </xf>
    <xf numFmtId="165" fontId="0" fillId="3" borderId="1" xfId="1" applyFont="1" applyFill="1" applyBorder="1" applyAlignment="1">
      <alignment horizontal="center" vertical="center"/>
    </xf>
    <xf numFmtId="0" fontId="0" fillId="3" borderId="0" xfId="0" quotePrefix="1" applyFill="1" applyAlignment="1">
      <alignment horizontal="left" vertical="center" wrapText="1"/>
    </xf>
    <xf numFmtId="0" fontId="0" fillId="2" borderId="0" xfId="0" quotePrefix="1" applyFill="1" applyAlignment="1">
      <alignment horizontal="left" vertical="center" wrapText="1"/>
    </xf>
    <xf numFmtId="165" fontId="0" fillId="2" borderId="1" xfId="1" applyFont="1" applyFill="1" applyBorder="1" applyAlignment="1">
      <alignment horizontal="center" vertical="center"/>
    </xf>
    <xf numFmtId="165" fontId="0" fillId="7" borderId="1" xfId="1" applyFont="1" applyFill="1" applyBorder="1" applyAlignment="1">
      <alignment horizontal="center" vertical="center"/>
    </xf>
    <xf numFmtId="165" fontId="0" fillId="7" borderId="2" xfId="1" applyFont="1" applyFill="1" applyBorder="1" applyAlignment="1">
      <alignment horizontal="center" vertical="center"/>
    </xf>
    <xf numFmtId="165" fontId="0" fillId="3" borderId="3" xfId="1" applyFont="1" applyFill="1" applyBorder="1" applyAlignment="1">
      <alignment horizontal="center" vertical="center"/>
    </xf>
    <xf numFmtId="0" fontId="0" fillId="7" borderId="0" xfId="0" quotePrefix="1" applyFill="1" applyAlignment="1">
      <alignment horizontal="left" vertical="center" wrapText="1"/>
    </xf>
    <xf numFmtId="165" fontId="0" fillId="3" borderId="2" xfId="1" applyFont="1" applyFill="1" applyBorder="1" applyAlignment="1" applyProtection="1">
      <alignment horizontal="center" vertical="center"/>
    </xf>
    <xf numFmtId="165" fontId="0" fillId="3" borderId="3" xfId="1" applyFont="1" applyFill="1" applyBorder="1" applyAlignment="1" applyProtection="1">
      <alignment horizontal="center" vertical="center"/>
    </xf>
    <xf numFmtId="0" fontId="0" fillId="3" borderId="4" xfId="0" quotePrefix="1" applyFill="1" applyBorder="1" applyAlignment="1">
      <alignment horizontal="left" vertical="center" wrapText="1"/>
    </xf>
    <xf numFmtId="0" fontId="0" fillId="3" borderId="7" xfId="0" quotePrefix="1" applyFill="1" applyBorder="1" applyAlignment="1">
      <alignment horizontal="left" vertical="center" wrapText="1"/>
    </xf>
    <xf numFmtId="165" fontId="0" fillId="3" borderId="1" xfId="1" applyNumberFormat="1" applyFont="1" applyFill="1" applyBorder="1" applyAlignment="1">
      <alignment horizontal="center" vertical="center"/>
    </xf>
    <xf numFmtId="165" fontId="0" fillId="2" borderId="2" xfId="1" applyFont="1" applyFill="1" applyBorder="1" applyAlignment="1">
      <alignment horizontal="center" vertical="center"/>
    </xf>
    <xf numFmtId="165" fontId="0" fillId="2" borderId="3" xfId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left" vertical="center"/>
    </xf>
    <xf numFmtId="166" fontId="0" fillId="3" borderId="0" xfId="0" applyNumberFormat="1" applyFill="1" applyBorder="1" applyAlignment="1">
      <alignment horizontal="left" vertical="center"/>
    </xf>
    <xf numFmtId="166" fontId="0" fillId="6" borderId="0" xfId="0" applyNumberFormat="1" applyFill="1" applyBorder="1" applyAlignment="1">
      <alignment horizontal="center" vertical="center" wrapText="1"/>
    </xf>
    <xf numFmtId="166" fontId="0" fillId="6" borderId="8" xfId="0" applyNumberFormat="1" applyFill="1" applyBorder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9" fontId="0" fillId="2" borderId="1" xfId="1" applyNumberFormat="1" applyFont="1" applyFill="1" applyBorder="1" applyAlignment="1">
      <alignment horizontal="center" vertical="center"/>
    </xf>
    <xf numFmtId="169" fontId="0" fillId="5" borderId="1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5" fontId="0" fillId="2" borderId="7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6" fillId="6" borderId="10" xfId="0" applyFont="1" applyFill="1" applyBorder="1" applyAlignment="1">
      <alignment horizontal="center" textRotation="255"/>
    </xf>
  </cellXfs>
  <cellStyles count="2">
    <cellStyle name="Comma" xfId="1" builtinId="3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35" totalsRowShown="0" headerRowDxfId="12" dataDxfId="10" headerRowBorderDxfId="11" tableBorderDxfId="9" totalsRowBorderDxfId="8">
  <autoFilter ref="A1:H35" xr:uid="{00000000-0009-0000-0100-000001000000}"/>
  <tableColumns count="8">
    <tableColumn id="1" xr3:uid="{00000000-0010-0000-0000-000001000000}" name="Type" dataDxfId="7"/>
    <tableColumn id="2" xr3:uid="{00000000-0010-0000-0000-000002000000}" name="Group" dataDxfId="6"/>
    <tableColumn id="3" xr3:uid="{00000000-0010-0000-0000-000003000000}" name="Name" dataDxfId="5"/>
    <tableColumn id="4" xr3:uid="{00000000-0010-0000-0000-000004000000}" name="Description" dataDxfId="4"/>
    <tableColumn id="5" xr3:uid="{00000000-0010-0000-0000-000005000000}" name="Byte" dataDxfId="3"/>
    <tableColumn id="6" xr3:uid="{00000000-0010-0000-0000-000006000000}" name="Number" dataDxfId="2"/>
    <tableColumn id="7" xr3:uid="{00000000-0010-0000-0000-000007000000}" name="expression" dataDxfId="1"/>
    <tableColumn id="8" xr3:uid="{00000000-0010-0000-0000-000008000000}" name="Forma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6"/>
  <sheetViews>
    <sheetView workbookViewId="0">
      <selection activeCell="D57" sqref="D57:D72"/>
    </sheetView>
  </sheetViews>
  <sheetFormatPr defaultColWidth="8.77734375" defaultRowHeight="14.4"/>
  <cols>
    <col min="1" max="1" width="10" style="1" customWidth="1"/>
    <col min="2" max="3" width="7.33203125" style="1" customWidth="1"/>
    <col min="4" max="4" width="44" style="2" bestFit="1" customWidth="1"/>
    <col min="5" max="5" width="10.77734375" style="1" customWidth="1"/>
    <col min="6" max="6" width="10.77734375" style="137" customWidth="1"/>
    <col min="7" max="7" width="101.109375" customWidth="1"/>
    <col min="8" max="8" width="8.77734375" style="1" customWidth="1"/>
    <col min="9" max="9" width="9.33203125" customWidth="1"/>
    <col min="10" max="10" width="148.33203125" customWidth="1"/>
  </cols>
  <sheetData>
    <row r="1" spans="1:20">
      <c r="A1" s="32" t="s">
        <v>4</v>
      </c>
      <c r="B1" s="32" t="s">
        <v>77</v>
      </c>
      <c r="C1" s="32" t="s">
        <v>242</v>
      </c>
      <c r="D1" s="32" t="s">
        <v>8</v>
      </c>
      <c r="E1" s="32" t="s">
        <v>5</v>
      </c>
      <c r="F1" s="128"/>
      <c r="G1" s="32" t="s">
        <v>254</v>
      </c>
      <c r="H1" s="1" t="s">
        <v>235</v>
      </c>
      <c r="I1" s="100" t="s">
        <v>432</v>
      </c>
      <c r="J1" s="42" t="s">
        <v>236</v>
      </c>
      <c r="L1" s="3"/>
      <c r="M1" s="3"/>
      <c r="N1" s="3"/>
      <c r="O1" s="3"/>
      <c r="P1" s="3"/>
      <c r="Q1" s="3"/>
      <c r="R1" s="3"/>
      <c r="S1" s="3"/>
      <c r="T1" s="3"/>
    </row>
    <row r="2" spans="1:20" ht="15" customHeight="1">
      <c r="A2" s="27">
        <v>0</v>
      </c>
      <c r="B2" s="113" t="s">
        <v>248</v>
      </c>
      <c r="C2" s="150" t="str">
        <f ca="1">UPPER(MID(INDIRECT(H2), ROW(I2)+ROW(I2)-3, 2))</f>
        <v>02</v>
      </c>
      <c r="D2" s="34" t="s">
        <v>92</v>
      </c>
      <c r="E2" s="34"/>
      <c r="F2" s="34"/>
      <c r="G2" s="34"/>
      <c r="H2" s="40" t="str">
        <f>$I$1</f>
        <v>j3</v>
      </c>
      <c r="I2" s="41"/>
      <c r="J2" s="127" t="s">
        <v>377</v>
      </c>
      <c r="L2" s="3"/>
      <c r="M2" s="3"/>
      <c r="N2" s="3"/>
      <c r="O2" s="3"/>
      <c r="P2" s="3"/>
      <c r="Q2" s="3"/>
      <c r="R2" s="3"/>
      <c r="S2" s="3"/>
      <c r="T2" s="3"/>
    </row>
    <row r="3" spans="1:20">
      <c r="A3" s="27">
        <v>1</v>
      </c>
      <c r="B3" s="173" t="s">
        <v>99</v>
      </c>
      <c r="C3" s="150" t="str">
        <f t="shared" ref="C3:C66" ca="1" si="0">UPPER(MID(INDIRECT(H3), ROW(I3)+ROW(I3)-3, 2))</f>
        <v>00</v>
      </c>
      <c r="D3" s="174" t="s">
        <v>247</v>
      </c>
      <c r="E3" s="175"/>
      <c r="F3" s="175"/>
      <c r="G3" s="175"/>
      <c r="H3" s="40" t="str">
        <f t="shared" ref="H3:H66" si="1">$I$1</f>
        <v>j3</v>
      </c>
      <c r="I3" s="41"/>
      <c r="J3" s="127" t="s">
        <v>406</v>
      </c>
      <c r="L3" s="3"/>
      <c r="M3" s="3"/>
      <c r="N3" s="3"/>
      <c r="O3" s="3"/>
      <c r="P3" s="3"/>
      <c r="Q3" s="3"/>
      <c r="R3" s="3"/>
      <c r="S3" s="3"/>
      <c r="T3" s="3"/>
    </row>
    <row r="4" spans="1:20">
      <c r="A4" s="27">
        <v>2</v>
      </c>
      <c r="B4" s="173"/>
      <c r="C4" s="150" t="str">
        <f t="shared" ca="1" si="0"/>
        <v>FE</v>
      </c>
      <c r="D4" s="175"/>
      <c r="E4" s="175"/>
      <c r="F4" s="175"/>
      <c r="G4" s="175"/>
      <c r="H4" s="40" t="str">
        <f t="shared" si="1"/>
        <v>j3</v>
      </c>
      <c r="I4" s="41"/>
      <c r="J4" s="127"/>
      <c r="L4" s="3"/>
      <c r="M4" s="3"/>
      <c r="N4" s="3"/>
      <c r="O4" s="3"/>
      <c r="P4" s="3"/>
      <c r="Q4" s="3"/>
      <c r="R4" s="3"/>
      <c r="S4" s="3"/>
      <c r="T4" s="3"/>
    </row>
    <row r="5" spans="1:20">
      <c r="A5" s="27">
        <v>3</v>
      </c>
      <c r="B5" s="173"/>
      <c r="C5" s="150" t="str">
        <f t="shared" ca="1" si="0"/>
        <v>06</v>
      </c>
      <c r="D5" s="175"/>
      <c r="E5" s="175"/>
      <c r="F5" s="175"/>
      <c r="G5" s="175"/>
      <c r="H5" s="40" t="str">
        <f t="shared" si="1"/>
        <v>j3</v>
      </c>
      <c r="I5" s="41"/>
      <c r="J5" s="127"/>
      <c r="L5" s="3"/>
      <c r="M5" s="3"/>
      <c r="N5" s="3"/>
      <c r="O5" s="3"/>
      <c r="P5" s="3"/>
      <c r="Q5" s="3"/>
      <c r="R5" s="3"/>
      <c r="S5" s="3"/>
      <c r="T5" s="3"/>
    </row>
    <row r="6" spans="1:20">
      <c r="A6" s="27">
        <v>4</v>
      </c>
      <c r="B6" s="173"/>
      <c r="C6" s="150" t="str">
        <f t="shared" ca="1" si="0"/>
        <v>48</v>
      </c>
      <c r="D6" s="175"/>
      <c r="E6" s="175"/>
      <c r="F6" s="175"/>
      <c r="G6" s="175"/>
      <c r="H6" s="40" t="str">
        <f t="shared" si="1"/>
        <v>j3</v>
      </c>
      <c r="I6" s="41"/>
      <c r="J6" s="127"/>
      <c r="L6" s="3"/>
      <c r="M6" s="3"/>
      <c r="N6" s="3"/>
      <c r="O6" s="3"/>
      <c r="P6" s="3"/>
      <c r="Q6" s="3"/>
      <c r="R6" s="3"/>
      <c r="S6" s="3"/>
      <c r="T6" s="3"/>
    </row>
    <row r="7" spans="1:20">
      <c r="A7" s="27">
        <v>5</v>
      </c>
      <c r="B7" s="173"/>
      <c r="C7" s="150" t="str">
        <f t="shared" ca="1" si="0"/>
        <v>01</v>
      </c>
      <c r="D7" s="175"/>
      <c r="E7" s="175"/>
      <c r="F7" s="175"/>
      <c r="G7" s="175"/>
      <c r="H7" s="40" t="str">
        <f t="shared" si="1"/>
        <v>j3</v>
      </c>
      <c r="I7" s="41"/>
      <c r="L7" s="3"/>
      <c r="M7" s="3"/>
      <c r="N7" s="3"/>
      <c r="O7" s="3"/>
      <c r="P7" s="3"/>
      <c r="Q7" s="3"/>
      <c r="R7" s="3"/>
      <c r="S7" s="3"/>
      <c r="T7" s="3"/>
    </row>
    <row r="8" spans="1:20">
      <c r="A8" s="27">
        <v>6</v>
      </c>
      <c r="B8" s="173"/>
      <c r="C8" s="150" t="str">
        <f t="shared" ca="1" si="0"/>
        <v>0B</v>
      </c>
      <c r="D8" s="175"/>
      <c r="E8" s="175"/>
      <c r="F8" s="175"/>
      <c r="G8" s="175"/>
      <c r="H8" s="40" t="str">
        <f t="shared" si="1"/>
        <v>j3</v>
      </c>
      <c r="I8" s="41"/>
      <c r="L8" s="3"/>
      <c r="M8" s="3"/>
      <c r="N8" s="3"/>
      <c r="O8" s="3"/>
      <c r="P8" s="3"/>
      <c r="Q8" s="3"/>
      <c r="R8" s="3"/>
      <c r="S8" s="3"/>
      <c r="T8" s="3"/>
    </row>
    <row r="9" spans="1:20">
      <c r="A9" s="28">
        <v>7</v>
      </c>
      <c r="B9" s="125">
        <v>0</v>
      </c>
      <c r="C9" s="150" t="str">
        <f t="shared" ca="1" si="0"/>
        <v>0A</v>
      </c>
      <c r="D9" s="9"/>
      <c r="E9" s="117">
        <f t="shared" ref="E9:E72" ca="1" si="2">HEX2DEC(C9)</f>
        <v>10</v>
      </c>
      <c r="F9" s="129" t="str">
        <f t="shared" ref="F9:F10" ca="1" si="3">CHAR(E9)</f>
        <v xml:space="preserve">
</v>
      </c>
      <c r="G9" s="12"/>
      <c r="H9" s="40" t="str">
        <f t="shared" si="1"/>
        <v>j3</v>
      </c>
      <c r="I9" s="41"/>
      <c r="L9" s="3"/>
      <c r="M9" s="3"/>
      <c r="N9" s="3"/>
      <c r="O9" s="3"/>
      <c r="P9" s="3"/>
      <c r="Q9" s="3"/>
      <c r="R9" s="3"/>
      <c r="S9" s="3"/>
      <c r="T9" s="3"/>
    </row>
    <row r="10" spans="1:20">
      <c r="A10" s="30">
        <v>8</v>
      </c>
      <c r="B10" s="126">
        <v>1</v>
      </c>
      <c r="C10" s="150" t="str">
        <f t="shared" ca="1" si="0"/>
        <v>0D</v>
      </c>
      <c r="D10" s="13" t="s">
        <v>378</v>
      </c>
      <c r="E10" s="117">
        <f t="shared" ca="1" si="2"/>
        <v>13</v>
      </c>
      <c r="F10" s="130" t="str">
        <f t="shared" ca="1" si="3"/>
        <v>_x000D_</v>
      </c>
      <c r="G10" s="16"/>
      <c r="H10" s="40" t="str">
        <f t="shared" si="1"/>
        <v>j3</v>
      </c>
      <c r="I10" s="41"/>
      <c r="J10" s="39"/>
      <c r="L10" s="3"/>
      <c r="M10" s="3"/>
      <c r="N10" s="3"/>
      <c r="O10" s="3"/>
      <c r="P10" s="3"/>
      <c r="Q10" s="3"/>
      <c r="R10" s="3"/>
      <c r="S10" s="3"/>
      <c r="T10" s="3"/>
    </row>
    <row r="11" spans="1:20">
      <c r="A11" s="28">
        <v>9</v>
      </c>
      <c r="B11" s="28">
        <v>2</v>
      </c>
      <c r="C11" s="150" t="str">
        <f t="shared" ca="1" si="0"/>
        <v>01</v>
      </c>
      <c r="D11" s="9" t="s">
        <v>379</v>
      </c>
      <c r="E11" s="117">
        <f t="shared" ca="1" si="2"/>
        <v>1</v>
      </c>
      <c r="F11" s="129"/>
      <c r="G11" s="12"/>
      <c r="H11" s="40" t="str">
        <f t="shared" si="1"/>
        <v>j3</v>
      </c>
      <c r="I11" s="41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0">
        <v>10</v>
      </c>
      <c r="B12" s="30">
        <v>3</v>
      </c>
      <c r="C12" s="150" t="str">
        <f t="shared" ca="1" si="0"/>
        <v>FF</v>
      </c>
      <c r="D12" s="13"/>
      <c r="E12" s="117">
        <f t="shared" ca="1" si="2"/>
        <v>255</v>
      </c>
      <c r="F12" s="130"/>
      <c r="G12" s="16"/>
      <c r="H12" s="40" t="str">
        <f t="shared" si="1"/>
        <v>j3</v>
      </c>
      <c r="I12" s="41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28">
        <v>11</v>
      </c>
      <c r="B13" s="28">
        <v>4</v>
      </c>
      <c r="C13" s="150" t="str">
        <f t="shared" ca="1" si="0"/>
        <v>FF</v>
      </c>
      <c r="D13" s="9"/>
      <c r="E13" s="117">
        <f t="shared" ca="1" si="2"/>
        <v>255</v>
      </c>
      <c r="F13" s="129"/>
      <c r="G13" s="12"/>
      <c r="H13" s="40" t="str">
        <f t="shared" si="1"/>
        <v>j3</v>
      </c>
      <c r="I13" s="41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0">
        <v>12</v>
      </c>
      <c r="B14" s="30">
        <v>5</v>
      </c>
      <c r="C14" s="150" t="str">
        <f t="shared" ca="1" si="0"/>
        <v>19</v>
      </c>
      <c r="D14" s="13" t="s">
        <v>380</v>
      </c>
      <c r="E14" s="117">
        <f t="shared" ca="1" si="2"/>
        <v>25</v>
      </c>
      <c r="F14" s="130"/>
      <c r="G14" s="16"/>
      <c r="H14" s="40" t="str">
        <f t="shared" si="1"/>
        <v>j3</v>
      </c>
      <c r="I14" s="41"/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28">
        <v>13</v>
      </c>
      <c r="B15" s="28">
        <v>6</v>
      </c>
      <c r="C15" s="150" t="str">
        <f t="shared" ca="1" si="0"/>
        <v>12</v>
      </c>
      <c r="D15" s="9" t="s">
        <v>381</v>
      </c>
      <c r="E15" s="117">
        <f t="shared" ca="1" si="2"/>
        <v>18</v>
      </c>
      <c r="F15" s="129"/>
      <c r="G15" s="12"/>
      <c r="H15" s="40" t="str">
        <f t="shared" si="1"/>
        <v>j3</v>
      </c>
      <c r="I15" s="41"/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0">
        <v>14</v>
      </c>
      <c r="B16" s="30">
        <v>7</v>
      </c>
      <c r="C16" s="150" t="str">
        <f t="shared" ca="1" si="0"/>
        <v>05</v>
      </c>
      <c r="D16" s="13" t="s">
        <v>382</v>
      </c>
      <c r="E16" s="117">
        <f t="shared" ca="1" si="2"/>
        <v>5</v>
      </c>
      <c r="F16" s="130"/>
      <c r="G16" s="16"/>
      <c r="H16" s="40" t="str">
        <f t="shared" si="1"/>
        <v>j3</v>
      </c>
      <c r="I16" s="4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28">
        <v>15</v>
      </c>
      <c r="B17" s="28">
        <v>8</v>
      </c>
      <c r="C17" s="150" t="str">
        <f t="shared" ca="1" si="0"/>
        <v>04</v>
      </c>
      <c r="D17" s="9"/>
      <c r="E17" s="117">
        <f t="shared" ca="1" si="2"/>
        <v>4</v>
      </c>
      <c r="F17" s="129"/>
      <c r="G17" s="114"/>
      <c r="H17" s="40" t="str">
        <f t="shared" si="1"/>
        <v>j3</v>
      </c>
      <c r="I17" s="41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0">
        <v>16</v>
      </c>
      <c r="B18" s="30">
        <v>9</v>
      </c>
      <c r="C18" s="150" t="str">
        <f t="shared" ca="1" si="0"/>
        <v>00</v>
      </c>
      <c r="D18" s="13"/>
      <c r="E18" s="117">
        <f t="shared" ca="1" si="2"/>
        <v>0</v>
      </c>
      <c r="F18" s="130"/>
      <c r="G18" s="115"/>
      <c r="H18" s="40" t="str">
        <f t="shared" si="1"/>
        <v>j3</v>
      </c>
      <c r="I18" s="41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28">
        <v>17</v>
      </c>
      <c r="B19" s="28">
        <v>10</v>
      </c>
      <c r="C19" s="150" t="str">
        <f t="shared" ca="1" si="0"/>
        <v>01</v>
      </c>
      <c r="D19" s="9"/>
      <c r="E19" s="117">
        <f t="shared" ca="1" si="2"/>
        <v>1</v>
      </c>
      <c r="F19" s="132"/>
      <c r="G19" s="114"/>
      <c r="H19" s="40" t="str">
        <f t="shared" si="1"/>
        <v>j3</v>
      </c>
      <c r="I19" s="41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0">
        <v>18</v>
      </c>
      <c r="B20" s="30">
        <v>11</v>
      </c>
      <c r="C20" s="150" t="str">
        <f t="shared" ca="1" si="0"/>
        <v>FF</v>
      </c>
      <c r="D20" s="13"/>
      <c r="E20" s="117">
        <f t="shared" ca="1" si="2"/>
        <v>255</v>
      </c>
      <c r="F20" s="130"/>
      <c r="G20" s="115"/>
      <c r="H20" s="40" t="str">
        <f t="shared" si="1"/>
        <v>j3</v>
      </c>
      <c r="I20" s="41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28">
        <v>19</v>
      </c>
      <c r="B21" s="28">
        <v>12</v>
      </c>
      <c r="C21" s="150" t="str">
        <f t="shared" ca="1" si="0"/>
        <v>FF</v>
      </c>
      <c r="D21" s="9"/>
      <c r="E21" s="117">
        <f t="shared" ca="1" si="2"/>
        <v>255</v>
      </c>
      <c r="F21" s="129"/>
      <c r="G21" s="114"/>
      <c r="H21" s="40" t="str">
        <f t="shared" si="1"/>
        <v>j3</v>
      </c>
      <c r="I21" s="41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0">
        <v>20</v>
      </c>
      <c r="B22" s="30">
        <v>13</v>
      </c>
      <c r="C22" s="150" t="str">
        <f t="shared" ca="1" si="0"/>
        <v>FF</v>
      </c>
      <c r="D22" s="13"/>
      <c r="E22" s="117">
        <f t="shared" ca="1" si="2"/>
        <v>255</v>
      </c>
      <c r="F22" s="130"/>
      <c r="G22" s="115"/>
      <c r="H22" s="40" t="str">
        <f t="shared" si="1"/>
        <v>j3</v>
      </c>
      <c r="I22" s="41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28">
        <v>21</v>
      </c>
      <c r="B23" s="28">
        <v>14</v>
      </c>
      <c r="C23" s="150" t="str">
        <f t="shared" ca="1" si="0"/>
        <v>FF</v>
      </c>
      <c r="D23" s="9"/>
      <c r="E23" s="117">
        <f t="shared" ca="1" si="2"/>
        <v>255</v>
      </c>
      <c r="F23" s="129"/>
      <c r="G23" s="114"/>
      <c r="H23" s="40" t="str">
        <f t="shared" si="1"/>
        <v>j3</v>
      </c>
      <c r="I23" s="41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0">
        <v>22</v>
      </c>
      <c r="B24" s="30">
        <v>15</v>
      </c>
      <c r="C24" s="150" t="str">
        <f t="shared" ca="1" si="0"/>
        <v>FF</v>
      </c>
      <c r="D24" s="13"/>
      <c r="E24" s="117">
        <f t="shared" ca="1" si="2"/>
        <v>255</v>
      </c>
      <c r="F24" s="130"/>
      <c r="G24" s="115"/>
      <c r="H24" s="40" t="str">
        <f t="shared" si="1"/>
        <v>j3</v>
      </c>
      <c r="I24" s="41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28">
        <v>23</v>
      </c>
      <c r="B25" s="28">
        <v>16</v>
      </c>
      <c r="C25" s="150" t="str">
        <f t="shared" ca="1" si="0"/>
        <v>04</v>
      </c>
      <c r="D25" s="19"/>
      <c r="E25" s="117">
        <f t="shared" ca="1" si="2"/>
        <v>4</v>
      </c>
      <c r="F25" s="129"/>
      <c r="G25" s="116"/>
      <c r="H25" s="40" t="str">
        <f t="shared" si="1"/>
        <v>j3</v>
      </c>
      <c r="I25" s="41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0">
        <v>24</v>
      </c>
      <c r="B26" s="30">
        <v>17</v>
      </c>
      <c r="C26" s="150" t="str">
        <f t="shared" ca="1" si="0"/>
        <v>03</v>
      </c>
      <c r="D26" s="13"/>
      <c r="E26" s="117">
        <f t="shared" ca="1" si="2"/>
        <v>3</v>
      </c>
      <c r="F26" s="130"/>
      <c r="G26" s="16"/>
      <c r="H26" s="40" t="str">
        <f t="shared" si="1"/>
        <v>j3</v>
      </c>
      <c r="I26" s="41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28">
        <v>25</v>
      </c>
      <c r="B27" s="28">
        <v>18</v>
      </c>
      <c r="C27" s="150" t="str">
        <f t="shared" ca="1" si="0"/>
        <v>FF</v>
      </c>
      <c r="D27" s="9"/>
      <c r="E27" s="117">
        <f t="shared" ca="1" si="2"/>
        <v>255</v>
      </c>
      <c r="F27" s="129"/>
      <c r="G27" s="12"/>
      <c r="H27" s="40" t="str">
        <f t="shared" si="1"/>
        <v>j3</v>
      </c>
      <c r="I27" s="41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0">
        <v>26</v>
      </c>
      <c r="B28" s="30">
        <v>19</v>
      </c>
      <c r="C28" s="150" t="str">
        <f t="shared" ca="1" si="0"/>
        <v>01</v>
      </c>
      <c r="D28" s="13"/>
      <c r="E28" s="117">
        <f t="shared" ca="1" si="2"/>
        <v>1</v>
      </c>
      <c r="F28" s="130"/>
      <c r="G28" s="16"/>
      <c r="H28" s="40" t="str">
        <f t="shared" si="1"/>
        <v>j3</v>
      </c>
      <c r="I28" s="41"/>
    </row>
    <row r="29" spans="1:20">
      <c r="A29" s="28">
        <v>27</v>
      </c>
      <c r="B29" s="28">
        <v>20</v>
      </c>
      <c r="C29" s="150" t="str">
        <f t="shared" ca="1" si="0"/>
        <v>FF</v>
      </c>
      <c r="D29" s="9"/>
      <c r="E29" s="117">
        <f t="shared" ca="1" si="2"/>
        <v>255</v>
      </c>
      <c r="F29" s="129"/>
      <c r="G29" s="12"/>
      <c r="H29" s="40" t="str">
        <f t="shared" si="1"/>
        <v>j3</v>
      </c>
      <c r="I29" s="41"/>
    </row>
    <row r="30" spans="1:20">
      <c r="A30" s="30">
        <v>28</v>
      </c>
      <c r="B30" s="30">
        <v>21</v>
      </c>
      <c r="C30" s="150" t="str">
        <f t="shared" ca="1" si="0"/>
        <v>FF</v>
      </c>
      <c r="D30" s="13"/>
      <c r="E30" s="117">
        <f t="shared" ca="1" si="2"/>
        <v>255</v>
      </c>
      <c r="F30" s="130"/>
      <c r="G30" s="16"/>
      <c r="H30" s="40" t="str">
        <f t="shared" si="1"/>
        <v>j3</v>
      </c>
      <c r="I30" s="41"/>
    </row>
    <row r="31" spans="1:20">
      <c r="A31" s="28">
        <v>29</v>
      </c>
      <c r="B31" s="28">
        <v>22</v>
      </c>
      <c r="C31" s="150" t="str">
        <f t="shared" ca="1" si="0"/>
        <v>FF</v>
      </c>
      <c r="D31" s="9"/>
      <c r="E31" s="117">
        <f t="shared" ca="1" si="2"/>
        <v>255</v>
      </c>
      <c r="F31" s="129"/>
      <c r="G31" s="11"/>
      <c r="H31" s="40" t="str">
        <f t="shared" si="1"/>
        <v>j3</v>
      </c>
      <c r="I31" s="41"/>
    </row>
    <row r="32" spans="1:20">
      <c r="A32" s="30">
        <v>30</v>
      </c>
      <c r="B32" s="30">
        <v>23</v>
      </c>
      <c r="C32" s="150" t="str">
        <f t="shared" ca="1" si="0"/>
        <v>FF</v>
      </c>
      <c r="D32" s="13"/>
      <c r="E32" s="117">
        <f t="shared" ca="1" si="2"/>
        <v>255</v>
      </c>
      <c r="F32" s="130"/>
      <c r="G32" s="16"/>
      <c r="H32" s="40" t="str">
        <f t="shared" si="1"/>
        <v>j3</v>
      </c>
      <c r="I32" s="41"/>
    </row>
    <row r="33" spans="1:13">
      <c r="A33" s="28">
        <v>31</v>
      </c>
      <c r="B33" s="28">
        <v>24</v>
      </c>
      <c r="C33" s="150" t="str">
        <f t="shared" ca="1" si="0"/>
        <v>FF</v>
      </c>
      <c r="D33" s="9"/>
      <c r="E33" s="117">
        <f t="shared" ca="1" si="2"/>
        <v>255</v>
      </c>
      <c r="F33" s="129"/>
      <c r="G33" s="114"/>
      <c r="H33" s="40" t="str">
        <f t="shared" si="1"/>
        <v>j3</v>
      </c>
      <c r="I33" s="41"/>
    </row>
    <row r="34" spans="1:13">
      <c r="A34" s="30">
        <v>32</v>
      </c>
      <c r="B34" s="30">
        <v>25</v>
      </c>
      <c r="C34" s="150" t="str">
        <f t="shared" ca="1" si="0"/>
        <v>FF</v>
      </c>
      <c r="D34" s="13"/>
      <c r="E34" s="117">
        <f t="shared" ca="1" si="2"/>
        <v>255</v>
      </c>
      <c r="F34" s="130"/>
      <c r="G34" s="115"/>
      <c r="H34" s="40" t="str">
        <f t="shared" si="1"/>
        <v>j3</v>
      </c>
      <c r="I34" s="41"/>
    </row>
    <row r="35" spans="1:13">
      <c r="A35" s="28">
        <v>33</v>
      </c>
      <c r="B35" s="28">
        <v>26</v>
      </c>
      <c r="C35" s="150" t="str">
        <f t="shared" ca="1" si="0"/>
        <v>FF</v>
      </c>
      <c r="D35" s="9"/>
      <c r="E35" s="117">
        <f t="shared" ca="1" si="2"/>
        <v>255</v>
      </c>
      <c r="F35" s="132"/>
      <c r="G35" s="114"/>
      <c r="H35" s="40" t="str">
        <f t="shared" si="1"/>
        <v>j3</v>
      </c>
      <c r="I35" s="41"/>
      <c r="L35" s="39"/>
      <c r="M35" s="39"/>
    </row>
    <row r="36" spans="1:13">
      <c r="A36" s="30">
        <v>34</v>
      </c>
      <c r="B36" s="30">
        <v>27</v>
      </c>
      <c r="C36" s="150" t="str">
        <f t="shared" ca="1" si="0"/>
        <v>FF</v>
      </c>
      <c r="D36" s="13"/>
      <c r="E36" s="117">
        <f t="shared" ca="1" si="2"/>
        <v>255</v>
      </c>
      <c r="F36" s="130"/>
      <c r="G36" s="115"/>
      <c r="H36" s="40" t="str">
        <f t="shared" si="1"/>
        <v>j3</v>
      </c>
      <c r="I36" s="41"/>
      <c r="L36" s="39"/>
    </row>
    <row r="37" spans="1:13">
      <c r="A37" s="28">
        <v>35</v>
      </c>
      <c r="B37" s="28">
        <v>28</v>
      </c>
      <c r="C37" s="150" t="str">
        <f t="shared" ca="1" si="0"/>
        <v>FF</v>
      </c>
      <c r="D37" s="9"/>
      <c r="E37" s="117">
        <f t="shared" ca="1" si="2"/>
        <v>255</v>
      </c>
      <c r="F37" s="129"/>
      <c r="G37" s="114"/>
      <c r="H37" s="40" t="str">
        <f t="shared" si="1"/>
        <v>j3</v>
      </c>
      <c r="I37" s="41"/>
    </row>
    <row r="38" spans="1:13">
      <c r="A38" s="30">
        <v>36</v>
      </c>
      <c r="B38" s="30">
        <v>29</v>
      </c>
      <c r="C38" s="150" t="str">
        <f t="shared" ca="1" si="0"/>
        <v>FF</v>
      </c>
      <c r="D38" s="13"/>
      <c r="E38" s="117">
        <f t="shared" ca="1" si="2"/>
        <v>255</v>
      </c>
      <c r="F38" s="130"/>
      <c r="G38" s="115"/>
      <c r="H38" s="40" t="str">
        <f t="shared" si="1"/>
        <v>j3</v>
      </c>
      <c r="I38" s="41"/>
    </row>
    <row r="39" spans="1:13">
      <c r="A39" s="28">
        <v>37</v>
      </c>
      <c r="B39" s="28">
        <v>30</v>
      </c>
      <c r="C39" s="150" t="str">
        <f t="shared" ca="1" si="0"/>
        <v>FF</v>
      </c>
      <c r="D39" s="9"/>
      <c r="E39" s="117">
        <f t="shared" ca="1" si="2"/>
        <v>255</v>
      </c>
      <c r="F39" s="129"/>
      <c r="G39" s="114"/>
      <c r="H39" s="40" t="str">
        <f t="shared" si="1"/>
        <v>j3</v>
      </c>
      <c r="I39" s="41"/>
    </row>
    <row r="40" spans="1:13">
      <c r="A40" s="30">
        <v>38</v>
      </c>
      <c r="B40" s="30">
        <v>31</v>
      </c>
      <c r="C40" s="150" t="str">
        <f t="shared" ca="1" si="0"/>
        <v>FF</v>
      </c>
      <c r="D40" s="13"/>
      <c r="E40" s="117">
        <f t="shared" ca="1" si="2"/>
        <v>255</v>
      </c>
      <c r="F40" s="130"/>
      <c r="G40" s="115"/>
      <c r="H40" s="40" t="str">
        <f t="shared" si="1"/>
        <v>j3</v>
      </c>
      <c r="I40" s="41"/>
    </row>
    <row r="41" spans="1:13">
      <c r="A41" s="28">
        <v>39</v>
      </c>
      <c r="B41" s="28">
        <v>32</v>
      </c>
      <c r="C41" s="150" t="str">
        <f t="shared" ca="1" si="0"/>
        <v>31</v>
      </c>
      <c r="D41" s="177" t="s">
        <v>395</v>
      </c>
      <c r="E41" s="117">
        <f t="shared" ca="1" si="2"/>
        <v>49</v>
      </c>
      <c r="F41" s="129" t="str">
        <f t="shared" ref="F41:F72" ca="1" si="4">CHAR(E41)</f>
        <v>1</v>
      </c>
      <c r="G41" s="114"/>
      <c r="H41" s="40" t="str">
        <f t="shared" si="1"/>
        <v>j3</v>
      </c>
      <c r="I41" s="41"/>
    </row>
    <row r="42" spans="1:13">
      <c r="A42" s="30">
        <v>40</v>
      </c>
      <c r="B42" s="30">
        <v>33</v>
      </c>
      <c r="C42" s="150" t="str">
        <f t="shared" ca="1" si="0"/>
        <v>34</v>
      </c>
      <c r="D42" s="177"/>
      <c r="E42" s="117">
        <f t="shared" ca="1" si="2"/>
        <v>52</v>
      </c>
      <c r="F42" s="130" t="str">
        <f t="shared" ca="1" si="4"/>
        <v>4</v>
      </c>
      <c r="G42" s="15"/>
      <c r="H42" s="40" t="str">
        <f t="shared" si="1"/>
        <v>j3</v>
      </c>
      <c r="I42" s="41"/>
    </row>
    <row r="43" spans="1:13">
      <c r="A43" s="28">
        <v>41</v>
      </c>
      <c r="B43" s="28">
        <v>34</v>
      </c>
      <c r="C43" s="150" t="str">
        <f t="shared" ca="1" si="0"/>
        <v>33</v>
      </c>
      <c r="D43" s="177"/>
      <c r="E43" s="117">
        <f t="shared" ca="1" si="2"/>
        <v>51</v>
      </c>
      <c r="F43" s="129" t="str">
        <f t="shared" ca="1" si="4"/>
        <v>3</v>
      </c>
      <c r="G43" s="11"/>
      <c r="H43" s="40" t="str">
        <f t="shared" si="1"/>
        <v>j3</v>
      </c>
      <c r="I43" s="41"/>
    </row>
    <row r="44" spans="1:13">
      <c r="A44" s="30">
        <v>42</v>
      </c>
      <c r="B44" s="30">
        <v>35</v>
      </c>
      <c r="C44" s="150" t="str">
        <f t="shared" ca="1" si="0"/>
        <v>31</v>
      </c>
      <c r="D44" s="177"/>
      <c r="E44" s="117">
        <f t="shared" ca="1" si="2"/>
        <v>49</v>
      </c>
      <c r="F44" s="130" t="str">
        <f t="shared" ca="1" si="4"/>
        <v>1</v>
      </c>
      <c r="G44" s="15"/>
      <c r="H44" s="40" t="str">
        <f t="shared" si="1"/>
        <v>j3</v>
      </c>
      <c r="I44" s="41"/>
    </row>
    <row r="45" spans="1:13">
      <c r="A45" s="28">
        <v>43</v>
      </c>
      <c r="B45" s="28">
        <v>36</v>
      </c>
      <c r="C45" s="150" t="str">
        <f t="shared" ca="1" si="0"/>
        <v>31</v>
      </c>
      <c r="D45" s="177"/>
      <c r="E45" s="117">
        <f t="shared" ca="1" si="2"/>
        <v>49</v>
      </c>
      <c r="F45" s="129" t="str">
        <f t="shared" ca="1" si="4"/>
        <v>1</v>
      </c>
      <c r="G45" s="11"/>
      <c r="H45" s="40" t="str">
        <f t="shared" si="1"/>
        <v>j3</v>
      </c>
      <c r="I45" s="41"/>
    </row>
    <row r="46" spans="1:13">
      <c r="A46" s="30">
        <v>44</v>
      </c>
      <c r="B46" s="30">
        <v>37</v>
      </c>
      <c r="C46" s="150" t="str">
        <f t="shared" ca="1" si="0"/>
        <v>31</v>
      </c>
      <c r="D46" s="177"/>
      <c r="E46" s="117">
        <f t="shared" ca="1" si="2"/>
        <v>49</v>
      </c>
      <c r="F46" s="130" t="str">
        <f t="shared" ca="1" si="4"/>
        <v>1</v>
      </c>
      <c r="G46" s="15"/>
      <c r="H46" s="40" t="str">
        <f t="shared" si="1"/>
        <v>j3</v>
      </c>
      <c r="I46" s="41"/>
    </row>
    <row r="47" spans="1:13">
      <c r="A47" s="28">
        <v>45</v>
      </c>
      <c r="B47" s="28">
        <v>38</v>
      </c>
      <c r="C47" s="150" t="str">
        <f t="shared" ca="1" si="0"/>
        <v>30</v>
      </c>
      <c r="D47" s="177"/>
      <c r="E47" s="117">
        <f t="shared" ca="1" si="2"/>
        <v>48</v>
      </c>
      <c r="F47" s="129" t="str">
        <f t="shared" ca="1" si="4"/>
        <v>0</v>
      </c>
      <c r="G47" s="11"/>
      <c r="H47" s="40" t="str">
        <f t="shared" si="1"/>
        <v>j3</v>
      </c>
      <c r="I47" s="41"/>
    </row>
    <row r="48" spans="1:13">
      <c r="A48" s="30">
        <v>46</v>
      </c>
      <c r="B48" s="30">
        <v>39</v>
      </c>
      <c r="C48" s="150" t="str">
        <f t="shared" ca="1" si="0"/>
        <v>32</v>
      </c>
      <c r="D48" s="177"/>
      <c r="E48" s="117">
        <f t="shared" ca="1" si="2"/>
        <v>50</v>
      </c>
      <c r="F48" s="130" t="str">
        <f t="shared" ca="1" si="4"/>
        <v>2</v>
      </c>
      <c r="G48" s="15"/>
      <c r="H48" s="40" t="str">
        <f t="shared" si="1"/>
        <v>j3</v>
      </c>
      <c r="I48" s="41"/>
    </row>
    <row r="49" spans="1:9">
      <c r="A49" s="28">
        <v>47</v>
      </c>
      <c r="B49" s="28">
        <v>40</v>
      </c>
      <c r="C49" s="150" t="str">
        <f t="shared" ca="1" si="0"/>
        <v>39</v>
      </c>
      <c r="D49" s="177"/>
      <c r="E49" s="117">
        <f t="shared" ca="1" si="2"/>
        <v>57</v>
      </c>
      <c r="F49" s="129" t="str">
        <f t="shared" ca="1" si="4"/>
        <v>9</v>
      </c>
      <c r="G49" s="11"/>
      <c r="H49" s="40" t="str">
        <f t="shared" si="1"/>
        <v>j3</v>
      </c>
      <c r="I49" s="41"/>
    </row>
    <row r="50" spans="1:9">
      <c r="A50" s="30">
        <v>48</v>
      </c>
      <c r="B50" s="30">
        <v>41</v>
      </c>
      <c r="C50" s="150" t="str">
        <f t="shared" ca="1" si="0"/>
        <v>39</v>
      </c>
      <c r="D50" s="177"/>
      <c r="E50" s="117">
        <f t="shared" ca="1" si="2"/>
        <v>57</v>
      </c>
      <c r="F50" s="130" t="str">
        <f t="shared" ca="1" si="4"/>
        <v>9</v>
      </c>
      <c r="G50" s="15"/>
      <c r="H50" s="40" t="str">
        <f t="shared" si="1"/>
        <v>j3</v>
      </c>
      <c r="I50" s="41"/>
    </row>
    <row r="51" spans="1:9">
      <c r="A51" s="28">
        <v>49</v>
      </c>
      <c r="B51" s="28">
        <v>42</v>
      </c>
      <c r="C51" s="150" t="str">
        <f t="shared" ca="1" si="0"/>
        <v>32</v>
      </c>
      <c r="D51" s="177"/>
      <c r="E51" s="117">
        <f t="shared" ca="1" si="2"/>
        <v>50</v>
      </c>
      <c r="F51" s="129" t="str">
        <f t="shared" ca="1" si="4"/>
        <v>2</v>
      </c>
      <c r="G51" s="11"/>
      <c r="H51" s="40" t="str">
        <f t="shared" si="1"/>
        <v>j3</v>
      </c>
      <c r="I51" s="41"/>
    </row>
    <row r="52" spans="1:9">
      <c r="A52" s="30">
        <v>50</v>
      </c>
      <c r="B52" s="30">
        <v>43</v>
      </c>
      <c r="C52" s="150" t="str">
        <f t="shared" ca="1" si="0"/>
        <v>32</v>
      </c>
      <c r="D52" s="177"/>
      <c r="E52" s="117">
        <f t="shared" ca="1" si="2"/>
        <v>50</v>
      </c>
      <c r="F52" s="130" t="str">
        <f t="shared" ca="1" si="4"/>
        <v>2</v>
      </c>
      <c r="G52" s="15"/>
      <c r="H52" s="40" t="str">
        <f t="shared" si="1"/>
        <v>j3</v>
      </c>
      <c r="I52" s="41"/>
    </row>
    <row r="53" spans="1:9">
      <c r="A53" s="28">
        <v>51</v>
      </c>
      <c r="B53" s="28">
        <v>44</v>
      </c>
      <c r="C53" s="150" t="str">
        <f t="shared" ca="1" si="0"/>
        <v>30</v>
      </c>
      <c r="D53" s="177"/>
      <c r="E53" s="117">
        <f t="shared" ca="1" si="2"/>
        <v>48</v>
      </c>
      <c r="F53" s="129" t="str">
        <f t="shared" ca="1" si="4"/>
        <v>0</v>
      </c>
      <c r="G53" s="11"/>
      <c r="H53" s="40" t="str">
        <f t="shared" si="1"/>
        <v>j3</v>
      </c>
      <c r="I53" s="41"/>
    </row>
    <row r="54" spans="1:9">
      <c r="A54" s="30">
        <v>52</v>
      </c>
      <c r="B54" s="30">
        <v>45</v>
      </c>
      <c r="C54" s="150" t="str">
        <f t="shared" ca="1" si="0"/>
        <v>20</v>
      </c>
      <c r="D54" s="177"/>
      <c r="E54" s="117">
        <f t="shared" ca="1" si="2"/>
        <v>32</v>
      </c>
      <c r="F54" s="130" t="str">
        <f t="shared" ca="1" si="4"/>
        <v xml:space="preserve"> </v>
      </c>
      <c r="G54" s="15"/>
      <c r="H54" s="40" t="str">
        <f t="shared" si="1"/>
        <v>j3</v>
      </c>
      <c r="I54" s="41"/>
    </row>
    <row r="55" spans="1:9">
      <c r="A55" s="28">
        <v>53</v>
      </c>
      <c r="B55" s="28">
        <v>46</v>
      </c>
      <c r="C55" s="150" t="str">
        <f t="shared" ca="1" si="0"/>
        <v>20</v>
      </c>
      <c r="D55" s="177"/>
      <c r="E55" s="117">
        <f t="shared" ca="1" si="2"/>
        <v>32</v>
      </c>
      <c r="F55" s="129" t="str">
        <f t="shared" ca="1" si="4"/>
        <v xml:space="preserve"> </v>
      </c>
      <c r="G55" s="11"/>
      <c r="H55" s="40" t="str">
        <f t="shared" si="1"/>
        <v>j3</v>
      </c>
      <c r="I55" s="41"/>
    </row>
    <row r="56" spans="1:9">
      <c r="A56" s="30">
        <v>54</v>
      </c>
      <c r="B56" s="30">
        <v>47</v>
      </c>
      <c r="C56" s="150" t="str">
        <f t="shared" ca="1" si="0"/>
        <v>20</v>
      </c>
      <c r="D56" s="177"/>
      <c r="E56" s="117">
        <f t="shared" ca="1" si="2"/>
        <v>32</v>
      </c>
      <c r="F56" s="130" t="str">
        <f t="shared" ca="1" si="4"/>
        <v xml:space="preserve"> </v>
      </c>
      <c r="G56" s="15"/>
      <c r="H56" s="40" t="str">
        <f t="shared" si="1"/>
        <v>j3</v>
      </c>
      <c r="I56" s="41"/>
    </row>
    <row r="57" spans="1:9">
      <c r="A57" s="28">
        <v>55</v>
      </c>
      <c r="B57" s="28">
        <v>48</v>
      </c>
      <c r="C57" s="151" t="str">
        <f t="shared" ca="1" si="0"/>
        <v>43</v>
      </c>
      <c r="D57" s="172" t="s">
        <v>394</v>
      </c>
      <c r="E57" s="117">
        <f t="shared" ca="1" si="2"/>
        <v>67</v>
      </c>
      <c r="F57" s="129" t="str">
        <f t="shared" ca="1" si="4"/>
        <v>C</v>
      </c>
      <c r="G57" s="114"/>
      <c r="H57" s="40" t="str">
        <f t="shared" si="1"/>
        <v>j3</v>
      </c>
      <c r="I57" s="41"/>
    </row>
    <row r="58" spans="1:9">
      <c r="A58" s="30">
        <v>56</v>
      </c>
      <c r="B58" s="30">
        <v>49</v>
      </c>
      <c r="C58" s="151" t="str">
        <f t="shared" ca="1" si="0"/>
        <v>61</v>
      </c>
      <c r="D58" s="172"/>
      <c r="E58" s="117">
        <f t="shared" ca="1" si="2"/>
        <v>97</v>
      </c>
      <c r="F58" s="130" t="str">
        <f t="shared" ca="1" si="4"/>
        <v>a</v>
      </c>
      <c r="G58" s="115"/>
      <c r="H58" s="40" t="str">
        <f t="shared" si="1"/>
        <v>j3</v>
      </c>
      <c r="I58" s="41"/>
    </row>
    <row r="59" spans="1:9">
      <c r="A59" s="28">
        <v>57</v>
      </c>
      <c r="B59" s="28">
        <v>50</v>
      </c>
      <c r="C59" s="151" t="str">
        <f t="shared" ca="1" si="0"/>
        <v>6C</v>
      </c>
      <c r="D59" s="172"/>
      <c r="E59" s="117">
        <f t="shared" ca="1" si="2"/>
        <v>108</v>
      </c>
      <c r="F59" s="129" t="str">
        <f t="shared" ca="1" si="4"/>
        <v>l</v>
      </c>
      <c r="G59" s="114"/>
      <c r="H59" s="40" t="str">
        <f t="shared" si="1"/>
        <v>j3</v>
      </c>
      <c r="I59" s="41"/>
    </row>
    <row r="60" spans="1:9">
      <c r="A60" s="30">
        <v>58</v>
      </c>
      <c r="B60" s="30">
        <v>51</v>
      </c>
      <c r="C60" s="151" t="str">
        <f t="shared" ca="1" si="0"/>
        <v>65</v>
      </c>
      <c r="D60" s="172"/>
      <c r="E60" s="117">
        <f t="shared" ca="1" si="2"/>
        <v>101</v>
      </c>
      <c r="F60" s="130" t="str">
        <f t="shared" ca="1" si="4"/>
        <v>e</v>
      </c>
      <c r="G60" s="115"/>
      <c r="H60" s="40" t="str">
        <f t="shared" si="1"/>
        <v>j3</v>
      </c>
      <c r="I60" s="41"/>
    </row>
    <row r="61" spans="1:9">
      <c r="A61" s="28">
        <v>59</v>
      </c>
      <c r="B61" s="28">
        <v>52</v>
      </c>
      <c r="C61" s="151" t="str">
        <f t="shared" ca="1" si="0"/>
        <v>6E</v>
      </c>
      <c r="D61" s="172"/>
      <c r="E61" s="117">
        <f t="shared" ca="1" si="2"/>
        <v>110</v>
      </c>
      <c r="F61" s="129" t="str">
        <f t="shared" ca="1" si="4"/>
        <v>n</v>
      </c>
      <c r="G61" s="114"/>
      <c r="H61" s="40" t="str">
        <f t="shared" si="1"/>
        <v>j3</v>
      </c>
      <c r="I61" s="41"/>
    </row>
    <row r="62" spans="1:9">
      <c r="A62" s="30">
        <v>60</v>
      </c>
      <c r="B62" s="30">
        <v>53</v>
      </c>
      <c r="C62" s="151" t="str">
        <f t="shared" ca="1" si="0"/>
        <v>74</v>
      </c>
      <c r="D62" s="172"/>
      <c r="E62" s="117">
        <f t="shared" ca="1" si="2"/>
        <v>116</v>
      </c>
      <c r="F62" s="130" t="str">
        <f t="shared" ca="1" si="4"/>
        <v>t</v>
      </c>
      <c r="G62" s="15"/>
      <c r="H62" s="40" t="str">
        <f t="shared" si="1"/>
        <v>j3</v>
      </c>
      <c r="I62" s="41"/>
    </row>
    <row r="63" spans="1:9">
      <c r="A63" s="28">
        <v>61</v>
      </c>
      <c r="B63" s="28">
        <v>54</v>
      </c>
      <c r="C63" s="151" t="str">
        <f t="shared" ca="1" si="0"/>
        <v>61</v>
      </c>
      <c r="D63" s="172"/>
      <c r="E63" s="117">
        <f t="shared" ca="1" si="2"/>
        <v>97</v>
      </c>
      <c r="F63" s="129" t="str">
        <f t="shared" ca="1" si="4"/>
        <v>a</v>
      </c>
      <c r="G63" s="11"/>
      <c r="H63" s="40" t="str">
        <f t="shared" si="1"/>
        <v>j3</v>
      </c>
      <c r="I63" s="41"/>
    </row>
    <row r="64" spans="1:9">
      <c r="A64" s="30">
        <v>62</v>
      </c>
      <c r="B64" s="30">
        <v>55</v>
      </c>
      <c r="C64" s="151" t="str">
        <f t="shared" ca="1" si="0"/>
        <v>20</v>
      </c>
      <c r="D64" s="172"/>
      <c r="E64" s="117">
        <f t="shared" ca="1" si="2"/>
        <v>32</v>
      </c>
      <c r="F64" s="130" t="str">
        <f t="shared" ca="1" si="4"/>
        <v xml:space="preserve"> </v>
      </c>
      <c r="G64" s="15"/>
      <c r="H64" s="40" t="str">
        <f t="shared" si="1"/>
        <v>j3</v>
      </c>
      <c r="I64" s="41"/>
    </row>
    <row r="65" spans="1:10">
      <c r="A65" s="28">
        <v>63</v>
      </c>
      <c r="B65" s="28">
        <v>56</v>
      </c>
      <c r="C65" s="151" t="str">
        <f t="shared" ca="1" si="0"/>
        <v>20</v>
      </c>
      <c r="D65" s="172"/>
      <c r="E65" s="117">
        <f t="shared" ca="1" si="2"/>
        <v>32</v>
      </c>
      <c r="F65" s="129" t="str">
        <f t="shared" ca="1" si="4"/>
        <v xml:space="preserve"> </v>
      </c>
      <c r="G65" s="11"/>
      <c r="H65" s="40" t="str">
        <f t="shared" si="1"/>
        <v>j3</v>
      </c>
      <c r="I65" s="41"/>
    </row>
    <row r="66" spans="1:10">
      <c r="A66" s="30">
        <v>64</v>
      </c>
      <c r="B66" s="30">
        <v>57</v>
      </c>
      <c r="C66" s="151" t="str">
        <f t="shared" ca="1" si="0"/>
        <v>20</v>
      </c>
      <c r="D66" s="172"/>
      <c r="E66" s="117">
        <f t="shared" ca="1" si="2"/>
        <v>32</v>
      </c>
      <c r="F66" s="130" t="str">
        <f t="shared" ca="1" si="4"/>
        <v xml:space="preserve"> </v>
      </c>
      <c r="G66" s="15"/>
      <c r="H66" s="40" t="str">
        <f t="shared" si="1"/>
        <v>j3</v>
      </c>
      <c r="I66" s="41"/>
    </row>
    <row r="67" spans="1:10">
      <c r="A67" s="28">
        <v>65</v>
      </c>
      <c r="B67" s="28">
        <v>58</v>
      </c>
      <c r="C67" s="151" t="str">
        <f t="shared" ref="C67:C104" ca="1" si="5">UPPER(MID(INDIRECT(H67), ROW(I67)+ROW(I67)-3, 2))</f>
        <v>20</v>
      </c>
      <c r="D67" s="172"/>
      <c r="E67" s="117">
        <f t="shared" ca="1" si="2"/>
        <v>32</v>
      </c>
      <c r="F67" s="129" t="str">
        <f t="shared" ca="1" si="4"/>
        <v xml:space="preserve"> </v>
      </c>
      <c r="G67" s="11"/>
      <c r="H67" s="40" t="str">
        <f t="shared" ref="H67:H130" si="6">$I$1</f>
        <v>j3</v>
      </c>
      <c r="I67" s="41"/>
    </row>
    <row r="68" spans="1:10">
      <c r="A68" s="30">
        <v>66</v>
      </c>
      <c r="B68" s="30">
        <v>59</v>
      </c>
      <c r="C68" s="151" t="str">
        <f t="shared" ca="1" si="5"/>
        <v>20</v>
      </c>
      <c r="D68" s="172"/>
      <c r="E68" s="117">
        <f t="shared" ca="1" si="2"/>
        <v>32</v>
      </c>
      <c r="F68" s="130" t="str">
        <f t="shared" ca="1" si="4"/>
        <v xml:space="preserve"> </v>
      </c>
      <c r="G68" s="15"/>
      <c r="H68" s="40" t="str">
        <f t="shared" si="6"/>
        <v>j3</v>
      </c>
      <c r="I68" s="41"/>
    </row>
    <row r="69" spans="1:10">
      <c r="A69" s="28">
        <v>67</v>
      </c>
      <c r="B69" s="28">
        <v>60</v>
      </c>
      <c r="C69" s="151" t="str">
        <f t="shared" ca="1" si="5"/>
        <v>20</v>
      </c>
      <c r="D69" s="172"/>
      <c r="E69" s="117">
        <f t="shared" ca="1" si="2"/>
        <v>32</v>
      </c>
      <c r="F69" s="129" t="str">
        <f t="shared" ca="1" si="4"/>
        <v xml:space="preserve"> </v>
      </c>
      <c r="G69" s="11"/>
      <c r="H69" s="40" t="str">
        <f t="shared" si="6"/>
        <v>j3</v>
      </c>
      <c r="I69" s="41"/>
      <c r="J69" s="124"/>
    </row>
    <row r="70" spans="1:10">
      <c r="A70" s="30">
        <v>68</v>
      </c>
      <c r="B70" s="30">
        <v>61</v>
      </c>
      <c r="C70" s="151" t="str">
        <f t="shared" ca="1" si="5"/>
        <v>20</v>
      </c>
      <c r="D70" s="172"/>
      <c r="E70" s="117">
        <f t="shared" ca="1" si="2"/>
        <v>32</v>
      </c>
      <c r="F70" s="130" t="str">
        <f t="shared" ca="1" si="4"/>
        <v xml:space="preserve"> </v>
      </c>
      <c r="G70" s="15"/>
      <c r="H70" s="40" t="str">
        <f t="shared" si="6"/>
        <v>j3</v>
      </c>
      <c r="I70" s="41"/>
      <c r="J70" s="124"/>
    </row>
    <row r="71" spans="1:10">
      <c r="A71" s="28">
        <v>69</v>
      </c>
      <c r="B71" s="28">
        <v>62</v>
      </c>
      <c r="C71" s="151" t="str">
        <f t="shared" ca="1" si="5"/>
        <v>20</v>
      </c>
      <c r="D71" s="172"/>
      <c r="E71" s="117">
        <f t="shared" ca="1" si="2"/>
        <v>32</v>
      </c>
      <c r="F71" s="129" t="str">
        <f t="shared" ca="1" si="4"/>
        <v xml:space="preserve"> </v>
      </c>
      <c r="G71" s="11"/>
      <c r="H71" s="40" t="str">
        <f t="shared" si="6"/>
        <v>j3</v>
      </c>
      <c r="I71" s="41"/>
    </row>
    <row r="72" spans="1:10">
      <c r="A72" s="30">
        <v>70</v>
      </c>
      <c r="B72" s="30">
        <v>63</v>
      </c>
      <c r="C72" s="151" t="str">
        <f t="shared" ca="1" si="5"/>
        <v>20</v>
      </c>
      <c r="D72" s="172"/>
      <c r="E72" s="117">
        <f t="shared" ca="1" si="2"/>
        <v>32</v>
      </c>
      <c r="F72" s="130" t="str">
        <f t="shared" ca="1" si="4"/>
        <v xml:space="preserve"> </v>
      </c>
      <c r="G72" s="15"/>
      <c r="H72" s="40" t="str">
        <f t="shared" si="6"/>
        <v>j3</v>
      </c>
      <c r="I72" s="41"/>
    </row>
    <row r="73" spans="1:10">
      <c r="A73" s="28">
        <v>71</v>
      </c>
      <c r="B73" s="30">
        <v>64</v>
      </c>
      <c r="C73" s="96" t="str">
        <f t="shared" ca="1" si="5"/>
        <v>03</v>
      </c>
      <c r="D73" s="9" t="s">
        <v>383</v>
      </c>
      <c r="E73" s="117">
        <f t="shared" ref="E73:E102" ca="1" si="7">HEX2DEC(C73)</f>
        <v>3</v>
      </c>
      <c r="F73" s="129"/>
      <c r="G73" s="11"/>
      <c r="H73" s="40" t="str">
        <f t="shared" si="6"/>
        <v>j3</v>
      </c>
      <c r="I73" s="41"/>
      <c r="J73" s="124"/>
    </row>
    <row r="74" spans="1:10">
      <c r="A74" s="30">
        <v>72</v>
      </c>
      <c r="B74" s="28">
        <v>65</v>
      </c>
      <c r="C74" s="96" t="str">
        <f t="shared" ca="1" si="5"/>
        <v>19</v>
      </c>
      <c r="D74" s="13" t="s">
        <v>384</v>
      </c>
      <c r="E74" s="117">
        <f t="shared" ca="1" si="7"/>
        <v>25</v>
      </c>
      <c r="F74" s="130"/>
      <c r="G74" s="15"/>
      <c r="H74" s="40" t="str">
        <f t="shared" si="6"/>
        <v>j3</v>
      </c>
      <c r="I74" s="41"/>
      <c r="J74" s="124"/>
    </row>
    <row r="75" spans="1:10">
      <c r="A75" s="28">
        <v>73</v>
      </c>
      <c r="B75" s="30">
        <v>66</v>
      </c>
      <c r="C75" s="96" t="str">
        <f t="shared" ca="1" si="5"/>
        <v>12</v>
      </c>
      <c r="D75" s="9" t="s">
        <v>385</v>
      </c>
      <c r="E75" s="117">
        <f t="shared" ca="1" si="7"/>
        <v>18</v>
      </c>
      <c r="F75" s="129"/>
      <c r="G75" s="11"/>
      <c r="H75" s="40" t="str">
        <f t="shared" si="6"/>
        <v>j3</v>
      </c>
      <c r="I75" s="41"/>
      <c r="J75" s="124"/>
    </row>
    <row r="76" spans="1:10">
      <c r="A76" s="30">
        <v>74</v>
      </c>
      <c r="B76" s="28">
        <v>67</v>
      </c>
      <c r="C76" s="96" t="str">
        <f t="shared" ca="1" si="5"/>
        <v>05</v>
      </c>
      <c r="D76" s="13" t="s">
        <v>386</v>
      </c>
      <c r="E76" s="117">
        <f t="shared" ca="1" si="7"/>
        <v>5</v>
      </c>
      <c r="F76" s="130"/>
      <c r="G76" s="15"/>
      <c r="H76" s="40" t="str">
        <f t="shared" si="6"/>
        <v>j3</v>
      </c>
      <c r="J76" s="124"/>
    </row>
    <row r="77" spans="1:10">
      <c r="A77" s="28">
        <v>75</v>
      </c>
      <c r="B77" s="30">
        <v>68</v>
      </c>
      <c r="C77" s="96" t="str">
        <f t="shared" ca="1" si="5"/>
        <v>25</v>
      </c>
      <c r="D77" s="9" t="s">
        <v>392</v>
      </c>
      <c r="E77" s="117">
        <f t="shared" ca="1" si="7"/>
        <v>37</v>
      </c>
      <c r="F77" s="129">
        <f ca="1">((E77*256)+E78)*2</f>
        <v>19310</v>
      </c>
      <c r="G77" s="11"/>
      <c r="H77" s="40" t="str">
        <f t="shared" si="6"/>
        <v>j3</v>
      </c>
      <c r="J77" s="124"/>
    </row>
    <row r="78" spans="1:10">
      <c r="A78" s="30">
        <v>76</v>
      </c>
      <c r="B78" s="30">
        <v>69</v>
      </c>
      <c r="C78" s="96" t="str">
        <f t="shared" ca="1" si="5"/>
        <v>B7</v>
      </c>
      <c r="D78" s="13"/>
      <c r="E78" s="117">
        <f t="shared" ca="1" si="7"/>
        <v>183</v>
      </c>
      <c r="F78" s="130"/>
      <c r="G78" s="15"/>
      <c r="H78" s="40" t="str">
        <f t="shared" si="6"/>
        <v>j3</v>
      </c>
      <c r="J78" s="124"/>
    </row>
    <row r="79" spans="1:10">
      <c r="A79" s="28">
        <v>77</v>
      </c>
      <c r="B79" s="28">
        <v>70</v>
      </c>
      <c r="C79" s="96" t="str">
        <f t="shared" ca="1" si="5"/>
        <v>01</v>
      </c>
      <c r="D79" s="9" t="s">
        <v>387</v>
      </c>
      <c r="E79" s="117">
        <f t="shared" ca="1" si="7"/>
        <v>1</v>
      </c>
      <c r="F79" s="129"/>
      <c r="G79" s="11"/>
      <c r="H79" s="40" t="str">
        <f t="shared" si="6"/>
        <v>j3</v>
      </c>
      <c r="J79" s="124"/>
    </row>
    <row r="80" spans="1:10">
      <c r="A80" s="30">
        <v>78</v>
      </c>
      <c r="B80" s="30">
        <v>71</v>
      </c>
      <c r="C80" s="96" t="str">
        <f t="shared" ca="1" si="5"/>
        <v>04</v>
      </c>
      <c r="D80" s="13" t="s">
        <v>388</v>
      </c>
      <c r="E80" s="117">
        <f t="shared" ca="1" si="7"/>
        <v>4</v>
      </c>
      <c r="F80" s="130"/>
      <c r="G80" s="15"/>
      <c r="H80" s="40" t="str">
        <f t="shared" si="6"/>
        <v>j3</v>
      </c>
      <c r="J80" s="124"/>
    </row>
    <row r="81" spans="1:10">
      <c r="A81" s="28">
        <v>79</v>
      </c>
      <c r="B81" s="28">
        <v>72</v>
      </c>
      <c r="C81" s="96" t="str">
        <f t="shared" ca="1" si="5"/>
        <v>16</v>
      </c>
      <c r="D81" s="9" t="s">
        <v>390</v>
      </c>
      <c r="E81" s="117">
        <f t="shared" ca="1" si="7"/>
        <v>22</v>
      </c>
      <c r="F81" s="129"/>
      <c r="G81" s="11"/>
      <c r="H81" s="40" t="str">
        <f t="shared" si="6"/>
        <v>j3</v>
      </c>
      <c r="J81" s="124"/>
    </row>
    <row r="82" spans="1:10">
      <c r="A82" s="30">
        <v>80</v>
      </c>
      <c r="B82" s="30">
        <v>73</v>
      </c>
      <c r="C82" s="96" t="str">
        <f t="shared" ca="1" si="5"/>
        <v>0E</v>
      </c>
      <c r="D82" s="13" t="s">
        <v>389</v>
      </c>
      <c r="E82" s="117">
        <f t="shared" ca="1" si="7"/>
        <v>14</v>
      </c>
      <c r="F82" s="130"/>
      <c r="G82" s="15"/>
      <c r="H82" s="40" t="str">
        <f t="shared" si="6"/>
        <v>j3</v>
      </c>
      <c r="J82" s="124"/>
    </row>
    <row r="83" spans="1:10">
      <c r="A83" s="28">
        <v>81</v>
      </c>
      <c r="B83" s="30">
        <v>74</v>
      </c>
      <c r="C83" s="96" t="str">
        <f t="shared" ca="1" si="5"/>
        <v>E6</v>
      </c>
      <c r="D83" s="9" t="s">
        <v>391</v>
      </c>
      <c r="E83" s="117">
        <f t="shared" ca="1" si="7"/>
        <v>230</v>
      </c>
      <c r="F83" s="129"/>
      <c r="G83" s="11"/>
      <c r="H83" s="40" t="str">
        <f t="shared" si="6"/>
        <v>j3</v>
      </c>
      <c r="J83" s="124"/>
    </row>
    <row r="84" spans="1:10">
      <c r="A84" s="30">
        <v>82</v>
      </c>
      <c r="B84" s="28">
        <v>75</v>
      </c>
      <c r="C84" s="96" t="str">
        <f t="shared" ca="1" si="5"/>
        <v>14</v>
      </c>
      <c r="D84" s="176" t="s">
        <v>393</v>
      </c>
      <c r="E84" s="117"/>
      <c r="F84" s="133"/>
      <c r="G84" s="15"/>
      <c r="H84" s="40" t="str">
        <f t="shared" si="6"/>
        <v>j3</v>
      </c>
      <c r="J84" s="124"/>
    </row>
    <row r="85" spans="1:10">
      <c r="A85" s="28">
        <v>83</v>
      </c>
      <c r="B85" s="30">
        <v>76</v>
      </c>
      <c r="C85" s="96" t="str">
        <f t="shared" ca="1" si="5"/>
        <v>42</v>
      </c>
      <c r="D85" s="176"/>
      <c r="E85" s="117"/>
      <c r="F85" s="129"/>
      <c r="G85" s="11"/>
      <c r="H85" s="40" t="str">
        <f t="shared" si="6"/>
        <v>j3</v>
      </c>
      <c r="J85" s="124"/>
    </row>
    <row r="86" spans="1:10">
      <c r="A86" s="30">
        <v>84</v>
      </c>
      <c r="B86" s="28">
        <v>77</v>
      </c>
      <c r="C86" s="96" t="str">
        <f t="shared" ca="1" si="5"/>
        <v>4D</v>
      </c>
      <c r="D86" s="176"/>
      <c r="E86" s="117">
        <f t="shared" ca="1" si="7"/>
        <v>77</v>
      </c>
      <c r="F86" s="130" t="str">
        <f t="shared" ref="F86:F102" ca="1" si="8">CHAR(E86)</f>
        <v>M</v>
      </c>
      <c r="G86" s="15"/>
      <c r="H86" s="40" t="str">
        <f t="shared" si="6"/>
        <v>j3</v>
      </c>
      <c r="J86" s="124"/>
    </row>
    <row r="87" spans="1:10">
      <c r="A87" s="28">
        <v>85</v>
      </c>
      <c r="B87" s="30">
        <v>78</v>
      </c>
      <c r="C87" s="96" t="str">
        <f t="shared" ca="1" si="5"/>
        <v>08</v>
      </c>
      <c r="D87" s="176"/>
      <c r="E87" s="117"/>
      <c r="F87" s="132"/>
      <c r="G87" s="11"/>
      <c r="H87" s="40" t="str">
        <f t="shared" si="6"/>
        <v>j3</v>
      </c>
      <c r="J87" s="124"/>
    </row>
    <row r="88" spans="1:10">
      <c r="A88" s="30">
        <v>86</v>
      </c>
      <c r="B88" s="30">
        <v>79</v>
      </c>
      <c r="C88" s="96" t="str">
        <f t="shared" ca="1" si="5"/>
        <v>92</v>
      </c>
      <c r="D88" s="176"/>
      <c r="E88" s="117"/>
      <c r="F88" s="133"/>
      <c r="G88" s="15"/>
      <c r="H88" s="40" t="str">
        <f t="shared" si="6"/>
        <v>j3</v>
      </c>
      <c r="J88" s="124"/>
    </row>
    <row r="89" spans="1:10">
      <c r="A89" s="28">
        <v>87</v>
      </c>
      <c r="B89" s="28">
        <v>80</v>
      </c>
      <c r="C89" s="91" t="str">
        <f t="shared" ca="1" si="5"/>
        <v>01</v>
      </c>
      <c r="D89" s="9" t="s">
        <v>402</v>
      </c>
      <c r="E89" s="117">
        <f t="shared" ca="1" si="7"/>
        <v>1</v>
      </c>
      <c r="F89" s="129"/>
      <c r="G89" s="11"/>
      <c r="H89" s="40" t="str">
        <f t="shared" si="6"/>
        <v>j3</v>
      </c>
      <c r="J89" s="124"/>
    </row>
    <row r="90" spans="1:10">
      <c r="A90" s="30">
        <v>88</v>
      </c>
      <c r="B90" s="30">
        <v>81</v>
      </c>
      <c r="C90" s="91" t="str">
        <f t="shared" ca="1" si="5"/>
        <v>15</v>
      </c>
      <c r="D90" s="13" t="s">
        <v>403</v>
      </c>
      <c r="E90" s="117"/>
      <c r="F90" s="130"/>
      <c r="G90" s="15"/>
      <c r="H90" s="40" t="str">
        <f t="shared" si="6"/>
        <v>j3</v>
      </c>
      <c r="J90" s="124"/>
    </row>
    <row r="91" spans="1:10">
      <c r="A91" s="28">
        <v>89</v>
      </c>
      <c r="B91" s="28">
        <v>82</v>
      </c>
      <c r="C91" s="91" t="str">
        <f t="shared" ca="1" si="5"/>
        <v>23</v>
      </c>
      <c r="D91" s="9" t="s">
        <v>404</v>
      </c>
      <c r="E91" s="117"/>
      <c r="F91" s="129"/>
      <c r="G91" s="11"/>
      <c r="H91" s="40" t="str">
        <f t="shared" si="6"/>
        <v>j3</v>
      </c>
      <c r="J91" s="124"/>
    </row>
    <row r="92" spans="1:10">
      <c r="A92" s="30">
        <v>90</v>
      </c>
      <c r="B92" s="30">
        <v>83</v>
      </c>
      <c r="C92" s="91" t="str">
        <f t="shared" ca="1" si="5"/>
        <v>01</v>
      </c>
      <c r="D92" s="13" t="s">
        <v>405</v>
      </c>
      <c r="E92" s="117">
        <f t="shared" ca="1" si="7"/>
        <v>1</v>
      </c>
      <c r="F92" s="130"/>
      <c r="G92" s="15"/>
      <c r="H92" s="40" t="str">
        <f t="shared" si="6"/>
        <v>j3</v>
      </c>
      <c r="J92" s="124"/>
    </row>
    <row r="93" spans="1:10">
      <c r="A93" s="28">
        <v>91</v>
      </c>
      <c r="B93" s="30">
        <v>84</v>
      </c>
      <c r="C93" s="91" t="str">
        <f t="shared" ca="1" si="5"/>
        <v>09</v>
      </c>
      <c r="D93" s="9"/>
      <c r="E93" s="117">
        <f t="shared" ca="1" si="7"/>
        <v>9</v>
      </c>
      <c r="F93" s="129">
        <f ca="1">((E93*256)+E94)*8</f>
        <v>19432</v>
      </c>
      <c r="G93" s="11"/>
      <c r="H93" s="40" t="str">
        <f t="shared" si="6"/>
        <v>j3</v>
      </c>
      <c r="J93" s="124"/>
    </row>
    <row r="94" spans="1:10">
      <c r="A94" s="30">
        <v>92</v>
      </c>
      <c r="B94" s="28">
        <v>85</v>
      </c>
      <c r="C94" s="91" t="str">
        <f t="shared" ca="1" si="5"/>
        <v>7D</v>
      </c>
      <c r="D94" s="13"/>
      <c r="E94" s="117">
        <f t="shared" ca="1" si="7"/>
        <v>125</v>
      </c>
      <c r="F94" s="130"/>
      <c r="G94" s="15"/>
      <c r="H94" s="40" t="str">
        <f t="shared" si="6"/>
        <v>j3</v>
      </c>
      <c r="J94" s="124"/>
    </row>
    <row r="95" spans="1:10">
      <c r="A95" s="28">
        <v>93</v>
      </c>
      <c r="B95" s="30">
        <v>86</v>
      </c>
      <c r="C95" s="91" t="str">
        <f t="shared" ca="1" si="5"/>
        <v>03</v>
      </c>
      <c r="D95" s="9" t="s">
        <v>398</v>
      </c>
      <c r="E95" s="117">
        <f t="shared" ca="1" si="7"/>
        <v>3</v>
      </c>
      <c r="F95" s="129" t="s">
        <v>376</v>
      </c>
      <c r="G95" s="11"/>
      <c r="H95" s="40" t="str">
        <f t="shared" si="6"/>
        <v>j3</v>
      </c>
      <c r="J95" s="124"/>
    </row>
    <row r="96" spans="1:10">
      <c r="A96" s="30">
        <v>94</v>
      </c>
      <c r="B96" s="28">
        <v>87</v>
      </c>
      <c r="C96" s="91" t="str">
        <f t="shared" ca="1" si="5"/>
        <v>04</v>
      </c>
      <c r="D96" s="13" t="s">
        <v>399</v>
      </c>
      <c r="E96" s="117">
        <f t="shared" ca="1" si="7"/>
        <v>4</v>
      </c>
      <c r="F96" s="130" t="s">
        <v>375</v>
      </c>
      <c r="G96" s="15"/>
      <c r="H96" s="40" t="str">
        <f t="shared" si="6"/>
        <v>j3</v>
      </c>
      <c r="J96" s="124"/>
    </row>
    <row r="97" spans="1:10">
      <c r="A97" s="28">
        <v>95</v>
      </c>
      <c r="B97" s="30">
        <v>88</v>
      </c>
      <c r="C97" s="91" t="str">
        <f t="shared" ca="1" si="5"/>
        <v>02</v>
      </c>
      <c r="D97" s="9" t="s">
        <v>400</v>
      </c>
      <c r="E97" s="117">
        <f t="shared" ca="1" si="7"/>
        <v>2</v>
      </c>
      <c r="F97" s="129" t="s">
        <v>374</v>
      </c>
      <c r="G97" s="11"/>
      <c r="H97" s="40" t="str">
        <f t="shared" si="6"/>
        <v>j3</v>
      </c>
      <c r="J97" s="124"/>
    </row>
    <row r="98" spans="1:10">
      <c r="A98" s="30">
        <v>96</v>
      </c>
      <c r="B98" s="30">
        <v>89</v>
      </c>
      <c r="C98" s="91" t="str">
        <f t="shared" ca="1" si="5"/>
        <v>0E</v>
      </c>
      <c r="D98" s="13" t="s">
        <v>401</v>
      </c>
      <c r="E98" s="117">
        <f t="shared" ca="1" si="7"/>
        <v>14</v>
      </c>
      <c r="F98" s="130" t="s">
        <v>373</v>
      </c>
      <c r="G98" s="15"/>
      <c r="H98" s="40" t="str">
        <f t="shared" si="6"/>
        <v>j3</v>
      </c>
      <c r="J98" s="124"/>
    </row>
    <row r="99" spans="1:10">
      <c r="A99" s="28">
        <v>97</v>
      </c>
      <c r="B99" s="28">
        <v>90</v>
      </c>
      <c r="C99" s="91" t="str">
        <f t="shared" ca="1" si="5"/>
        <v>2C</v>
      </c>
      <c r="D99" s="9" t="s">
        <v>397</v>
      </c>
      <c r="E99" s="117">
        <f t="shared" ca="1" si="7"/>
        <v>44</v>
      </c>
      <c r="F99" s="129" t="s">
        <v>372</v>
      </c>
      <c r="G99" s="11"/>
      <c r="H99" s="40" t="str">
        <f t="shared" si="6"/>
        <v>j3</v>
      </c>
      <c r="J99" s="124"/>
    </row>
    <row r="100" spans="1:10">
      <c r="A100" s="30">
        <v>98</v>
      </c>
      <c r="B100" s="30">
        <v>91</v>
      </c>
      <c r="C100" s="91" t="str">
        <f t="shared" ca="1" si="5"/>
        <v>14</v>
      </c>
      <c r="D100" s="172" t="s">
        <v>396</v>
      </c>
      <c r="E100" s="117"/>
      <c r="F100" s="133" t="str">
        <f ca="1">C100</f>
        <v>14</v>
      </c>
      <c r="G100" s="15"/>
      <c r="H100" s="40" t="str">
        <f t="shared" si="6"/>
        <v>j3</v>
      </c>
      <c r="J100" s="124"/>
    </row>
    <row r="101" spans="1:10">
      <c r="A101" s="28">
        <v>99</v>
      </c>
      <c r="B101" s="28">
        <v>92</v>
      </c>
      <c r="C101" s="91" t="str">
        <f t="shared" ca="1" si="5"/>
        <v>37</v>
      </c>
      <c r="D101" s="172"/>
      <c r="E101" s="117"/>
      <c r="F101" s="132" t="str">
        <f ca="1">C101</f>
        <v>37</v>
      </c>
      <c r="G101" s="11"/>
      <c r="H101" s="40" t="str">
        <f t="shared" si="6"/>
        <v>j3</v>
      </c>
      <c r="J101" s="124"/>
    </row>
    <row r="102" spans="1:10">
      <c r="A102" s="30">
        <v>100</v>
      </c>
      <c r="B102" s="30">
        <v>93</v>
      </c>
      <c r="C102" s="91" t="str">
        <f t="shared" ca="1" si="5"/>
        <v>50</v>
      </c>
      <c r="D102" s="172"/>
      <c r="E102" s="117">
        <f t="shared" ca="1" si="7"/>
        <v>80</v>
      </c>
      <c r="F102" s="130" t="str">
        <f t="shared" ca="1" si="8"/>
        <v>P</v>
      </c>
      <c r="G102" s="15"/>
      <c r="H102" s="40" t="str">
        <f t="shared" si="6"/>
        <v>j3</v>
      </c>
      <c r="J102" s="124"/>
    </row>
    <row r="103" spans="1:10">
      <c r="A103" s="28">
        <v>101</v>
      </c>
      <c r="B103" s="30">
        <v>94</v>
      </c>
      <c r="C103" s="91" t="str">
        <f t="shared" ca="1" si="5"/>
        <v>28</v>
      </c>
      <c r="D103" s="172"/>
      <c r="E103" s="117"/>
      <c r="F103" s="132" t="str">
        <f ca="1">C103</f>
        <v>28</v>
      </c>
      <c r="G103" s="11"/>
      <c r="H103" s="40" t="str">
        <f t="shared" si="6"/>
        <v>j3</v>
      </c>
      <c r="J103" s="124"/>
    </row>
    <row r="104" spans="1:10">
      <c r="A104" s="30">
        <v>102</v>
      </c>
      <c r="B104" s="28">
        <v>95</v>
      </c>
      <c r="C104" s="91" t="str">
        <f t="shared" ca="1" si="5"/>
        <v>55</v>
      </c>
      <c r="D104" s="172"/>
      <c r="E104" s="117"/>
      <c r="F104" s="133" t="str">
        <f ca="1">C104</f>
        <v>55</v>
      </c>
      <c r="G104" s="15"/>
      <c r="H104" s="40" t="str">
        <f t="shared" si="6"/>
        <v>j3</v>
      </c>
      <c r="J104" s="124"/>
    </row>
    <row r="105" spans="1:10">
      <c r="A105" s="28"/>
      <c r="B105" s="28"/>
      <c r="C105" s="93"/>
      <c r="D105" s="9"/>
      <c r="E105" s="117"/>
      <c r="F105" s="129"/>
      <c r="G105" s="11"/>
      <c r="H105" s="40" t="str">
        <f t="shared" si="6"/>
        <v>j3</v>
      </c>
      <c r="J105" s="124"/>
    </row>
    <row r="106" spans="1:10">
      <c r="A106" s="30"/>
      <c r="B106" s="30"/>
      <c r="C106" s="93"/>
      <c r="D106" s="13"/>
      <c r="E106" s="117"/>
      <c r="F106" s="130"/>
      <c r="G106" s="15"/>
      <c r="H106" s="40" t="str">
        <f t="shared" si="6"/>
        <v>j3</v>
      </c>
      <c r="J106" s="124"/>
    </row>
    <row r="107" spans="1:10">
      <c r="A107" s="28"/>
      <c r="B107" s="28"/>
      <c r="C107" s="93"/>
      <c r="D107" s="9"/>
      <c r="E107" s="117"/>
      <c r="F107" s="129"/>
      <c r="G107" s="11"/>
      <c r="H107" s="40" t="str">
        <f t="shared" si="6"/>
        <v>j3</v>
      </c>
      <c r="J107" s="124"/>
    </row>
    <row r="108" spans="1:10">
      <c r="A108" s="30"/>
      <c r="B108" s="30"/>
      <c r="C108" s="93"/>
      <c r="D108" s="13"/>
      <c r="E108" s="118"/>
      <c r="F108" s="130"/>
      <c r="G108" s="15"/>
      <c r="H108" s="40" t="str">
        <f t="shared" si="6"/>
        <v>j3</v>
      </c>
      <c r="J108" s="124"/>
    </row>
    <row r="109" spans="1:10">
      <c r="A109" s="28"/>
      <c r="B109" s="28"/>
      <c r="C109" s="93"/>
      <c r="D109" s="9"/>
      <c r="E109" s="117"/>
      <c r="F109" s="129"/>
      <c r="G109" s="11"/>
      <c r="H109" s="40" t="str">
        <f t="shared" si="6"/>
        <v>j3</v>
      </c>
      <c r="J109" s="124"/>
    </row>
    <row r="110" spans="1:10">
      <c r="A110" s="30"/>
      <c r="B110" s="30"/>
      <c r="C110" s="93"/>
      <c r="D110" s="13"/>
      <c r="E110" s="118"/>
      <c r="F110" s="130"/>
      <c r="G110" s="15"/>
      <c r="H110" s="40" t="str">
        <f t="shared" si="6"/>
        <v>j3</v>
      </c>
      <c r="J110" s="124"/>
    </row>
    <row r="111" spans="1:10">
      <c r="A111" s="28"/>
      <c r="B111" s="28"/>
      <c r="C111" s="93"/>
      <c r="D111" s="9"/>
      <c r="E111" s="117"/>
      <c r="F111" s="129"/>
      <c r="G111" s="11"/>
      <c r="H111" s="40" t="str">
        <f t="shared" si="6"/>
        <v>j3</v>
      </c>
      <c r="J111" s="124"/>
    </row>
    <row r="112" spans="1:10">
      <c r="A112" s="30"/>
      <c r="B112" s="30"/>
      <c r="C112" s="93"/>
      <c r="D112" s="13"/>
      <c r="E112" s="118"/>
      <c r="F112" s="130"/>
      <c r="G112" s="15"/>
      <c r="H112" s="40" t="str">
        <f t="shared" si="6"/>
        <v>j3</v>
      </c>
      <c r="J112" s="124"/>
    </row>
    <row r="113" spans="1:10">
      <c r="A113" s="28"/>
      <c r="B113" s="28"/>
      <c r="C113" s="93"/>
      <c r="D113" s="9"/>
      <c r="E113" s="117"/>
      <c r="F113" s="129"/>
      <c r="G113" s="11"/>
      <c r="H113" s="40" t="str">
        <f t="shared" si="6"/>
        <v>j3</v>
      </c>
      <c r="J113" s="124"/>
    </row>
    <row r="114" spans="1:10">
      <c r="A114" s="30"/>
      <c r="B114" s="30"/>
      <c r="C114" s="93"/>
      <c r="D114" s="13"/>
      <c r="E114" s="118"/>
      <c r="F114" s="130"/>
      <c r="G114" s="15"/>
      <c r="H114" s="40" t="str">
        <f t="shared" si="6"/>
        <v>j3</v>
      </c>
      <c r="J114" s="124"/>
    </row>
    <row r="115" spans="1:10">
      <c r="A115" s="28"/>
      <c r="B115" s="28"/>
      <c r="C115" s="93"/>
      <c r="D115" s="9"/>
      <c r="E115" s="117"/>
      <c r="F115" s="129"/>
      <c r="G115" s="11"/>
      <c r="H115" s="40" t="str">
        <f t="shared" si="6"/>
        <v>j3</v>
      </c>
      <c r="J115" s="124"/>
    </row>
    <row r="116" spans="1:10">
      <c r="A116" s="30"/>
      <c r="B116" s="30"/>
      <c r="C116" s="93"/>
      <c r="D116" s="13"/>
      <c r="E116" s="118"/>
      <c r="F116" s="130"/>
      <c r="G116" s="15"/>
      <c r="H116" s="40" t="str">
        <f t="shared" si="6"/>
        <v>j3</v>
      </c>
      <c r="J116" s="124"/>
    </row>
    <row r="117" spans="1:10">
      <c r="A117" s="28"/>
      <c r="B117" s="28"/>
      <c r="C117" s="93"/>
      <c r="D117" s="9"/>
      <c r="E117" s="117"/>
      <c r="F117" s="129"/>
      <c r="G117" s="11"/>
      <c r="H117" s="40" t="str">
        <f t="shared" si="6"/>
        <v>j3</v>
      </c>
      <c r="J117" s="124"/>
    </row>
    <row r="118" spans="1:10">
      <c r="A118" s="30"/>
      <c r="B118" s="30"/>
      <c r="C118" s="93"/>
      <c r="D118" s="13"/>
      <c r="E118" s="118"/>
      <c r="F118" s="130"/>
      <c r="G118" s="15"/>
      <c r="H118" s="40" t="str">
        <f t="shared" si="6"/>
        <v>j3</v>
      </c>
      <c r="J118" s="124"/>
    </row>
    <row r="119" spans="1:10">
      <c r="A119" s="28"/>
      <c r="B119" s="28"/>
      <c r="C119" s="93"/>
      <c r="D119" s="9"/>
      <c r="E119" s="117"/>
      <c r="F119" s="129"/>
      <c r="G119" s="11"/>
      <c r="H119" s="40" t="str">
        <f t="shared" si="6"/>
        <v>j3</v>
      </c>
      <c r="J119" s="124"/>
    </row>
    <row r="120" spans="1:10">
      <c r="A120" s="30"/>
      <c r="B120" s="30"/>
      <c r="C120" s="93"/>
      <c r="D120" s="13"/>
      <c r="E120" s="118"/>
      <c r="F120" s="130"/>
      <c r="G120" s="15"/>
      <c r="H120" s="40" t="str">
        <f t="shared" si="6"/>
        <v>j3</v>
      </c>
      <c r="J120" s="124"/>
    </row>
    <row r="121" spans="1:10">
      <c r="A121" s="28"/>
      <c r="B121" s="28"/>
      <c r="C121" s="94"/>
      <c r="D121" s="9"/>
      <c r="E121" s="117"/>
      <c r="F121" s="129"/>
      <c r="G121" s="11"/>
      <c r="H121" s="40" t="str">
        <f t="shared" si="6"/>
        <v>j3</v>
      </c>
      <c r="J121" s="124"/>
    </row>
    <row r="122" spans="1:10">
      <c r="A122" s="30"/>
      <c r="B122" s="30"/>
      <c r="C122" s="94"/>
      <c r="D122" s="13"/>
      <c r="E122" s="118"/>
      <c r="F122" s="130"/>
      <c r="G122" s="15"/>
      <c r="H122" s="40" t="str">
        <f t="shared" si="6"/>
        <v>j3</v>
      </c>
      <c r="J122" s="124"/>
    </row>
    <row r="123" spans="1:10">
      <c r="A123" s="28"/>
      <c r="B123" s="28"/>
      <c r="C123" s="94"/>
      <c r="D123" s="9"/>
      <c r="E123" s="117"/>
      <c r="F123" s="129"/>
      <c r="G123" s="11"/>
      <c r="H123" s="40" t="str">
        <f t="shared" si="6"/>
        <v>j3</v>
      </c>
      <c r="J123" s="124"/>
    </row>
    <row r="124" spans="1:10">
      <c r="A124" s="30"/>
      <c r="B124" s="30"/>
      <c r="C124" s="94"/>
      <c r="D124" s="13"/>
      <c r="E124" s="118"/>
      <c r="F124" s="130"/>
      <c r="G124" s="15"/>
      <c r="H124" s="40" t="str">
        <f t="shared" si="6"/>
        <v>j3</v>
      </c>
      <c r="J124" s="124"/>
    </row>
    <row r="125" spans="1:10">
      <c r="A125" s="28"/>
      <c r="B125" s="28"/>
      <c r="C125" s="94"/>
      <c r="D125" s="9"/>
      <c r="E125" s="117"/>
      <c r="F125" s="129"/>
      <c r="G125" s="11"/>
      <c r="H125" s="40" t="str">
        <f t="shared" si="6"/>
        <v>j3</v>
      </c>
      <c r="J125" s="124"/>
    </row>
    <row r="126" spans="1:10">
      <c r="A126" s="30"/>
      <c r="B126" s="30"/>
      <c r="C126" s="94"/>
      <c r="D126" s="13"/>
      <c r="E126" s="118"/>
      <c r="F126" s="130"/>
      <c r="G126" s="15"/>
      <c r="H126" s="40" t="str">
        <f t="shared" si="6"/>
        <v>j3</v>
      </c>
      <c r="J126" s="124"/>
    </row>
    <row r="127" spans="1:10">
      <c r="A127" s="28"/>
      <c r="B127" s="28"/>
      <c r="C127" s="94"/>
      <c r="D127" s="9"/>
      <c r="E127" s="117"/>
      <c r="F127" s="129"/>
      <c r="G127" s="11"/>
      <c r="H127" s="40" t="str">
        <f t="shared" si="6"/>
        <v>j3</v>
      </c>
      <c r="J127" s="124"/>
    </row>
    <row r="128" spans="1:10">
      <c r="A128" s="30"/>
      <c r="B128" s="30"/>
      <c r="C128" s="94"/>
      <c r="D128" s="13"/>
      <c r="E128" s="118"/>
      <c r="F128" s="130"/>
      <c r="G128" s="15"/>
      <c r="H128" s="40" t="str">
        <f t="shared" si="6"/>
        <v>j3</v>
      </c>
      <c r="J128" s="124"/>
    </row>
    <row r="129" spans="1:10">
      <c r="A129" s="28"/>
      <c r="B129" s="28"/>
      <c r="C129" s="94"/>
      <c r="D129" s="9"/>
      <c r="E129" s="117"/>
      <c r="F129" s="129"/>
      <c r="G129" s="11"/>
      <c r="H129" s="40" t="str">
        <f t="shared" si="6"/>
        <v>j3</v>
      </c>
      <c r="J129" s="124"/>
    </row>
    <row r="130" spans="1:10">
      <c r="A130" s="30"/>
      <c r="B130" s="30"/>
      <c r="C130" s="94"/>
      <c r="D130" s="13"/>
      <c r="E130" s="118"/>
      <c r="F130" s="130"/>
      <c r="G130" s="15"/>
      <c r="H130" s="40" t="str">
        <f t="shared" si="6"/>
        <v>j3</v>
      </c>
      <c r="J130" s="124"/>
    </row>
    <row r="131" spans="1:10">
      <c r="A131" s="28"/>
      <c r="B131" s="28"/>
      <c r="C131" s="94"/>
      <c r="D131" s="9"/>
      <c r="E131" s="117"/>
      <c r="F131" s="129"/>
      <c r="G131" s="11"/>
      <c r="H131" s="40" t="str">
        <f t="shared" ref="H131:H136" si="9">$I$1</f>
        <v>j3</v>
      </c>
      <c r="J131" s="124"/>
    </row>
    <row r="132" spans="1:10">
      <c r="A132" s="30"/>
      <c r="B132" s="30"/>
      <c r="C132" s="94"/>
      <c r="D132" s="13"/>
      <c r="E132" s="118"/>
      <c r="F132" s="134"/>
      <c r="G132" s="15"/>
      <c r="H132" s="40" t="str">
        <f t="shared" si="9"/>
        <v>j3</v>
      </c>
      <c r="J132" s="124"/>
    </row>
    <row r="133" spans="1:10">
      <c r="A133" s="28"/>
      <c r="B133" s="28"/>
      <c r="C133" s="94"/>
      <c r="D133" s="9"/>
      <c r="E133" s="117"/>
      <c r="F133" s="135"/>
      <c r="G133" s="11"/>
      <c r="H133" s="40" t="str">
        <f t="shared" si="9"/>
        <v>j3</v>
      </c>
      <c r="J133" s="124"/>
    </row>
    <row r="134" spans="1:10">
      <c r="A134" s="30"/>
      <c r="B134" s="30"/>
      <c r="C134" s="94"/>
      <c r="D134" s="13"/>
      <c r="E134" s="118"/>
      <c r="F134" s="134"/>
      <c r="G134" s="15"/>
      <c r="H134" s="40" t="str">
        <f t="shared" si="9"/>
        <v>j3</v>
      </c>
      <c r="J134" s="124"/>
    </row>
    <row r="135" spans="1:10">
      <c r="A135" s="31"/>
      <c r="B135" s="31"/>
      <c r="C135" s="94"/>
      <c r="D135" s="22"/>
      <c r="E135" s="31"/>
      <c r="F135" s="131"/>
      <c r="G135" s="24"/>
      <c r="H135" s="40" t="str">
        <f t="shared" si="9"/>
        <v>j3</v>
      </c>
    </row>
    <row r="136" spans="1:10">
      <c r="A136" s="31"/>
      <c r="B136" s="31"/>
      <c r="C136" s="94"/>
      <c r="D136" s="22"/>
      <c r="E136" s="31"/>
      <c r="F136" s="131"/>
      <c r="G136" s="24"/>
      <c r="H136" s="40" t="str">
        <f t="shared" si="9"/>
        <v>j3</v>
      </c>
    </row>
    <row r="138" spans="1:10">
      <c r="D138" s="38" t="s">
        <v>225</v>
      </c>
      <c r="E138" s="4"/>
      <c r="F138" s="136"/>
      <c r="G138" s="26" t="s">
        <v>226</v>
      </c>
    </row>
    <row r="139" spans="1:10">
      <c r="G139" s="127"/>
      <c r="H139" s="2"/>
    </row>
    <row r="140" spans="1:10">
      <c r="G140" s="127"/>
      <c r="H140" s="2"/>
    </row>
    <row r="141" spans="1:10">
      <c r="G141" s="127"/>
      <c r="H141" s="2"/>
    </row>
    <row r="142" spans="1:10">
      <c r="G142" s="127"/>
      <c r="H142" s="2"/>
    </row>
    <row r="143" spans="1:10">
      <c r="G143" s="127"/>
      <c r="H143" s="2"/>
    </row>
    <row r="144" spans="1:10">
      <c r="G144" s="127"/>
      <c r="H144" s="2"/>
    </row>
    <row r="145" spans="7:8">
      <c r="G145" s="127"/>
      <c r="H145" s="2"/>
    </row>
    <row r="146" spans="7:8">
      <c r="G146" s="127"/>
      <c r="H146" s="2"/>
    </row>
    <row r="148" spans="7:8">
      <c r="G148" s="127"/>
    </row>
    <row r="156" spans="7:8">
      <c r="H156" s="2"/>
    </row>
  </sheetData>
  <autoFilter ref="A1:G136" xr:uid="{00000000-0009-0000-0000-000000000000}"/>
  <mergeCells count="6">
    <mergeCell ref="D100:D104"/>
    <mergeCell ref="B3:B8"/>
    <mergeCell ref="D3:G8"/>
    <mergeCell ref="D84:D88"/>
    <mergeCell ref="D57:D72"/>
    <mergeCell ref="D41:D5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6"/>
  <sheetViews>
    <sheetView tabSelected="1" topLeftCell="E33" workbookViewId="0">
      <selection activeCell="G35" sqref="G35:G36"/>
    </sheetView>
  </sheetViews>
  <sheetFormatPr defaultColWidth="8.77734375" defaultRowHeight="14.4"/>
  <cols>
    <col min="1" max="1" width="10" style="1" customWidth="1"/>
    <col min="2" max="3" width="7.33203125" style="1" customWidth="1"/>
    <col min="4" max="4" width="29.6640625" style="2" bestFit="1" customWidth="1"/>
    <col min="5" max="6" width="10.77734375" customWidth="1"/>
    <col min="7" max="7" width="56.109375" style="6" customWidth="1"/>
    <col min="8" max="8" width="8.77734375" style="1" customWidth="1"/>
    <col min="9" max="9" width="9.33203125" customWidth="1"/>
    <col min="10" max="10" width="148.33203125" customWidth="1"/>
  </cols>
  <sheetData>
    <row r="1" spans="1:10">
      <c r="A1" s="32" t="s">
        <v>4</v>
      </c>
      <c r="B1" s="32" t="s">
        <v>77</v>
      </c>
      <c r="C1" s="32" t="s">
        <v>242</v>
      </c>
      <c r="D1" s="32" t="s">
        <v>8</v>
      </c>
      <c r="E1" s="32" t="s">
        <v>6</v>
      </c>
      <c r="F1" s="32" t="s">
        <v>5</v>
      </c>
      <c r="G1" s="33" t="s">
        <v>254</v>
      </c>
      <c r="H1" s="1" t="s">
        <v>235</v>
      </c>
      <c r="I1" s="100" t="s">
        <v>480</v>
      </c>
      <c r="J1" s="42" t="s">
        <v>236</v>
      </c>
    </row>
    <row r="2" spans="1:10">
      <c r="A2" s="55">
        <v>0</v>
      </c>
      <c r="B2" s="113" t="s">
        <v>248</v>
      </c>
      <c r="C2" s="56" t="str">
        <f t="shared" ref="C2:C33" ca="1" si="0">UPPER(MID(INDIRECT(H2), ROW(I2)+ROW(I2)-3, 2))</f>
        <v>02</v>
      </c>
      <c r="D2" s="57" t="s">
        <v>92</v>
      </c>
      <c r="E2" s="57"/>
      <c r="F2" s="57"/>
      <c r="G2" s="111"/>
      <c r="H2" s="40" t="str">
        <f>$I$1</f>
        <v>j5</v>
      </c>
      <c r="I2" s="41"/>
      <c r="J2" s="152" t="s">
        <v>435</v>
      </c>
    </row>
    <row r="3" spans="1:10" ht="15" customHeight="1">
      <c r="A3" s="58">
        <v>1</v>
      </c>
      <c r="B3" s="173" t="s">
        <v>99</v>
      </c>
      <c r="C3" s="59" t="str">
        <f t="shared" ca="1" si="0"/>
        <v>41</v>
      </c>
      <c r="D3" s="200" t="s">
        <v>439</v>
      </c>
      <c r="E3" s="200"/>
      <c r="F3" s="200"/>
      <c r="G3" s="201"/>
      <c r="H3" s="40" t="str">
        <f t="shared" ref="H3:H65" si="1">$I$1</f>
        <v>j5</v>
      </c>
      <c r="I3" s="41"/>
      <c r="J3" s="152" t="s">
        <v>437</v>
      </c>
    </row>
    <row r="4" spans="1:10">
      <c r="A4" s="58">
        <v>2</v>
      </c>
      <c r="B4" s="173"/>
      <c r="C4" s="59" t="str">
        <f t="shared" ca="1" si="0"/>
        <v>06</v>
      </c>
      <c r="D4" s="200"/>
      <c r="E4" s="200"/>
      <c r="F4" s="200"/>
      <c r="G4" s="201"/>
      <c r="H4" s="40" t="str">
        <f t="shared" si="1"/>
        <v>j5</v>
      </c>
      <c r="I4" s="41"/>
      <c r="J4" t="s">
        <v>438</v>
      </c>
    </row>
    <row r="5" spans="1:10">
      <c r="A5" s="58">
        <v>3</v>
      </c>
      <c r="B5" s="173"/>
      <c r="C5" s="59" t="str">
        <f t="shared" ca="1" si="0"/>
        <v>3E</v>
      </c>
      <c r="D5" s="200"/>
      <c r="E5" s="200"/>
      <c r="F5" s="200"/>
      <c r="G5" s="201"/>
      <c r="H5" s="40" t="str">
        <f t="shared" si="1"/>
        <v>j5</v>
      </c>
      <c r="I5" s="41"/>
      <c r="J5" t="s">
        <v>479</v>
      </c>
    </row>
    <row r="6" spans="1:10">
      <c r="A6" s="58">
        <v>4</v>
      </c>
      <c r="B6" s="173"/>
      <c r="C6" s="59" t="str">
        <f t="shared" ca="1" si="0"/>
        <v>02</v>
      </c>
      <c r="D6" s="200"/>
      <c r="E6" s="200"/>
      <c r="F6" s="200"/>
      <c r="G6" s="201"/>
      <c r="H6" s="40" t="str">
        <f t="shared" si="1"/>
        <v>j5</v>
      </c>
      <c r="I6" s="41"/>
    </row>
    <row r="7" spans="1:10">
      <c r="A7" s="58">
        <v>5</v>
      </c>
      <c r="B7" s="173"/>
      <c r="C7" s="59" t="str">
        <f t="shared" ca="1" si="0"/>
        <v>00</v>
      </c>
      <c r="D7" s="200"/>
      <c r="E7" s="200"/>
      <c r="F7" s="200"/>
      <c r="G7" s="201"/>
      <c r="H7" s="40" t="str">
        <f t="shared" si="1"/>
        <v>j5</v>
      </c>
      <c r="I7" s="41"/>
    </row>
    <row r="8" spans="1:10">
      <c r="A8" s="28">
        <v>6</v>
      </c>
      <c r="B8" s="29">
        <v>0</v>
      </c>
      <c r="C8" s="8" t="str">
        <f t="shared" ca="1" si="0"/>
        <v>BE</v>
      </c>
      <c r="D8" s="198" t="s">
        <v>237</v>
      </c>
      <c r="E8" s="10">
        <f ca="1">HEX2DEC(C8)</f>
        <v>190</v>
      </c>
      <c r="F8" s="191">
        <f ca="1">IF(((E9*256)+E8)*0.01=327.68,0,(MOD(HEX2DEC(CONCATENATE(TEXT(C9,"00"), TEXT(C8,"00")))+2^15,2^16)-2^15)*0.01)</f>
        <v>40.300000000000004</v>
      </c>
      <c r="G8" s="193" t="s">
        <v>7</v>
      </c>
      <c r="H8" s="40" t="str">
        <f t="shared" si="1"/>
        <v>j5</v>
      </c>
      <c r="I8" s="41"/>
    </row>
    <row r="9" spans="1:10">
      <c r="A9" s="28">
        <f>A8+1</f>
        <v>7</v>
      </c>
      <c r="B9" s="28">
        <v>1</v>
      </c>
      <c r="C9" s="8" t="str">
        <f t="shared" ca="1" si="0"/>
        <v>0F</v>
      </c>
      <c r="D9" s="199"/>
      <c r="E9" s="10">
        <f ca="1">HEX2DEC(C9)</f>
        <v>15</v>
      </c>
      <c r="F9" s="192"/>
      <c r="G9" s="194"/>
      <c r="H9" s="40" t="str">
        <f t="shared" si="1"/>
        <v>j5</v>
      </c>
      <c r="I9" s="41"/>
    </row>
    <row r="10" spans="1:10">
      <c r="A10" s="30">
        <f t="shared" ref="A10:A65" si="2">A9+1</f>
        <v>8</v>
      </c>
      <c r="B10" s="30">
        <v>2</v>
      </c>
      <c r="C10" s="7" t="str">
        <f t="shared" ca="1" si="0"/>
        <v>E6</v>
      </c>
      <c r="D10" s="178" t="s">
        <v>238</v>
      </c>
      <c r="E10" s="14">
        <f t="shared" ref="E10:E17" ca="1" si="3">HEX2DEC(C10)</f>
        <v>230</v>
      </c>
      <c r="F10" s="196">
        <f ca="1">IF(((E11*256)+E10)*0.01=327.68,0,(MOD(HEX2DEC(CONCATENATE(TEXT(C11,"00"), TEXT(C10,"00")))+2^15,2^16)-2^15)*0.01)</f>
        <v>40.700000000000003</v>
      </c>
      <c r="G10" s="185" t="s">
        <v>7</v>
      </c>
      <c r="H10" s="40" t="str">
        <f t="shared" si="1"/>
        <v>j5</v>
      </c>
      <c r="I10" s="41"/>
    </row>
    <row r="11" spans="1:10">
      <c r="A11" s="30">
        <f t="shared" si="2"/>
        <v>9</v>
      </c>
      <c r="B11" s="30">
        <v>3</v>
      </c>
      <c r="C11" s="7" t="str">
        <f t="shared" ca="1" si="0"/>
        <v>0F</v>
      </c>
      <c r="D11" s="178"/>
      <c r="E11" s="14">
        <f t="shared" ca="1" si="3"/>
        <v>15</v>
      </c>
      <c r="F11" s="197"/>
      <c r="G11" s="185"/>
      <c r="H11" s="40" t="str">
        <f t="shared" si="1"/>
        <v>j5</v>
      </c>
      <c r="I11" s="41"/>
    </row>
    <row r="12" spans="1:10">
      <c r="A12" s="28">
        <f t="shared" si="2"/>
        <v>10</v>
      </c>
      <c r="B12" s="28">
        <v>4</v>
      </c>
      <c r="C12" s="8" t="str">
        <f t="shared" ca="1" si="0"/>
        <v>80</v>
      </c>
      <c r="D12" s="179" t="s">
        <v>239</v>
      </c>
      <c r="E12" s="10">
        <f t="shared" ca="1" si="3"/>
        <v>128</v>
      </c>
      <c r="F12" s="195">
        <f ca="1">IF(((E13*256)+E12)*0.01=327.68,0,(MOD(HEX2DEC(CONCATENATE(TEXT(C13,"00"), TEXT(C12,"00")))+2^15,2^16)-2^15)*0.01)</f>
        <v>-32</v>
      </c>
      <c r="G12" s="184" t="s">
        <v>7</v>
      </c>
      <c r="H12" s="40" t="str">
        <f t="shared" si="1"/>
        <v>j5</v>
      </c>
      <c r="I12" s="41"/>
    </row>
    <row r="13" spans="1:10">
      <c r="A13" s="28">
        <f t="shared" si="2"/>
        <v>11</v>
      </c>
      <c r="B13" s="28">
        <v>5</v>
      </c>
      <c r="C13" s="8" t="str">
        <f t="shared" ca="1" si="0"/>
        <v>F3</v>
      </c>
      <c r="D13" s="179"/>
      <c r="E13" s="10">
        <f t="shared" ca="1" si="3"/>
        <v>243</v>
      </c>
      <c r="F13" s="195"/>
      <c r="G13" s="184"/>
      <c r="H13" s="40" t="str">
        <f t="shared" si="1"/>
        <v>j5</v>
      </c>
      <c r="I13" s="41"/>
    </row>
    <row r="14" spans="1:10">
      <c r="A14" s="31">
        <f t="shared" si="2"/>
        <v>12</v>
      </c>
      <c r="B14" s="31">
        <v>6</v>
      </c>
      <c r="C14" s="21" t="str">
        <f t="shared" ca="1" si="0"/>
        <v>00</v>
      </c>
      <c r="D14" s="180" t="s">
        <v>240</v>
      </c>
      <c r="E14" s="153">
        <f t="shared" ca="1" si="3"/>
        <v>0</v>
      </c>
      <c r="F14" s="187">
        <f ca="1">IF(((E15*256)+E14)*0.01=327.68,0,(MOD(HEX2DEC(CONCATENATE(TEXT(C15,"00"), TEXT(C14,"00")))+2^15,2^16)-2^15)*0.01)</f>
        <v>0</v>
      </c>
      <c r="G14" s="190" t="s">
        <v>7</v>
      </c>
      <c r="H14" s="40" t="str">
        <f t="shared" si="1"/>
        <v>j5</v>
      </c>
      <c r="I14" s="41"/>
    </row>
    <row r="15" spans="1:10">
      <c r="A15" s="31">
        <f t="shared" si="2"/>
        <v>13</v>
      </c>
      <c r="B15" s="31">
        <v>7</v>
      </c>
      <c r="C15" s="21" t="str">
        <f t="shared" ca="1" si="0"/>
        <v>80</v>
      </c>
      <c r="D15" s="180"/>
      <c r="E15" s="153">
        <f t="shared" ca="1" si="3"/>
        <v>128</v>
      </c>
      <c r="F15" s="187"/>
      <c r="G15" s="190"/>
      <c r="H15" s="40" t="str">
        <f t="shared" si="1"/>
        <v>j5</v>
      </c>
      <c r="I15" s="41"/>
    </row>
    <row r="16" spans="1:10">
      <c r="A16" s="31">
        <f t="shared" si="2"/>
        <v>14</v>
      </c>
      <c r="B16" s="31">
        <v>8</v>
      </c>
      <c r="C16" s="21" t="str">
        <f t="shared" ca="1" si="0"/>
        <v>00</v>
      </c>
      <c r="D16" s="180" t="s">
        <v>241</v>
      </c>
      <c r="E16" s="153">
        <f t="shared" ca="1" si="3"/>
        <v>0</v>
      </c>
      <c r="F16" s="187">
        <f ca="1">IF(((E17*256)+E16)*0.01=327.68,0,(MOD(HEX2DEC(CONCATENATE(TEXT(C17,"00"), TEXT(C16,"00")))+2^15,2^16)-2^15)*0.01)</f>
        <v>0</v>
      </c>
      <c r="G16" s="190" t="s">
        <v>7</v>
      </c>
      <c r="H16" s="40" t="str">
        <f t="shared" si="1"/>
        <v>j5</v>
      </c>
      <c r="I16" s="41"/>
    </row>
    <row r="17" spans="1:9">
      <c r="A17" s="31">
        <f t="shared" si="2"/>
        <v>15</v>
      </c>
      <c r="B17" s="31">
        <v>9</v>
      </c>
      <c r="C17" s="21" t="str">
        <f t="shared" ca="1" si="0"/>
        <v>80</v>
      </c>
      <c r="D17" s="180"/>
      <c r="E17" s="153">
        <f t="shared" ca="1" si="3"/>
        <v>128</v>
      </c>
      <c r="F17" s="188"/>
      <c r="G17" s="190"/>
      <c r="H17" s="40" t="str">
        <f t="shared" si="1"/>
        <v>j5</v>
      </c>
      <c r="I17" s="41"/>
    </row>
    <row r="18" spans="1:9" ht="15" customHeight="1">
      <c r="A18" s="63">
        <f t="shared" si="2"/>
        <v>16</v>
      </c>
      <c r="B18" s="64">
        <v>10</v>
      </c>
      <c r="C18" s="65" t="str">
        <f t="shared" ca="1" si="0"/>
        <v>00</v>
      </c>
      <c r="D18" s="66"/>
      <c r="E18" s="67"/>
      <c r="F18" s="122"/>
      <c r="G18" s="101" t="s">
        <v>246</v>
      </c>
      <c r="H18" s="40" t="str">
        <f t="shared" si="1"/>
        <v>j5</v>
      </c>
      <c r="I18" s="41"/>
    </row>
    <row r="19" spans="1:9" ht="15" customHeight="1">
      <c r="A19" s="68">
        <f t="shared" si="2"/>
        <v>17</v>
      </c>
      <c r="B19" s="69">
        <v>11</v>
      </c>
      <c r="C19" s="70" t="str">
        <f t="shared" ca="1" si="0"/>
        <v>80</v>
      </c>
      <c r="D19" s="71"/>
      <c r="E19" s="72"/>
      <c r="F19" s="123"/>
      <c r="G19" s="102" t="s">
        <v>246</v>
      </c>
      <c r="H19" s="40" t="str">
        <f t="shared" si="1"/>
        <v>j5</v>
      </c>
      <c r="I19" s="41"/>
    </row>
    <row r="20" spans="1:9">
      <c r="A20" s="28">
        <f t="shared" si="2"/>
        <v>18</v>
      </c>
      <c r="B20" s="28">
        <v>12</v>
      </c>
      <c r="C20" s="8" t="str">
        <f t="shared" ca="1" si="0"/>
        <v>CE</v>
      </c>
      <c r="D20" s="179" t="s">
        <v>13</v>
      </c>
      <c r="E20" s="10">
        <f t="shared" ref="E20:E38" ca="1" si="4">HEX2DEC(C20)</f>
        <v>206</v>
      </c>
      <c r="F20" s="189">
        <f ca="1">IF(((E21*256)+E20)*0.01=327.68,0,(MOD(HEX2DEC(CONCATENATE(TEXT(C21,"00"), TEXT(C20,"00")))+2^15,2^16)-2^15)*0.01)</f>
        <v>25.1</v>
      </c>
      <c r="G20" s="184" t="s">
        <v>7</v>
      </c>
      <c r="H20" s="40" t="str">
        <f t="shared" si="1"/>
        <v>j5</v>
      </c>
      <c r="I20" s="41"/>
    </row>
    <row r="21" spans="1:9">
      <c r="A21" s="28">
        <f t="shared" si="2"/>
        <v>19</v>
      </c>
      <c r="B21" s="28">
        <v>13</v>
      </c>
      <c r="C21" s="8" t="str">
        <f t="shared" ca="1" si="0"/>
        <v>09</v>
      </c>
      <c r="D21" s="179"/>
      <c r="E21" s="10">
        <f t="shared" ca="1" si="4"/>
        <v>9</v>
      </c>
      <c r="F21" s="183"/>
      <c r="G21" s="184"/>
      <c r="H21" s="40" t="str">
        <f t="shared" si="1"/>
        <v>j5</v>
      </c>
      <c r="I21" s="41"/>
    </row>
    <row r="22" spans="1:9">
      <c r="A22" s="30">
        <f t="shared" si="2"/>
        <v>20</v>
      </c>
      <c r="B22" s="30">
        <v>14</v>
      </c>
      <c r="C22" s="7" t="str">
        <f t="shared" ca="1" si="0"/>
        <v>7F</v>
      </c>
      <c r="D22" s="178" t="s">
        <v>12</v>
      </c>
      <c r="E22" s="14">
        <f t="shared" ca="1" si="4"/>
        <v>127</v>
      </c>
      <c r="F22" s="186">
        <f ca="1">IF(((E23*256)+E22)*0.01=327.68,0,(MOD(HEX2DEC(CONCATENATE(TEXT(C23,"00"), TEXT(C22,"00")))+2^15,2^16)-2^15)*0.01)</f>
        <v>19.190000000000001</v>
      </c>
      <c r="G22" s="185" t="s">
        <v>7</v>
      </c>
      <c r="H22" s="40" t="str">
        <f t="shared" si="1"/>
        <v>j5</v>
      </c>
      <c r="I22" s="41"/>
    </row>
    <row r="23" spans="1:9">
      <c r="A23" s="30">
        <f t="shared" si="2"/>
        <v>21</v>
      </c>
      <c r="B23" s="30">
        <v>15</v>
      </c>
      <c r="C23" s="7" t="str">
        <f t="shared" ca="1" si="0"/>
        <v>07</v>
      </c>
      <c r="D23" s="178"/>
      <c r="E23" s="14">
        <f t="shared" ca="1" si="4"/>
        <v>7</v>
      </c>
      <c r="F23" s="186"/>
      <c r="G23" s="185"/>
      <c r="H23" s="40" t="str">
        <f t="shared" si="1"/>
        <v>j5</v>
      </c>
      <c r="I23" s="41"/>
    </row>
    <row r="24" spans="1:9">
      <c r="A24" s="28">
        <f t="shared" si="2"/>
        <v>22</v>
      </c>
      <c r="B24" s="28">
        <v>16</v>
      </c>
      <c r="C24" s="8" t="str">
        <f t="shared" ca="1" si="0"/>
        <v>5E</v>
      </c>
      <c r="D24" s="179" t="s">
        <v>10</v>
      </c>
      <c r="E24" s="10">
        <f t="shared" ca="1" si="4"/>
        <v>94</v>
      </c>
      <c r="F24" s="183">
        <f ca="1">IF(((E25*256)+E24)*0.01=327.68,0,(MOD(HEX2DEC(CONCATENATE(TEXT(C25,"00"), TEXT(C24,"00")))+2^15,2^16)-2^15)*0.01)</f>
        <v>29.1</v>
      </c>
      <c r="G24" s="184" t="s">
        <v>7</v>
      </c>
      <c r="H24" s="40" t="str">
        <f t="shared" si="1"/>
        <v>j5</v>
      </c>
      <c r="I24" s="41"/>
    </row>
    <row r="25" spans="1:9">
      <c r="A25" s="28">
        <f t="shared" si="2"/>
        <v>23</v>
      </c>
      <c r="B25" s="28">
        <v>17</v>
      </c>
      <c r="C25" s="8" t="str">
        <f t="shared" ca="1" si="0"/>
        <v>0B</v>
      </c>
      <c r="D25" s="179"/>
      <c r="E25" s="10">
        <f t="shared" ca="1" si="4"/>
        <v>11</v>
      </c>
      <c r="F25" s="183"/>
      <c r="G25" s="184"/>
      <c r="H25" s="40" t="str">
        <f t="shared" si="1"/>
        <v>j5</v>
      </c>
      <c r="I25" s="41"/>
    </row>
    <row r="26" spans="1:9">
      <c r="A26" s="30">
        <f t="shared" si="2"/>
        <v>24</v>
      </c>
      <c r="B26" s="30">
        <v>18</v>
      </c>
      <c r="C26" s="7" t="str">
        <f t="shared" ca="1" si="0"/>
        <v>70</v>
      </c>
      <c r="D26" s="178" t="s">
        <v>11</v>
      </c>
      <c r="E26" s="14">
        <f t="shared" ca="1" si="4"/>
        <v>112</v>
      </c>
      <c r="F26" s="186">
        <f ca="1">IF(((E27*256)+E26)*0.01=327.68,0,(MOD(HEX2DEC(CONCATENATE(TEXT(C27,"00"), TEXT(C26,"00")))+2^15,2^16)-2^15)*0.01)</f>
        <v>60</v>
      </c>
      <c r="G26" s="185" t="s">
        <v>7</v>
      </c>
      <c r="H26" s="40" t="str">
        <f t="shared" si="1"/>
        <v>j5</v>
      </c>
      <c r="I26" s="41"/>
    </row>
    <row r="27" spans="1:9">
      <c r="A27" s="30">
        <f t="shared" si="2"/>
        <v>25</v>
      </c>
      <c r="B27" s="30">
        <v>19</v>
      </c>
      <c r="C27" s="7" t="str">
        <f t="shared" ca="1" si="0"/>
        <v>17</v>
      </c>
      <c r="D27" s="178"/>
      <c r="E27" s="14">
        <f t="shared" ca="1" si="4"/>
        <v>23</v>
      </c>
      <c r="F27" s="186"/>
      <c r="G27" s="185"/>
      <c r="H27" s="40" t="str">
        <f t="shared" si="1"/>
        <v>j5</v>
      </c>
      <c r="I27" s="41"/>
    </row>
    <row r="28" spans="1:9">
      <c r="A28" s="28">
        <f t="shared" si="2"/>
        <v>26</v>
      </c>
      <c r="B28" s="28">
        <v>20</v>
      </c>
      <c r="C28" s="8" t="str">
        <f t="shared" ca="1" si="0"/>
        <v>6C</v>
      </c>
      <c r="D28" s="179" t="s">
        <v>78</v>
      </c>
      <c r="E28" s="10">
        <f t="shared" ca="1" si="4"/>
        <v>108</v>
      </c>
      <c r="F28" s="183">
        <f ca="1">IF(((E29*256)+E28)*0.01=327.68,0,(MOD(HEX2DEC(CONCATENATE(TEXT(C29,"00"), TEXT(C28,"00")))+2^15,2^16)-2^15)*0.01)</f>
        <v>19</v>
      </c>
      <c r="G28" s="184" t="s">
        <v>7</v>
      </c>
      <c r="H28" s="40" t="str">
        <f t="shared" si="1"/>
        <v>j5</v>
      </c>
      <c r="I28" s="41"/>
    </row>
    <row r="29" spans="1:9">
      <c r="A29" s="28">
        <f t="shared" si="2"/>
        <v>27</v>
      </c>
      <c r="B29" s="28">
        <v>21</v>
      </c>
      <c r="C29" s="8" t="str">
        <f t="shared" ca="1" si="0"/>
        <v>07</v>
      </c>
      <c r="D29" s="179"/>
      <c r="E29" s="10">
        <f t="shared" ca="1" si="4"/>
        <v>7</v>
      </c>
      <c r="F29" s="183"/>
      <c r="G29" s="184"/>
      <c r="H29" s="40" t="str">
        <f t="shared" si="1"/>
        <v>j5</v>
      </c>
      <c r="I29" s="41"/>
    </row>
    <row r="30" spans="1:9">
      <c r="A30" s="30">
        <f t="shared" si="2"/>
        <v>28</v>
      </c>
      <c r="B30" s="30">
        <v>22</v>
      </c>
      <c r="C30" s="7" t="str">
        <f t="shared" ca="1" si="0"/>
        <v>00</v>
      </c>
      <c r="D30" s="178" t="s">
        <v>14</v>
      </c>
      <c r="E30" s="14">
        <f t="shared" ca="1" si="4"/>
        <v>0</v>
      </c>
      <c r="F30" s="181">
        <f ca="1">IF(((E31*256)+E30)*0.01=327.68,0,(MOD(HEX2DEC(CONCATENATE(TEXT(C31,"00"), TEXT(C30,"00")))+2^15,2^16)-2^15))</f>
        <v>0</v>
      </c>
      <c r="G30" s="185" t="s">
        <v>15</v>
      </c>
      <c r="H30" s="40" t="str">
        <f t="shared" si="1"/>
        <v>j5</v>
      </c>
      <c r="I30" s="41"/>
    </row>
    <row r="31" spans="1:9">
      <c r="A31" s="30">
        <f t="shared" si="2"/>
        <v>29</v>
      </c>
      <c r="B31" s="30">
        <v>23</v>
      </c>
      <c r="C31" s="7" t="str">
        <f t="shared" ca="1" si="0"/>
        <v>00</v>
      </c>
      <c r="D31" s="178"/>
      <c r="E31" s="14">
        <f t="shared" ca="1" si="4"/>
        <v>0</v>
      </c>
      <c r="F31" s="181"/>
      <c r="G31" s="185"/>
      <c r="H31" s="40" t="str">
        <f t="shared" si="1"/>
        <v>j5</v>
      </c>
      <c r="I31" s="41"/>
    </row>
    <row r="32" spans="1:9">
      <c r="A32" s="28">
        <f t="shared" si="2"/>
        <v>30</v>
      </c>
      <c r="B32" s="28">
        <v>24</v>
      </c>
      <c r="C32" s="8" t="str">
        <f t="shared" ca="1" si="0"/>
        <v>00</v>
      </c>
      <c r="D32" s="179" t="s">
        <v>16</v>
      </c>
      <c r="E32" s="10">
        <f t="shared" ca="1" si="4"/>
        <v>0</v>
      </c>
      <c r="F32" s="182">
        <f ca="1">IF(((E33*256)+E32)*0.01=327.68,0,(MOD(HEX2DEC(CONCATENATE(TEXT(C33,"00"), TEXT(C32,"00")))+2^15,2^16)-2^15))</f>
        <v>0</v>
      </c>
      <c r="G32" s="184" t="s">
        <v>15</v>
      </c>
      <c r="H32" s="40" t="str">
        <f t="shared" si="1"/>
        <v>j5</v>
      </c>
      <c r="I32" s="41"/>
    </row>
    <row r="33" spans="1:9">
      <c r="A33" s="28">
        <f t="shared" si="2"/>
        <v>31</v>
      </c>
      <c r="B33" s="28">
        <v>25</v>
      </c>
      <c r="C33" s="8" t="str">
        <f t="shared" ca="1" si="0"/>
        <v>00</v>
      </c>
      <c r="D33" s="179"/>
      <c r="E33" s="10">
        <f t="shared" ca="1" si="4"/>
        <v>0</v>
      </c>
      <c r="F33" s="182"/>
      <c r="G33" s="184"/>
      <c r="H33" s="40" t="str">
        <f t="shared" si="1"/>
        <v>j5</v>
      </c>
      <c r="I33" s="41"/>
    </row>
    <row r="34" spans="1:9">
      <c r="A34" s="30">
        <f t="shared" si="2"/>
        <v>32</v>
      </c>
      <c r="B34" s="30">
        <v>26</v>
      </c>
      <c r="C34" s="7" t="str">
        <f t="shared" ref="C34:C62" ca="1" si="5">UPPER(MID(INDIRECT(H34), ROW(I34)+ROW(I34)-3, 2))</f>
        <v>00</v>
      </c>
      <c r="D34" s="13" t="s">
        <v>17</v>
      </c>
      <c r="E34" s="14">
        <f t="shared" ca="1" si="4"/>
        <v>0</v>
      </c>
      <c r="F34" s="53">
        <f ca="1">E34*0.1</f>
        <v>0</v>
      </c>
      <c r="G34" s="16" t="s">
        <v>514</v>
      </c>
      <c r="H34" s="40" t="str">
        <f t="shared" si="1"/>
        <v>j5</v>
      </c>
      <c r="I34" s="41"/>
    </row>
    <row r="35" spans="1:9">
      <c r="A35" s="28">
        <f t="shared" si="2"/>
        <v>33</v>
      </c>
      <c r="B35" s="28">
        <v>27</v>
      </c>
      <c r="C35" s="8" t="str">
        <f t="shared" ca="1" si="5"/>
        <v>BC</v>
      </c>
      <c r="D35" s="179" t="s">
        <v>9</v>
      </c>
      <c r="E35" s="10">
        <f t="shared" ca="1" si="4"/>
        <v>188</v>
      </c>
      <c r="F35" s="183">
        <f ca="1">IF(((E36*256)+E35)*0.01=327.68,0,(MOD(HEX2DEC(CONCATENATE(TEXT(C36,"00"), TEXT(C35,"00")))+2^15,2^16)-2^15)*0.01)</f>
        <v>7</v>
      </c>
      <c r="G35" s="184" t="s">
        <v>7</v>
      </c>
      <c r="H35" s="40" t="str">
        <f t="shared" si="1"/>
        <v>j5</v>
      </c>
      <c r="I35" s="41"/>
    </row>
    <row r="36" spans="1:9">
      <c r="A36" s="28">
        <f t="shared" si="2"/>
        <v>34</v>
      </c>
      <c r="B36" s="28">
        <v>28</v>
      </c>
      <c r="C36" s="8" t="str">
        <f t="shared" ca="1" si="5"/>
        <v>02</v>
      </c>
      <c r="D36" s="179"/>
      <c r="E36" s="10">
        <f t="shared" ca="1" si="4"/>
        <v>2</v>
      </c>
      <c r="F36" s="183"/>
      <c r="G36" s="184"/>
      <c r="H36" s="40" t="str">
        <f t="shared" si="1"/>
        <v>j5</v>
      </c>
      <c r="I36" s="41"/>
    </row>
    <row r="37" spans="1:9">
      <c r="A37" s="30">
        <f t="shared" si="2"/>
        <v>35</v>
      </c>
      <c r="B37" s="30">
        <v>29</v>
      </c>
      <c r="C37" s="7" t="str">
        <f t="shared" ca="1" si="5"/>
        <v>00</v>
      </c>
      <c r="D37" s="13" t="s">
        <v>79</v>
      </c>
      <c r="E37" s="14">
        <f t="shared" ca="1" si="4"/>
        <v>0</v>
      </c>
      <c r="F37" s="53">
        <f ca="1">E37</f>
        <v>0</v>
      </c>
      <c r="G37" s="16" t="s">
        <v>19</v>
      </c>
      <c r="H37" s="40" t="str">
        <f t="shared" si="1"/>
        <v>j5</v>
      </c>
      <c r="I37" s="41"/>
    </row>
    <row r="38" spans="1:9">
      <c r="A38" s="28">
        <f t="shared" si="2"/>
        <v>36</v>
      </c>
      <c r="B38" s="28">
        <v>30</v>
      </c>
      <c r="C38" s="8" t="str">
        <f t="shared" ca="1" si="5"/>
        <v>00</v>
      </c>
      <c r="D38" s="9" t="s">
        <v>80</v>
      </c>
      <c r="E38" s="10">
        <f t="shared" ca="1" si="4"/>
        <v>0</v>
      </c>
      <c r="F38" s="73">
        <f ca="1">E38</f>
        <v>0</v>
      </c>
      <c r="G38" s="12" t="s">
        <v>18</v>
      </c>
      <c r="H38" s="40" t="str">
        <f t="shared" si="1"/>
        <v>j5</v>
      </c>
      <c r="I38" s="41"/>
    </row>
    <row r="39" spans="1:9" ht="15" customHeight="1">
      <c r="A39" s="75">
        <f t="shared" si="2"/>
        <v>37</v>
      </c>
      <c r="B39" s="76">
        <v>31</v>
      </c>
      <c r="C39" s="77" t="str">
        <f t="shared" ca="1" si="5"/>
        <v>00</v>
      </c>
      <c r="D39" s="78"/>
      <c r="E39" s="79"/>
      <c r="F39" s="80"/>
      <c r="G39" s="88" t="s">
        <v>246</v>
      </c>
      <c r="H39" s="40" t="str">
        <f t="shared" si="1"/>
        <v>j5</v>
      </c>
      <c r="I39" s="41"/>
    </row>
    <row r="40" spans="1:9">
      <c r="A40" s="28">
        <f t="shared" si="2"/>
        <v>38</v>
      </c>
      <c r="B40" s="28">
        <v>32</v>
      </c>
      <c r="C40" s="8" t="str">
        <f t="shared" ca="1" si="5"/>
        <v>64</v>
      </c>
      <c r="D40" s="9" t="s">
        <v>81</v>
      </c>
      <c r="E40" s="10">
        <f ca="1">HEX2DEC(C40)</f>
        <v>100</v>
      </c>
      <c r="F40" s="74">
        <f ca="1">E40</f>
        <v>100</v>
      </c>
      <c r="G40" s="12" t="s">
        <v>19</v>
      </c>
      <c r="H40" s="40" t="str">
        <f t="shared" si="1"/>
        <v>j5</v>
      </c>
      <c r="I40" s="41"/>
    </row>
    <row r="41" spans="1:9">
      <c r="A41" s="30">
        <f t="shared" si="2"/>
        <v>39</v>
      </c>
      <c r="B41" s="30">
        <v>33</v>
      </c>
      <c r="C41" s="7" t="str">
        <f t="shared" ca="1" si="5"/>
        <v>00</v>
      </c>
      <c r="D41" s="13" t="s">
        <v>82</v>
      </c>
      <c r="E41" s="14">
        <f ca="1">HEX2DEC(C41)</f>
        <v>0</v>
      </c>
      <c r="F41" s="81">
        <f ca="1">E41</f>
        <v>0</v>
      </c>
      <c r="G41" s="16" t="s">
        <v>19</v>
      </c>
      <c r="H41" s="40" t="str">
        <f t="shared" si="1"/>
        <v>j5</v>
      </c>
      <c r="I41" s="41"/>
    </row>
    <row r="42" spans="1:9" ht="15" customHeight="1">
      <c r="A42" s="63">
        <f t="shared" si="2"/>
        <v>40</v>
      </c>
      <c r="B42" s="64">
        <v>34</v>
      </c>
      <c r="C42" s="65" t="str">
        <f t="shared" ca="1" si="5"/>
        <v>00</v>
      </c>
      <c r="D42" s="66"/>
      <c r="E42" s="67"/>
      <c r="F42" s="121"/>
      <c r="G42" s="103" t="s">
        <v>246</v>
      </c>
      <c r="H42" s="40" t="str">
        <f t="shared" si="1"/>
        <v>j5</v>
      </c>
      <c r="I42" s="41"/>
    </row>
    <row r="43" spans="1:9" ht="15" customHeight="1">
      <c r="A43" s="68">
        <f t="shared" si="2"/>
        <v>41</v>
      </c>
      <c r="B43" s="69">
        <v>35</v>
      </c>
      <c r="C43" s="70" t="str">
        <f t="shared" ca="1" si="5"/>
        <v>00</v>
      </c>
      <c r="D43" s="71"/>
      <c r="E43" s="72"/>
      <c r="F43" s="120"/>
      <c r="G43" s="102" t="s">
        <v>246</v>
      </c>
      <c r="H43" s="40" t="str">
        <f t="shared" si="1"/>
        <v>j5</v>
      </c>
      <c r="I43" s="41"/>
    </row>
    <row r="44" spans="1:9" ht="57.6">
      <c r="A44" s="43">
        <f t="shared" si="2"/>
        <v>42</v>
      </c>
      <c r="B44" s="43">
        <v>36</v>
      </c>
      <c r="C44" s="44" t="str">
        <f t="shared" ca="1" si="5"/>
        <v>11</v>
      </c>
      <c r="D44" s="60" t="s">
        <v>84</v>
      </c>
      <c r="E44" s="46">
        <f t="shared" ref="E44:E51" ca="1" si="6">HEX2DEC(C44)</f>
        <v>17</v>
      </c>
      <c r="F44" s="108" t="str">
        <f ca="1">HEX2BIN(C44,8)</f>
        <v>00010001</v>
      </c>
      <c r="G44" s="47" t="s">
        <v>83</v>
      </c>
      <c r="H44" s="40" t="str">
        <f t="shared" si="1"/>
        <v>j5</v>
      </c>
      <c r="I44" s="41"/>
    </row>
    <row r="45" spans="1:9" ht="43.2">
      <c r="A45" s="48">
        <f t="shared" si="2"/>
        <v>43</v>
      </c>
      <c r="B45" s="48">
        <v>37</v>
      </c>
      <c r="C45" s="49" t="str">
        <f t="shared" ca="1" si="5"/>
        <v>01</v>
      </c>
      <c r="D45" s="50" t="s">
        <v>85</v>
      </c>
      <c r="E45" s="51">
        <f t="shared" ca="1" si="6"/>
        <v>1</v>
      </c>
      <c r="F45" s="109" t="str">
        <f t="shared" ref="F45:F47" ca="1" si="7">HEX2BIN(C45,8)</f>
        <v>00000001</v>
      </c>
      <c r="G45" s="52" t="s">
        <v>86</v>
      </c>
      <c r="H45" s="40" t="str">
        <f t="shared" si="1"/>
        <v>j5</v>
      </c>
      <c r="I45" s="41"/>
    </row>
    <row r="46" spans="1:9" ht="28.8">
      <c r="A46" s="43">
        <f t="shared" si="2"/>
        <v>44</v>
      </c>
      <c r="B46" s="43">
        <v>38</v>
      </c>
      <c r="C46" s="44" t="str">
        <f t="shared" ca="1" si="5"/>
        <v>09</v>
      </c>
      <c r="D46" s="45" t="s">
        <v>87</v>
      </c>
      <c r="E46" s="46">
        <f t="shared" ca="1" si="6"/>
        <v>9</v>
      </c>
      <c r="F46" s="110" t="str">
        <f t="shared" ca="1" si="7"/>
        <v>00001001</v>
      </c>
      <c r="G46" s="47" t="s">
        <v>88</v>
      </c>
      <c r="H46" s="40" t="str">
        <f t="shared" si="1"/>
        <v>j5</v>
      </c>
      <c r="I46" s="41"/>
    </row>
    <row r="47" spans="1:9" ht="28.8">
      <c r="A47" s="48">
        <f t="shared" si="2"/>
        <v>45</v>
      </c>
      <c r="B47" s="48">
        <v>39</v>
      </c>
      <c r="C47" s="49" t="str">
        <f t="shared" ca="1" si="5"/>
        <v>00</v>
      </c>
      <c r="D47" s="50" t="s">
        <v>89</v>
      </c>
      <c r="E47" s="51">
        <f t="shared" ca="1" si="6"/>
        <v>0</v>
      </c>
      <c r="F47" s="109" t="str">
        <f t="shared" ca="1" si="7"/>
        <v>00000000</v>
      </c>
      <c r="G47" s="52" t="s">
        <v>90</v>
      </c>
      <c r="H47" s="40" t="str">
        <f t="shared" si="1"/>
        <v>j5</v>
      </c>
      <c r="I47" s="41"/>
    </row>
    <row r="48" spans="1:9">
      <c r="A48" s="28">
        <f t="shared" si="2"/>
        <v>46</v>
      </c>
      <c r="B48" s="28">
        <v>40</v>
      </c>
      <c r="C48" s="8" t="str">
        <f t="shared" ca="1" si="5"/>
        <v>00</v>
      </c>
      <c r="D48" s="9" t="s">
        <v>20</v>
      </c>
      <c r="E48" s="10">
        <f t="shared" ca="1" si="6"/>
        <v>0</v>
      </c>
      <c r="F48" s="54">
        <f t="shared" ref="F48:F51" ca="1" si="8">E48</f>
        <v>0</v>
      </c>
      <c r="G48" s="12" t="str">
        <f ca="1">LOOKUP(F48,A68:A86,B68:B86)</f>
        <v>0:Standby</v>
      </c>
      <c r="H48" s="40" t="str">
        <f t="shared" si="1"/>
        <v>j5</v>
      </c>
      <c r="I48" s="41"/>
    </row>
    <row r="49" spans="1:9">
      <c r="A49" s="30">
        <f t="shared" si="2"/>
        <v>47</v>
      </c>
      <c r="B49" s="30">
        <v>41</v>
      </c>
      <c r="C49" s="7" t="str">
        <f t="shared" ca="1" si="5"/>
        <v>FF</v>
      </c>
      <c r="D49" s="13" t="s">
        <v>22</v>
      </c>
      <c r="E49" s="14">
        <f t="shared" ca="1" si="6"/>
        <v>255</v>
      </c>
      <c r="F49" s="53">
        <f t="shared" ca="1" si="8"/>
        <v>255</v>
      </c>
      <c r="G49" s="16" t="str">
        <f ca="1">LOOKUP(F49,E68:E92,F68:F92)</f>
        <v>No locking</v>
      </c>
      <c r="H49" s="40" t="str">
        <f t="shared" si="1"/>
        <v>j5</v>
      </c>
      <c r="I49" s="41"/>
    </row>
    <row r="50" spans="1:9">
      <c r="A50" s="28">
        <f t="shared" si="2"/>
        <v>48</v>
      </c>
      <c r="B50" s="28">
        <v>42</v>
      </c>
      <c r="C50" s="8" t="str">
        <f t="shared" ca="1" si="5"/>
        <v>FF</v>
      </c>
      <c r="D50" s="9" t="s">
        <v>23</v>
      </c>
      <c r="E50" s="10">
        <f t="shared" ca="1" si="6"/>
        <v>255</v>
      </c>
      <c r="F50" s="54">
        <f t="shared" ca="1" si="8"/>
        <v>255</v>
      </c>
      <c r="G50" s="12" t="str">
        <f ca="1">LOOKUP(F50,E95:E117,F95:F117)</f>
        <v>No blocking</v>
      </c>
      <c r="H50" s="40" t="str">
        <f t="shared" si="1"/>
        <v>j5</v>
      </c>
      <c r="I50" s="41"/>
    </row>
    <row r="51" spans="1:9">
      <c r="A51" s="30">
        <f t="shared" si="2"/>
        <v>49</v>
      </c>
      <c r="B51" s="30">
        <v>43</v>
      </c>
      <c r="C51" s="7" t="str">
        <f t="shared" ca="1" si="5"/>
        <v>00</v>
      </c>
      <c r="D51" s="13" t="s">
        <v>21</v>
      </c>
      <c r="E51" s="14">
        <f t="shared" ca="1" si="6"/>
        <v>0</v>
      </c>
      <c r="F51" s="81">
        <f t="shared" ca="1" si="8"/>
        <v>0</v>
      </c>
      <c r="G51" s="16" t="str">
        <f ca="1">LOOKUP(F51,A89:A126,B89:B126)</f>
        <v>0:Standby</v>
      </c>
      <c r="H51" s="40" t="str">
        <f t="shared" si="1"/>
        <v>j5</v>
      </c>
      <c r="I51" s="41"/>
    </row>
    <row r="52" spans="1:9" ht="15" customHeight="1">
      <c r="A52" s="155">
        <f t="shared" si="2"/>
        <v>50</v>
      </c>
      <c r="B52" s="156">
        <v>44</v>
      </c>
      <c r="C52" s="157" t="str">
        <f t="shared" ca="1" si="5"/>
        <v>00</v>
      </c>
      <c r="D52" s="158"/>
      <c r="E52" s="159"/>
      <c r="F52" s="159"/>
      <c r="G52" s="160" t="s">
        <v>436</v>
      </c>
      <c r="H52" s="40" t="str">
        <f t="shared" si="1"/>
        <v>j5</v>
      </c>
      <c r="I52" s="41"/>
    </row>
    <row r="53" spans="1:9" ht="15" customHeight="1">
      <c r="A53" s="82">
        <f t="shared" si="2"/>
        <v>51</v>
      </c>
      <c r="B53" s="83">
        <v>45</v>
      </c>
      <c r="C53" s="84" t="str">
        <f t="shared" ca="1" si="5"/>
        <v>00</v>
      </c>
      <c r="D53" s="85"/>
      <c r="E53" s="86"/>
      <c r="F53" s="87"/>
      <c r="G53" s="105" t="s">
        <v>246</v>
      </c>
      <c r="H53" s="40" t="str">
        <f t="shared" si="1"/>
        <v>j5</v>
      </c>
      <c r="I53" s="41"/>
    </row>
    <row r="54" spans="1:9" ht="15" customHeight="1">
      <c r="A54" s="82">
        <f t="shared" si="2"/>
        <v>52</v>
      </c>
      <c r="B54" s="83">
        <v>46</v>
      </c>
      <c r="C54" s="84" t="str">
        <f t="shared" ca="1" si="5"/>
        <v>00</v>
      </c>
      <c r="D54" s="85"/>
      <c r="E54" s="86"/>
      <c r="F54" s="87"/>
      <c r="G54" s="105" t="s">
        <v>246</v>
      </c>
      <c r="H54" s="40" t="str">
        <f t="shared" si="1"/>
        <v>j5</v>
      </c>
      <c r="I54" s="41"/>
    </row>
    <row r="55" spans="1:9" ht="15" customHeight="1">
      <c r="A55" s="82">
        <f t="shared" si="2"/>
        <v>53</v>
      </c>
      <c r="B55" s="83">
        <v>47</v>
      </c>
      <c r="C55" s="84" t="str">
        <f t="shared" ca="1" si="5"/>
        <v>00</v>
      </c>
      <c r="D55" s="85"/>
      <c r="E55" s="86"/>
      <c r="F55" s="86"/>
      <c r="G55" s="105" t="s">
        <v>246</v>
      </c>
      <c r="H55" s="40" t="str">
        <f t="shared" si="1"/>
        <v>j5</v>
      </c>
      <c r="I55" s="41"/>
    </row>
    <row r="56" spans="1:9" ht="15" customHeight="1">
      <c r="A56" s="68">
        <f t="shared" si="2"/>
        <v>54</v>
      </c>
      <c r="B56" s="69">
        <v>48</v>
      </c>
      <c r="C56" s="70" t="str">
        <f t="shared" ca="1" si="5"/>
        <v>00</v>
      </c>
      <c r="D56" s="71"/>
      <c r="E56" s="72"/>
      <c r="F56" s="72"/>
      <c r="G56" s="104" t="s">
        <v>246</v>
      </c>
      <c r="H56" s="40" t="str">
        <f t="shared" si="1"/>
        <v>j5</v>
      </c>
      <c r="I56" s="41"/>
    </row>
    <row r="57" spans="1:9">
      <c r="A57" s="31">
        <f t="shared" si="2"/>
        <v>55</v>
      </c>
      <c r="B57" s="31">
        <v>49</v>
      </c>
      <c r="C57" s="21" t="str">
        <f t="shared" ca="1" si="5"/>
        <v>00</v>
      </c>
      <c r="D57" s="105"/>
      <c r="E57" s="105"/>
      <c r="F57" s="105"/>
      <c r="G57" s="105" t="s">
        <v>246</v>
      </c>
      <c r="H57" s="40" t="str">
        <f t="shared" si="1"/>
        <v>j5</v>
      </c>
      <c r="I57" s="41"/>
    </row>
    <row r="58" spans="1:9" ht="15" customHeight="1">
      <c r="A58" s="31">
        <f t="shared" si="2"/>
        <v>56</v>
      </c>
      <c r="B58" s="31">
        <v>50</v>
      </c>
      <c r="C58" s="21" t="str">
        <f t="shared" ca="1" si="5"/>
        <v>00</v>
      </c>
      <c r="D58" s="105"/>
      <c r="E58" s="105"/>
      <c r="F58" s="105"/>
      <c r="G58" s="105" t="s">
        <v>246</v>
      </c>
      <c r="H58" s="40" t="str">
        <f t="shared" si="1"/>
        <v>j5</v>
      </c>
      <c r="I58" s="41"/>
    </row>
    <row r="59" spans="1:9">
      <c r="A59" s="31">
        <f t="shared" si="2"/>
        <v>57</v>
      </c>
      <c r="B59" s="31">
        <v>51</v>
      </c>
      <c r="C59" s="21" t="str">
        <f t="shared" ca="1" si="5"/>
        <v>00</v>
      </c>
      <c r="D59" s="105"/>
      <c r="E59" s="105"/>
      <c r="F59" s="105"/>
      <c r="G59" s="105" t="s">
        <v>246</v>
      </c>
      <c r="H59" s="40" t="str">
        <f t="shared" si="1"/>
        <v>j5</v>
      </c>
      <c r="I59" s="41"/>
    </row>
    <row r="60" spans="1:9">
      <c r="A60" s="31">
        <f t="shared" si="2"/>
        <v>58</v>
      </c>
      <c r="B60" s="31">
        <v>52</v>
      </c>
      <c r="C60" s="21" t="str">
        <f t="shared" ca="1" si="5"/>
        <v>00</v>
      </c>
      <c r="D60" s="105"/>
      <c r="E60" s="105"/>
      <c r="F60" s="105"/>
      <c r="G60" s="105" t="s">
        <v>246</v>
      </c>
      <c r="H60" s="40" t="str">
        <f t="shared" si="1"/>
        <v>j5</v>
      </c>
      <c r="I60" s="41"/>
    </row>
    <row r="61" spans="1:9">
      <c r="A61" s="31">
        <f t="shared" si="2"/>
        <v>59</v>
      </c>
      <c r="B61" s="31">
        <v>53</v>
      </c>
      <c r="C61" s="21" t="str">
        <f t="shared" ca="1" si="5"/>
        <v>00</v>
      </c>
      <c r="D61" s="105"/>
      <c r="E61" s="105"/>
      <c r="F61" s="105"/>
      <c r="G61" s="105" t="s">
        <v>246</v>
      </c>
      <c r="H61" s="40" t="str">
        <f t="shared" si="1"/>
        <v>j5</v>
      </c>
      <c r="I61" s="41"/>
    </row>
    <row r="62" spans="1:9">
      <c r="A62" s="31">
        <f t="shared" si="2"/>
        <v>60</v>
      </c>
      <c r="B62" s="31">
        <v>54</v>
      </c>
      <c r="C62" s="21" t="str">
        <f t="shared" ca="1" si="5"/>
        <v>00</v>
      </c>
      <c r="D62" s="105"/>
      <c r="E62" s="105"/>
      <c r="F62" s="105"/>
      <c r="G62" s="104" t="s">
        <v>246</v>
      </c>
      <c r="H62" s="40" t="str">
        <f t="shared" si="1"/>
        <v>j5</v>
      </c>
      <c r="I62" s="41"/>
    </row>
    <row r="63" spans="1:9" ht="15" customHeight="1">
      <c r="A63" s="31">
        <f t="shared" si="2"/>
        <v>61</v>
      </c>
      <c r="B63" s="31">
        <v>55</v>
      </c>
      <c r="C63" s="31" t="str">
        <f t="shared" ref="C63:C64" ca="1" si="9">UPPER(MID(INDIRECT(H63), ROW(I63)+ROW(I63)-3, 2))</f>
        <v>00</v>
      </c>
      <c r="D63" s="31"/>
      <c r="E63" s="31"/>
      <c r="F63" s="31"/>
      <c r="G63" s="104" t="s">
        <v>246</v>
      </c>
      <c r="H63" s="40" t="str">
        <f t="shared" si="1"/>
        <v>j5</v>
      </c>
      <c r="I63" s="41"/>
    </row>
    <row r="64" spans="1:9">
      <c r="A64" s="161">
        <f t="shared" si="2"/>
        <v>62</v>
      </c>
      <c r="B64" s="161">
        <v>56</v>
      </c>
      <c r="C64" s="161" t="str">
        <f t="shared" ca="1" si="9"/>
        <v>F5</v>
      </c>
      <c r="D64" s="57" t="s">
        <v>91</v>
      </c>
      <c r="E64" s="57"/>
      <c r="F64" s="57"/>
      <c r="G64" s="57" t="s">
        <v>91</v>
      </c>
      <c r="H64" s="40" t="str">
        <f t="shared" si="1"/>
        <v>j5</v>
      </c>
      <c r="I64" s="41"/>
    </row>
    <row r="65" spans="1:9">
      <c r="A65" s="162">
        <f t="shared" si="2"/>
        <v>63</v>
      </c>
      <c r="B65" s="162">
        <v>57</v>
      </c>
      <c r="C65" s="162" t="str">
        <f ca="1">UPPER(MID(INDIRECT(H65), ROW(I65)+ROW(I65)-3, 2))</f>
        <v>03</v>
      </c>
      <c r="D65" s="61" t="s">
        <v>28</v>
      </c>
      <c r="E65" s="62"/>
      <c r="F65" s="62"/>
      <c r="G65" s="112"/>
      <c r="H65" s="40" t="str">
        <f t="shared" si="1"/>
        <v>j5</v>
      </c>
      <c r="I65" s="41"/>
    </row>
    <row r="67" spans="1:9">
      <c r="A67" s="38" t="s">
        <v>281</v>
      </c>
      <c r="E67" s="26" t="s">
        <v>370</v>
      </c>
    </row>
    <row r="68" spans="1:9">
      <c r="A68" s="1">
        <v>0</v>
      </c>
      <c r="B68" s="2" t="s">
        <v>262</v>
      </c>
      <c r="E68" s="1">
        <v>0</v>
      </c>
      <c r="F68" t="s">
        <v>320</v>
      </c>
    </row>
    <row r="69" spans="1:9">
      <c r="A69" s="1">
        <v>1</v>
      </c>
      <c r="B69" s="2" t="s">
        <v>263</v>
      </c>
      <c r="E69" s="1">
        <v>1</v>
      </c>
      <c r="F69" t="s">
        <v>321</v>
      </c>
    </row>
    <row r="70" spans="1:9">
      <c r="A70" s="1">
        <v>2</v>
      </c>
      <c r="B70" s="2" t="s">
        <v>264</v>
      </c>
      <c r="E70" s="1">
        <v>2</v>
      </c>
      <c r="F70" t="s">
        <v>322</v>
      </c>
    </row>
    <row r="71" spans="1:9">
      <c r="A71" s="1">
        <v>3</v>
      </c>
      <c r="B71" s="2" t="s">
        <v>265</v>
      </c>
      <c r="E71" s="1">
        <v>3</v>
      </c>
      <c r="F71" t="s">
        <v>323</v>
      </c>
    </row>
    <row r="72" spans="1:9">
      <c r="A72" s="1">
        <v>4</v>
      </c>
      <c r="B72" s="2" t="s">
        <v>266</v>
      </c>
      <c r="E72" s="1">
        <v>4</v>
      </c>
      <c r="F72" t="s">
        <v>324</v>
      </c>
    </row>
    <row r="73" spans="1:9">
      <c r="A73" s="1">
        <v>5</v>
      </c>
      <c r="B73" s="2" t="s">
        <v>267</v>
      </c>
      <c r="E73" s="1">
        <v>5</v>
      </c>
      <c r="F73" t="s">
        <v>325</v>
      </c>
    </row>
    <row r="74" spans="1:9">
      <c r="A74" s="1">
        <v>6</v>
      </c>
      <c r="B74" s="2" t="s">
        <v>268</v>
      </c>
      <c r="E74" s="1">
        <v>6</v>
      </c>
      <c r="F74" t="s">
        <v>326</v>
      </c>
    </row>
    <row r="75" spans="1:9">
      <c r="A75" s="1">
        <v>7</v>
      </c>
      <c r="B75" s="2" t="s">
        <v>269</v>
      </c>
      <c r="E75" s="1">
        <v>7</v>
      </c>
      <c r="F75" t="s">
        <v>327</v>
      </c>
    </row>
    <row r="76" spans="1:9">
      <c r="A76" s="1">
        <v>8</v>
      </c>
      <c r="B76" s="2" t="s">
        <v>270</v>
      </c>
      <c r="E76" s="1">
        <v>8</v>
      </c>
      <c r="F76" t="s">
        <v>328</v>
      </c>
    </row>
    <row r="77" spans="1:9">
      <c r="A77" s="1">
        <v>9</v>
      </c>
      <c r="B77" s="2" t="s">
        <v>271</v>
      </c>
      <c r="E77" s="1">
        <v>9</v>
      </c>
      <c r="F77" t="s">
        <v>329</v>
      </c>
    </row>
    <row r="78" spans="1:9">
      <c r="A78" s="1">
        <v>10</v>
      </c>
      <c r="B78" s="2" t="s">
        <v>272</v>
      </c>
      <c r="E78" s="1">
        <v>10</v>
      </c>
      <c r="F78" t="s">
        <v>330</v>
      </c>
    </row>
    <row r="79" spans="1:9">
      <c r="A79" s="1">
        <v>11</v>
      </c>
      <c r="B79" s="2" t="s">
        <v>273</v>
      </c>
      <c r="E79" s="1">
        <v>11</v>
      </c>
      <c r="F79" t="s">
        <v>331</v>
      </c>
    </row>
    <row r="80" spans="1:9">
      <c r="A80" s="1">
        <v>12</v>
      </c>
      <c r="B80" s="2" t="s">
        <v>274</v>
      </c>
      <c r="E80" s="1">
        <v>12</v>
      </c>
      <c r="F80" t="s">
        <v>332</v>
      </c>
    </row>
    <row r="81" spans="1:6">
      <c r="A81" s="1">
        <v>13</v>
      </c>
      <c r="B81" s="2" t="s">
        <v>275</v>
      </c>
      <c r="E81" s="1">
        <v>14</v>
      </c>
      <c r="F81" t="s">
        <v>333</v>
      </c>
    </row>
    <row r="82" spans="1:6">
      <c r="A82" s="1">
        <v>14</v>
      </c>
      <c r="B82" s="2" t="s">
        <v>276</v>
      </c>
      <c r="E82" s="1">
        <v>16</v>
      </c>
      <c r="F82" t="s">
        <v>334</v>
      </c>
    </row>
    <row r="83" spans="1:6">
      <c r="A83" s="1">
        <v>15</v>
      </c>
      <c r="B83" s="2" t="s">
        <v>277</v>
      </c>
      <c r="E83" s="1">
        <v>17</v>
      </c>
      <c r="F83" t="s">
        <v>335</v>
      </c>
    </row>
    <row r="84" spans="1:6">
      <c r="A84" s="1">
        <v>16</v>
      </c>
      <c r="B84" s="2" t="s">
        <v>278</v>
      </c>
      <c r="E84" s="1">
        <v>34</v>
      </c>
      <c r="F84" t="s">
        <v>336</v>
      </c>
    </row>
    <row r="85" spans="1:6">
      <c r="A85" s="1">
        <v>17</v>
      </c>
      <c r="B85" s="2" t="s">
        <v>279</v>
      </c>
      <c r="E85" s="1">
        <v>35</v>
      </c>
      <c r="F85" t="s">
        <v>337</v>
      </c>
    </row>
    <row r="86" spans="1:6">
      <c r="A86" s="1">
        <v>999</v>
      </c>
      <c r="B86" s="2" t="s">
        <v>280</v>
      </c>
      <c r="E86" s="1">
        <v>36</v>
      </c>
      <c r="F86" t="s">
        <v>338</v>
      </c>
    </row>
    <row r="87" spans="1:6">
      <c r="E87" s="1">
        <v>37</v>
      </c>
      <c r="F87" t="s">
        <v>339</v>
      </c>
    </row>
    <row r="88" spans="1:6">
      <c r="A88" s="4" t="s">
        <v>282</v>
      </c>
      <c r="E88" s="1">
        <v>38</v>
      </c>
      <c r="F88" t="s">
        <v>340</v>
      </c>
    </row>
    <row r="89" spans="1:6">
      <c r="A89" s="1">
        <v>0</v>
      </c>
      <c r="B89" s="2" t="s">
        <v>262</v>
      </c>
      <c r="E89" s="1">
        <v>39</v>
      </c>
      <c r="F89" t="s">
        <v>341</v>
      </c>
    </row>
    <row r="90" spans="1:6">
      <c r="A90" s="1">
        <v>1</v>
      </c>
      <c r="B90" s="2" t="s">
        <v>283</v>
      </c>
      <c r="E90" s="1">
        <v>40</v>
      </c>
      <c r="F90" t="s">
        <v>342</v>
      </c>
    </row>
    <row r="91" spans="1:6">
      <c r="A91" s="1">
        <v>2</v>
      </c>
      <c r="B91" s="2" t="s">
        <v>284</v>
      </c>
      <c r="E91" s="1">
        <v>255</v>
      </c>
      <c r="F91" t="s">
        <v>345</v>
      </c>
    </row>
    <row r="92" spans="1:6">
      <c r="A92" s="1">
        <v>3</v>
      </c>
      <c r="B92" s="2" t="s">
        <v>285</v>
      </c>
      <c r="E92" s="1" t="s">
        <v>343</v>
      </c>
      <c r="F92" t="s">
        <v>344</v>
      </c>
    </row>
    <row r="93" spans="1:6">
      <c r="A93" s="1">
        <v>4</v>
      </c>
      <c r="B93" s="2" t="s">
        <v>286</v>
      </c>
    </row>
    <row r="94" spans="1:6">
      <c r="A94" s="1">
        <v>10</v>
      </c>
      <c r="B94" s="2" t="s">
        <v>287</v>
      </c>
      <c r="E94" s="26" t="s">
        <v>346</v>
      </c>
    </row>
    <row r="95" spans="1:6">
      <c r="A95" s="1">
        <v>11</v>
      </c>
      <c r="B95" s="2" t="s">
        <v>288</v>
      </c>
      <c r="E95" s="1">
        <v>0</v>
      </c>
      <c r="F95" t="s">
        <v>347</v>
      </c>
    </row>
    <row r="96" spans="1:6">
      <c r="A96" s="1">
        <v>12</v>
      </c>
      <c r="B96" s="2" t="s">
        <v>289</v>
      </c>
      <c r="E96" s="1">
        <v>1</v>
      </c>
      <c r="F96" t="s">
        <v>348</v>
      </c>
    </row>
    <row r="97" spans="1:6">
      <c r="A97" s="1">
        <v>13</v>
      </c>
      <c r="B97" s="2" t="s">
        <v>290</v>
      </c>
      <c r="E97" s="1">
        <v>2</v>
      </c>
      <c r="F97" t="s">
        <v>349</v>
      </c>
    </row>
    <row r="98" spans="1:6">
      <c r="A98" s="1">
        <v>14</v>
      </c>
      <c r="B98" s="2" t="s">
        <v>291</v>
      </c>
      <c r="E98" s="1">
        <v>7</v>
      </c>
      <c r="F98" t="s">
        <v>350</v>
      </c>
    </row>
    <row r="99" spans="1:6">
      <c r="A99" s="1">
        <v>15</v>
      </c>
      <c r="B99" s="2" t="s">
        <v>292</v>
      </c>
      <c r="E99" s="1">
        <v>8</v>
      </c>
      <c r="F99" t="s">
        <v>351</v>
      </c>
    </row>
    <row r="100" spans="1:6">
      <c r="A100" s="1">
        <v>16</v>
      </c>
      <c r="B100" s="2" t="s">
        <v>293</v>
      </c>
      <c r="E100" s="1">
        <v>9</v>
      </c>
      <c r="F100" t="s">
        <v>352</v>
      </c>
    </row>
    <row r="101" spans="1:6">
      <c r="A101" s="1">
        <v>17</v>
      </c>
      <c r="B101" s="2" t="s">
        <v>294</v>
      </c>
      <c r="E101" s="1">
        <v>10</v>
      </c>
      <c r="F101" t="s">
        <v>353</v>
      </c>
    </row>
    <row r="102" spans="1:6">
      <c r="A102" s="1">
        <v>18</v>
      </c>
      <c r="B102" s="2" t="s">
        <v>295</v>
      </c>
      <c r="E102" s="1">
        <v>11</v>
      </c>
      <c r="F102" t="s">
        <v>354</v>
      </c>
    </row>
    <row r="103" spans="1:6">
      <c r="A103" s="1">
        <v>19</v>
      </c>
      <c r="B103" s="2" t="s">
        <v>296</v>
      </c>
      <c r="E103" s="1">
        <v>13</v>
      </c>
      <c r="F103" t="s">
        <v>355</v>
      </c>
    </row>
    <row r="104" spans="1:6">
      <c r="A104" s="1">
        <v>20</v>
      </c>
      <c r="B104" s="2" t="s">
        <v>297</v>
      </c>
      <c r="E104" s="1">
        <v>14</v>
      </c>
      <c r="F104" t="s">
        <v>356</v>
      </c>
    </row>
    <row r="105" spans="1:6">
      <c r="A105" s="1">
        <v>30</v>
      </c>
      <c r="B105" s="2" t="s">
        <v>298</v>
      </c>
      <c r="E105" s="1">
        <v>15</v>
      </c>
      <c r="F105" t="s">
        <v>357</v>
      </c>
    </row>
    <row r="106" spans="1:6">
      <c r="A106" s="1">
        <v>31</v>
      </c>
      <c r="B106" s="2" t="s">
        <v>299</v>
      </c>
      <c r="E106" s="1">
        <v>16</v>
      </c>
      <c r="F106" t="s">
        <v>358</v>
      </c>
    </row>
    <row r="107" spans="1:6">
      <c r="A107" s="1">
        <v>32</v>
      </c>
      <c r="B107" s="2" t="s">
        <v>300</v>
      </c>
      <c r="E107" s="1">
        <v>17</v>
      </c>
      <c r="F107" t="s">
        <v>359</v>
      </c>
    </row>
    <row r="108" spans="1:6">
      <c r="A108" s="1">
        <v>33</v>
      </c>
      <c r="B108" s="2" t="s">
        <v>301</v>
      </c>
      <c r="E108" s="1">
        <v>18</v>
      </c>
      <c r="F108" t="s">
        <v>360</v>
      </c>
    </row>
    <row r="109" spans="1:6">
      <c r="A109" s="1">
        <v>34</v>
      </c>
      <c r="B109" s="2" t="s">
        <v>302</v>
      </c>
      <c r="E109" s="1">
        <v>19</v>
      </c>
      <c r="F109" t="s">
        <v>361</v>
      </c>
    </row>
    <row r="110" spans="1:6">
      <c r="A110" s="1">
        <v>35</v>
      </c>
      <c r="B110" s="2" t="s">
        <v>303</v>
      </c>
      <c r="E110" s="1">
        <v>20</v>
      </c>
      <c r="F110" t="s">
        <v>362</v>
      </c>
    </row>
    <row r="111" spans="1:6">
      <c r="A111" s="1">
        <v>36</v>
      </c>
      <c r="B111" s="2" t="s">
        <v>304</v>
      </c>
      <c r="E111" s="1">
        <v>21</v>
      </c>
      <c r="F111" t="s">
        <v>363</v>
      </c>
    </row>
    <row r="112" spans="1:6">
      <c r="A112" s="1">
        <v>37</v>
      </c>
      <c r="B112" s="2" t="s">
        <v>305</v>
      </c>
      <c r="E112" s="1">
        <v>22</v>
      </c>
      <c r="F112" t="s">
        <v>364</v>
      </c>
    </row>
    <row r="113" spans="1:6">
      <c r="A113" s="1">
        <v>38</v>
      </c>
      <c r="B113" s="2" t="s">
        <v>306</v>
      </c>
      <c r="E113" s="1">
        <v>25</v>
      </c>
      <c r="F113" t="s">
        <v>365</v>
      </c>
    </row>
    <row r="114" spans="1:6">
      <c r="A114" s="1">
        <v>39</v>
      </c>
      <c r="B114" s="2" t="s">
        <v>307</v>
      </c>
      <c r="E114" s="1">
        <v>26</v>
      </c>
      <c r="F114" t="s">
        <v>366</v>
      </c>
    </row>
    <row r="115" spans="1:6">
      <c r="A115" s="1">
        <v>40</v>
      </c>
      <c r="B115" s="2" t="s">
        <v>308</v>
      </c>
      <c r="E115" s="1">
        <v>27</v>
      </c>
      <c r="F115" t="s">
        <v>367</v>
      </c>
    </row>
    <row r="116" spans="1:6">
      <c r="A116" s="1">
        <v>41</v>
      </c>
      <c r="B116" s="2" t="s">
        <v>309</v>
      </c>
      <c r="E116" s="1">
        <v>255</v>
      </c>
      <c r="F116" t="s">
        <v>369</v>
      </c>
    </row>
    <row r="117" spans="1:6">
      <c r="A117" s="1">
        <v>42</v>
      </c>
      <c r="B117" s="2" t="s">
        <v>310</v>
      </c>
      <c r="E117" s="1">
        <v>999</v>
      </c>
      <c r="F117" t="s">
        <v>368</v>
      </c>
    </row>
    <row r="118" spans="1:6">
      <c r="A118" s="1">
        <v>43</v>
      </c>
      <c r="B118" s="2" t="s">
        <v>311</v>
      </c>
    </row>
    <row r="119" spans="1:6">
      <c r="A119" s="1">
        <v>44</v>
      </c>
      <c r="B119" s="2" t="s">
        <v>312</v>
      </c>
    </row>
    <row r="120" spans="1:6">
      <c r="A120" s="1">
        <v>45</v>
      </c>
      <c r="B120" s="2" t="s">
        <v>313</v>
      </c>
    </row>
    <row r="121" spans="1:6">
      <c r="A121" s="1">
        <v>60</v>
      </c>
      <c r="B121" s="2" t="s">
        <v>314</v>
      </c>
    </row>
    <row r="122" spans="1:6">
      <c r="A122" s="1">
        <v>61</v>
      </c>
      <c r="B122" s="2" t="s">
        <v>315</v>
      </c>
    </row>
    <row r="123" spans="1:6">
      <c r="A123" s="1">
        <v>62</v>
      </c>
      <c r="B123" s="2" t="s">
        <v>316</v>
      </c>
    </row>
    <row r="124" spans="1:6">
      <c r="A124" s="1">
        <v>63</v>
      </c>
      <c r="B124" s="2" t="s">
        <v>317</v>
      </c>
    </row>
    <row r="125" spans="1:6">
      <c r="A125" s="1">
        <v>255</v>
      </c>
      <c r="B125" s="2" t="s">
        <v>319</v>
      </c>
    </row>
    <row r="126" spans="1:6">
      <c r="A126" s="1">
        <v>999</v>
      </c>
      <c r="B126" s="2" t="s">
        <v>318</v>
      </c>
    </row>
  </sheetData>
  <autoFilter ref="A1:J65" xr:uid="{00000000-0009-0000-0000-000001000000}"/>
  <mergeCells count="41">
    <mergeCell ref="B3:B7"/>
    <mergeCell ref="F8:F9"/>
    <mergeCell ref="G8:G9"/>
    <mergeCell ref="G10:G11"/>
    <mergeCell ref="F12:F13"/>
    <mergeCell ref="F10:F11"/>
    <mergeCell ref="D8:D9"/>
    <mergeCell ref="D10:D11"/>
    <mergeCell ref="D12:D13"/>
    <mergeCell ref="D3:G7"/>
    <mergeCell ref="F14:F15"/>
    <mergeCell ref="F16:F17"/>
    <mergeCell ref="F20:F21"/>
    <mergeCell ref="G12:G13"/>
    <mergeCell ref="G14:G15"/>
    <mergeCell ref="G16:G17"/>
    <mergeCell ref="G20:G21"/>
    <mergeCell ref="G22:G23"/>
    <mergeCell ref="G24:G25"/>
    <mergeCell ref="G26:G27"/>
    <mergeCell ref="G28:G29"/>
    <mergeCell ref="F22:F23"/>
    <mergeCell ref="F24:F25"/>
    <mergeCell ref="F26:F27"/>
    <mergeCell ref="F28:F29"/>
    <mergeCell ref="F30:F31"/>
    <mergeCell ref="F32:F33"/>
    <mergeCell ref="F35:F36"/>
    <mergeCell ref="G35:G36"/>
    <mergeCell ref="G30:G31"/>
    <mergeCell ref="G32:G33"/>
    <mergeCell ref="D14:D15"/>
    <mergeCell ref="D16:D17"/>
    <mergeCell ref="D20:D21"/>
    <mergeCell ref="D22:D23"/>
    <mergeCell ref="D24:D25"/>
    <mergeCell ref="D26:D27"/>
    <mergeCell ref="D28:D29"/>
    <mergeCell ref="D30:D31"/>
    <mergeCell ref="D32:D33"/>
    <mergeCell ref="D35:D3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3"/>
  <sheetViews>
    <sheetView topLeftCell="D1" workbookViewId="0">
      <selection activeCell="F1" sqref="F1"/>
    </sheetView>
  </sheetViews>
  <sheetFormatPr defaultColWidth="8.77734375" defaultRowHeight="14.4"/>
  <cols>
    <col min="1" max="1" width="10" style="1" customWidth="1"/>
    <col min="2" max="3" width="7.33203125" style="1" customWidth="1"/>
    <col min="4" max="4" width="41.77734375" style="2" customWidth="1"/>
    <col min="5" max="5" width="10.77734375" style="1" customWidth="1"/>
    <col min="6" max="6" width="10.77734375" style="3" customWidth="1"/>
    <col min="7" max="7" width="56.109375" style="6" customWidth="1"/>
    <col min="8" max="8" width="20.6640625" bestFit="1" customWidth="1"/>
    <col min="9" max="9" width="8.77734375" style="3"/>
  </cols>
  <sheetData>
    <row r="1" spans="1:14">
      <c r="A1" s="32" t="s">
        <v>4</v>
      </c>
      <c r="B1" s="32" t="s">
        <v>77</v>
      </c>
      <c r="C1" s="166" t="s">
        <v>242</v>
      </c>
      <c r="D1" s="32" t="s">
        <v>8</v>
      </c>
      <c r="E1" s="32" t="s">
        <v>6</v>
      </c>
      <c r="F1" s="32" t="s">
        <v>5</v>
      </c>
      <c r="G1" s="33" t="s">
        <v>254</v>
      </c>
      <c r="J1" s="4" t="s">
        <v>93</v>
      </c>
      <c r="K1" s="4" t="s">
        <v>94</v>
      </c>
      <c r="L1" s="4" t="s">
        <v>95</v>
      </c>
      <c r="M1" s="4" t="s">
        <v>96</v>
      </c>
    </row>
    <row r="2" spans="1:14">
      <c r="A2" s="27">
        <v>0</v>
      </c>
      <c r="B2" s="113" t="s">
        <v>248</v>
      </c>
      <c r="C2" s="89">
        <v>2</v>
      </c>
      <c r="D2" s="34" t="s">
        <v>92</v>
      </c>
      <c r="E2" s="34"/>
      <c r="F2" s="34"/>
      <c r="G2" s="20"/>
      <c r="J2" s="89">
        <v>2</v>
      </c>
      <c r="K2" s="7">
        <v>2</v>
      </c>
      <c r="L2" s="7">
        <v>2</v>
      </c>
      <c r="M2" s="7">
        <v>2</v>
      </c>
      <c r="N2" t="s">
        <v>440</v>
      </c>
    </row>
    <row r="3" spans="1:14" ht="14.4" customHeight="1">
      <c r="A3" s="27">
        <v>1</v>
      </c>
      <c r="B3" s="173" t="s">
        <v>99</v>
      </c>
      <c r="C3" s="167" t="s">
        <v>442</v>
      </c>
      <c r="D3" s="202" t="s">
        <v>469</v>
      </c>
      <c r="E3" s="202"/>
      <c r="F3" s="202"/>
      <c r="G3" s="202"/>
      <c r="I3" s="5" t="s">
        <v>98</v>
      </c>
      <c r="J3" s="163" t="s">
        <v>441</v>
      </c>
      <c r="K3" s="163" t="s">
        <v>441</v>
      </c>
      <c r="L3" s="8">
        <v>0</v>
      </c>
      <c r="M3" s="8">
        <v>0</v>
      </c>
    </row>
    <row r="4" spans="1:14">
      <c r="A4" s="27">
        <v>2</v>
      </c>
      <c r="B4" s="173"/>
      <c r="C4" s="167" t="s">
        <v>443</v>
      </c>
      <c r="D4" s="202"/>
      <c r="E4" s="202"/>
      <c r="F4" s="202"/>
      <c r="G4" s="202"/>
      <c r="I4" s="203" t="s">
        <v>99</v>
      </c>
      <c r="J4" s="163" t="s">
        <v>442</v>
      </c>
      <c r="K4" s="163" t="s">
        <v>442</v>
      </c>
      <c r="L4" s="7" t="s">
        <v>29</v>
      </c>
      <c r="M4" s="7" t="s">
        <v>29</v>
      </c>
    </row>
    <row r="5" spans="1:14">
      <c r="A5" s="27">
        <v>3</v>
      </c>
      <c r="B5" s="173"/>
      <c r="C5" s="167" t="s">
        <v>444</v>
      </c>
      <c r="D5" s="202"/>
      <c r="E5" s="202"/>
      <c r="F5" s="202"/>
      <c r="G5" s="202"/>
      <c r="I5" s="203"/>
      <c r="J5" s="163" t="s">
        <v>443</v>
      </c>
      <c r="K5" s="163" t="s">
        <v>443</v>
      </c>
      <c r="L5" s="8">
        <v>6</v>
      </c>
      <c r="M5" s="8">
        <v>6</v>
      </c>
    </row>
    <row r="6" spans="1:14">
      <c r="A6" s="27">
        <v>4</v>
      </c>
      <c r="B6" s="173"/>
      <c r="C6" s="167" t="s">
        <v>445</v>
      </c>
      <c r="D6" s="202"/>
      <c r="E6" s="202"/>
      <c r="F6" s="202"/>
      <c r="G6" s="202"/>
      <c r="I6" s="203"/>
      <c r="J6" s="163" t="s">
        <v>444</v>
      </c>
      <c r="K6" s="163" t="s">
        <v>444</v>
      </c>
      <c r="L6" s="7">
        <v>18</v>
      </c>
      <c r="M6" s="7">
        <v>18</v>
      </c>
    </row>
    <row r="7" spans="1:14">
      <c r="A7" s="27">
        <v>5</v>
      </c>
      <c r="B7" s="173"/>
      <c r="C7" s="167" t="s">
        <v>441</v>
      </c>
      <c r="D7" s="202"/>
      <c r="E7" s="202"/>
      <c r="F7" s="202"/>
      <c r="G7" s="202"/>
      <c r="I7" s="203"/>
      <c r="J7" s="163" t="s">
        <v>445</v>
      </c>
      <c r="K7" s="163" t="s">
        <v>445</v>
      </c>
      <c r="L7" s="8">
        <v>10</v>
      </c>
      <c r="M7" s="8">
        <v>10</v>
      </c>
    </row>
    <row r="8" spans="1:14">
      <c r="A8" s="22">
        <v>7</v>
      </c>
      <c r="B8" s="22">
        <v>0</v>
      </c>
      <c r="C8" s="22" t="s">
        <v>459</v>
      </c>
      <c r="D8" s="22"/>
      <c r="E8" s="31">
        <f t="shared" ref="E8:E13" si="0">HEX2DEC(C8)</f>
        <v>32</v>
      </c>
      <c r="F8" s="106"/>
      <c r="G8" s="23" t="s">
        <v>246</v>
      </c>
      <c r="I8" s="164" t="s">
        <v>468</v>
      </c>
      <c r="J8" s="163" t="s">
        <v>441</v>
      </c>
      <c r="K8" s="163" t="s">
        <v>455</v>
      </c>
      <c r="L8" s="18" t="s">
        <v>30</v>
      </c>
      <c r="M8" s="18" t="s">
        <v>32</v>
      </c>
    </row>
    <row r="9" spans="1:14">
      <c r="A9" s="22">
        <v>8</v>
      </c>
      <c r="B9" s="22"/>
      <c r="C9" s="22" t="s">
        <v>445</v>
      </c>
      <c r="D9" s="22"/>
      <c r="E9" s="31">
        <f t="shared" si="0"/>
        <v>16</v>
      </c>
      <c r="F9" s="106"/>
      <c r="G9" s="23" t="s">
        <v>246</v>
      </c>
      <c r="I9" s="5">
        <v>0</v>
      </c>
      <c r="J9" s="163" t="s">
        <v>446</v>
      </c>
      <c r="K9" s="163" t="s">
        <v>459</v>
      </c>
      <c r="L9" s="92">
        <v>0</v>
      </c>
      <c r="M9" s="95">
        <v>0</v>
      </c>
    </row>
    <row r="10" spans="1:14">
      <c r="A10" s="22">
        <v>9</v>
      </c>
      <c r="B10" s="22">
        <v>2</v>
      </c>
      <c r="C10" s="22" t="s">
        <v>458</v>
      </c>
      <c r="D10" s="22"/>
      <c r="E10" s="31">
        <f t="shared" si="0"/>
        <v>3</v>
      </c>
      <c r="F10" s="106"/>
      <c r="G10" s="23" t="s">
        <v>246</v>
      </c>
      <c r="I10" s="5">
        <v>1</v>
      </c>
      <c r="J10" s="163" t="s">
        <v>447</v>
      </c>
      <c r="K10" s="163" t="s">
        <v>445</v>
      </c>
      <c r="L10" s="92">
        <v>0</v>
      </c>
      <c r="M10" s="95">
        <v>0</v>
      </c>
    </row>
    <row r="11" spans="1:14">
      <c r="A11" s="22">
        <v>10</v>
      </c>
      <c r="B11" s="22"/>
      <c r="C11" s="22" t="s">
        <v>456</v>
      </c>
      <c r="D11" s="22"/>
      <c r="E11" s="31">
        <f t="shared" si="0"/>
        <v>15</v>
      </c>
      <c r="F11" s="106"/>
      <c r="G11" s="23" t="s">
        <v>246</v>
      </c>
      <c r="I11" s="5">
        <v>2</v>
      </c>
      <c r="J11" s="163" t="s">
        <v>448</v>
      </c>
      <c r="K11" s="163" t="s">
        <v>458</v>
      </c>
      <c r="L11" s="92">
        <v>0</v>
      </c>
      <c r="M11" s="95">
        <v>0</v>
      </c>
    </row>
    <row r="12" spans="1:14">
      <c r="A12" s="22">
        <v>11</v>
      </c>
      <c r="B12" s="22">
        <v>4</v>
      </c>
      <c r="C12" s="22" t="s">
        <v>453</v>
      </c>
      <c r="D12" s="22"/>
      <c r="E12" s="31">
        <f t="shared" si="0"/>
        <v>0</v>
      </c>
      <c r="F12" s="106"/>
      <c r="G12" s="23" t="s">
        <v>246</v>
      </c>
      <c r="I12" s="5">
        <v>3</v>
      </c>
      <c r="J12" s="163" t="s">
        <v>449</v>
      </c>
      <c r="K12" s="163" t="s">
        <v>456</v>
      </c>
      <c r="L12" s="92">
        <v>0</v>
      </c>
      <c r="M12" s="95">
        <v>0</v>
      </c>
    </row>
    <row r="13" spans="1:14">
      <c r="A13" s="22">
        <v>12</v>
      </c>
      <c r="B13" s="22"/>
      <c r="C13" s="22" t="s">
        <v>453</v>
      </c>
      <c r="D13" s="22"/>
      <c r="E13" s="31">
        <f t="shared" si="0"/>
        <v>0</v>
      </c>
      <c r="F13" s="106"/>
      <c r="G13" s="23" t="s">
        <v>246</v>
      </c>
      <c r="I13" s="5">
        <v>4</v>
      </c>
      <c r="J13" s="163" t="s">
        <v>450</v>
      </c>
      <c r="K13" s="163" t="s">
        <v>453</v>
      </c>
      <c r="L13" s="92">
        <v>0</v>
      </c>
      <c r="M13" s="95">
        <v>0</v>
      </c>
    </row>
    <row r="14" spans="1:14">
      <c r="A14" s="30">
        <v>13</v>
      </c>
      <c r="B14" s="208">
        <v>6</v>
      </c>
      <c r="C14" s="51" t="s">
        <v>460</v>
      </c>
      <c r="D14" s="206" t="s">
        <v>40</v>
      </c>
      <c r="E14" s="30">
        <f t="shared" ref="E14:E58" si="1">HEX2DEC(C14)</f>
        <v>41</v>
      </c>
      <c r="F14" s="204">
        <f>((E14*256)+E15)*2</f>
        <v>21130</v>
      </c>
      <c r="G14" s="206" t="s">
        <v>243</v>
      </c>
      <c r="I14" s="5">
        <v>5</v>
      </c>
      <c r="J14" s="163" t="s">
        <v>451</v>
      </c>
      <c r="K14" s="163" t="s">
        <v>453</v>
      </c>
      <c r="L14" s="92">
        <v>0</v>
      </c>
      <c r="M14" s="95">
        <v>0</v>
      </c>
    </row>
    <row r="15" spans="1:14">
      <c r="A15" s="30">
        <v>14</v>
      </c>
      <c r="B15" s="208"/>
      <c r="C15" s="51" t="s">
        <v>461</v>
      </c>
      <c r="D15" s="206"/>
      <c r="E15" s="30">
        <f t="shared" si="1"/>
        <v>69</v>
      </c>
      <c r="F15" s="204"/>
      <c r="G15" s="206"/>
      <c r="I15" s="5">
        <v>6</v>
      </c>
      <c r="J15" s="163" t="s">
        <v>30</v>
      </c>
      <c r="K15" s="163" t="s">
        <v>460</v>
      </c>
      <c r="L15" s="92">
        <v>0</v>
      </c>
      <c r="M15" s="95">
        <v>0</v>
      </c>
    </row>
    <row r="16" spans="1:14">
      <c r="A16" s="37">
        <v>15</v>
      </c>
      <c r="B16" s="209">
        <v>8</v>
      </c>
      <c r="C16" s="170" t="s">
        <v>455</v>
      </c>
      <c r="D16" s="207" t="s">
        <v>45</v>
      </c>
      <c r="E16" s="37">
        <f t="shared" si="1"/>
        <v>1</v>
      </c>
      <c r="F16" s="205">
        <f>((E16*256)+E17)*2</f>
        <v>928</v>
      </c>
      <c r="G16" s="207" t="s">
        <v>243</v>
      </c>
      <c r="I16" s="5">
        <v>7</v>
      </c>
      <c r="J16" s="163" t="s">
        <v>452</v>
      </c>
      <c r="K16" s="163" t="s">
        <v>461</v>
      </c>
      <c r="L16" s="92">
        <v>0</v>
      </c>
      <c r="M16" s="95">
        <v>0</v>
      </c>
    </row>
    <row r="17" spans="1:13">
      <c r="A17" s="37">
        <v>16</v>
      </c>
      <c r="B17" s="209"/>
      <c r="C17" s="170" t="s">
        <v>462</v>
      </c>
      <c r="D17" s="207"/>
      <c r="E17" s="37">
        <f t="shared" si="1"/>
        <v>208</v>
      </c>
      <c r="F17" s="205"/>
      <c r="G17" s="207"/>
      <c r="I17" s="5">
        <v>8</v>
      </c>
      <c r="J17" s="163" t="s">
        <v>453</v>
      </c>
      <c r="K17" s="163" t="s">
        <v>455</v>
      </c>
      <c r="L17" s="92">
        <v>0</v>
      </c>
      <c r="M17" s="95">
        <v>0</v>
      </c>
    </row>
    <row r="18" spans="1:13">
      <c r="A18" s="30">
        <v>17</v>
      </c>
      <c r="B18" s="208">
        <v>10</v>
      </c>
      <c r="C18" s="51" t="s">
        <v>463</v>
      </c>
      <c r="D18" s="206" t="s">
        <v>41</v>
      </c>
      <c r="E18" s="30">
        <f t="shared" si="1"/>
        <v>35</v>
      </c>
      <c r="F18" s="204">
        <f>((E18*256)+E19)*2</f>
        <v>18396</v>
      </c>
      <c r="G18" s="206" t="s">
        <v>243</v>
      </c>
      <c r="I18" s="5">
        <v>9</v>
      </c>
      <c r="J18" s="163" t="s">
        <v>454</v>
      </c>
      <c r="K18" s="163" t="s">
        <v>462</v>
      </c>
      <c r="L18" s="92">
        <v>0</v>
      </c>
      <c r="M18" s="95">
        <v>0</v>
      </c>
    </row>
    <row r="19" spans="1:13">
      <c r="A19" s="30">
        <v>18</v>
      </c>
      <c r="B19" s="208"/>
      <c r="C19" s="51" t="s">
        <v>464</v>
      </c>
      <c r="D19" s="206"/>
      <c r="E19" s="30">
        <f t="shared" si="1"/>
        <v>238</v>
      </c>
      <c r="F19" s="204"/>
      <c r="G19" s="206"/>
      <c r="I19" s="5">
        <v>10</v>
      </c>
      <c r="J19" s="163" t="s">
        <v>455</v>
      </c>
      <c r="K19" s="163" t="s">
        <v>463</v>
      </c>
      <c r="L19" s="92">
        <v>0</v>
      </c>
      <c r="M19" s="95">
        <v>0</v>
      </c>
    </row>
    <row r="20" spans="1:13">
      <c r="A20" s="37">
        <v>19</v>
      </c>
      <c r="B20" s="209">
        <v>12</v>
      </c>
      <c r="C20" s="170" t="s">
        <v>458</v>
      </c>
      <c r="D20" s="207" t="s">
        <v>42</v>
      </c>
      <c r="E20" s="37">
        <f t="shared" si="1"/>
        <v>3</v>
      </c>
      <c r="F20" s="205">
        <f>((E20*256)+E21)</f>
        <v>1005</v>
      </c>
      <c r="G20" s="207" t="s">
        <v>245</v>
      </c>
      <c r="I20" s="5">
        <v>11</v>
      </c>
      <c r="J20" s="163" t="s">
        <v>456</v>
      </c>
      <c r="K20" s="163" t="s">
        <v>464</v>
      </c>
      <c r="L20" s="92">
        <v>0</v>
      </c>
      <c r="M20" s="95">
        <v>0</v>
      </c>
    </row>
    <row r="21" spans="1:13">
      <c r="A21" s="37">
        <v>20</v>
      </c>
      <c r="B21" s="209"/>
      <c r="C21" s="170" t="s">
        <v>34</v>
      </c>
      <c r="D21" s="207"/>
      <c r="E21" s="37">
        <f t="shared" si="1"/>
        <v>237</v>
      </c>
      <c r="F21" s="205"/>
      <c r="G21" s="207"/>
      <c r="I21" s="5">
        <v>12</v>
      </c>
      <c r="J21" s="163" t="s">
        <v>453</v>
      </c>
      <c r="K21" s="163" t="s">
        <v>458</v>
      </c>
      <c r="L21" s="92">
        <v>0</v>
      </c>
      <c r="M21" s="95">
        <v>0</v>
      </c>
    </row>
    <row r="22" spans="1:13">
      <c r="A22" s="30">
        <v>21</v>
      </c>
      <c r="B22" s="208">
        <v>14</v>
      </c>
      <c r="C22" s="51" t="s">
        <v>465</v>
      </c>
      <c r="D22" s="206" t="s">
        <v>43</v>
      </c>
      <c r="E22" s="30">
        <f t="shared" si="1"/>
        <v>152</v>
      </c>
      <c r="F22" s="204">
        <f>((E22*256)+E23)*2</f>
        <v>78264</v>
      </c>
      <c r="G22" s="206" t="s">
        <v>243</v>
      </c>
      <c r="I22" s="5">
        <v>13</v>
      </c>
      <c r="J22" s="163" t="s">
        <v>453</v>
      </c>
      <c r="K22" s="163" t="s">
        <v>34</v>
      </c>
      <c r="L22" s="92">
        <v>0</v>
      </c>
      <c r="M22" s="95">
        <v>0</v>
      </c>
    </row>
    <row r="23" spans="1:13">
      <c r="A23" s="30">
        <v>22</v>
      </c>
      <c r="B23" s="208"/>
      <c r="C23" s="51" t="s">
        <v>466</v>
      </c>
      <c r="D23" s="206"/>
      <c r="E23" s="30">
        <f t="shared" si="1"/>
        <v>220</v>
      </c>
      <c r="F23" s="204"/>
      <c r="G23" s="206"/>
      <c r="I23" s="5">
        <v>14</v>
      </c>
      <c r="J23" s="163" t="s">
        <v>453</v>
      </c>
      <c r="K23" s="163" t="s">
        <v>465</v>
      </c>
      <c r="L23" s="92">
        <v>0</v>
      </c>
      <c r="M23" s="95">
        <v>0</v>
      </c>
    </row>
    <row r="24" spans="1:13">
      <c r="A24" s="37">
        <v>23</v>
      </c>
      <c r="B24" s="209">
        <v>16</v>
      </c>
      <c r="C24" s="170" t="s">
        <v>446</v>
      </c>
      <c r="D24" s="207" t="s">
        <v>44</v>
      </c>
      <c r="E24" s="37">
        <f t="shared" si="1"/>
        <v>33</v>
      </c>
      <c r="F24" s="205">
        <f>((E24*256)+E25)*8</f>
        <v>67880</v>
      </c>
      <c r="G24" s="207" t="s">
        <v>244</v>
      </c>
      <c r="I24" s="5">
        <v>15</v>
      </c>
      <c r="J24" s="163" t="s">
        <v>453</v>
      </c>
      <c r="K24" s="163" t="s">
        <v>466</v>
      </c>
      <c r="L24" s="92">
        <v>0</v>
      </c>
      <c r="M24" s="95">
        <v>0</v>
      </c>
    </row>
    <row r="25" spans="1:13">
      <c r="A25" s="37">
        <v>24</v>
      </c>
      <c r="B25" s="209"/>
      <c r="C25" s="170" t="s">
        <v>447</v>
      </c>
      <c r="D25" s="207"/>
      <c r="E25" s="37">
        <f t="shared" si="1"/>
        <v>37</v>
      </c>
      <c r="F25" s="205"/>
      <c r="G25" s="207"/>
      <c r="I25" s="5" t="s">
        <v>91</v>
      </c>
      <c r="J25" s="163" t="s">
        <v>457</v>
      </c>
      <c r="K25" s="163" t="s">
        <v>467</v>
      </c>
      <c r="L25" s="8">
        <v>93</v>
      </c>
      <c r="M25" s="8" t="s">
        <v>33</v>
      </c>
    </row>
    <row r="26" spans="1:13">
      <c r="A26" s="30">
        <v>25</v>
      </c>
      <c r="B26" s="208">
        <v>18</v>
      </c>
      <c r="C26" s="51" t="s">
        <v>448</v>
      </c>
      <c r="D26" s="206" t="s">
        <v>39</v>
      </c>
      <c r="E26" s="30">
        <f t="shared" si="1"/>
        <v>25</v>
      </c>
      <c r="F26" s="204">
        <f>((E26*256)+E27)*8</f>
        <v>53192</v>
      </c>
      <c r="G26" s="206" t="s">
        <v>244</v>
      </c>
      <c r="I26" s="5" t="s">
        <v>97</v>
      </c>
      <c r="J26" s="163" t="s">
        <v>458</v>
      </c>
      <c r="K26" s="165" t="s">
        <v>458</v>
      </c>
      <c r="L26" s="7" t="s">
        <v>31</v>
      </c>
      <c r="M26" s="7" t="s">
        <v>34</v>
      </c>
    </row>
    <row r="27" spans="1:13">
      <c r="A27" s="30">
        <v>26</v>
      </c>
      <c r="B27" s="208"/>
      <c r="C27" s="51" t="s">
        <v>449</v>
      </c>
      <c r="D27" s="206"/>
      <c r="E27" s="30">
        <f t="shared" si="1"/>
        <v>249</v>
      </c>
      <c r="F27" s="204"/>
      <c r="G27" s="206"/>
      <c r="J27" s="8">
        <v>3</v>
      </c>
      <c r="K27" s="8">
        <v>3</v>
      </c>
      <c r="L27" s="8">
        <v>3</v>
      </c>
      <c r="M27" s="8">
        <v>3</v>
      </c>
    </row>
    <row r="28" spans="1:13">
      <c r="A28" s="37">
        <v>27</v>
      </c>
      <c r="B28" s="209">
        <v>20</v>
      </c>
      <c r="C28" s="170" t="s">
        <v>450</v>
      </c>
      <c r="D28" s="207" t="s">
        <v>38</v>
      </c>
      <c r="E28" s="37">
        <f t="shared" si="1"/>
        <v>9</v>
      </c>
      <c r="F28" s="205">
        <f>((E28*256)+E29)*8</f>
        <v>18784</v>
      </c>
      <c r="G28" s="207" t="s">
        <v>244</v>
      </c>
      <c r="I28" s="3">
        <v>16</v>
      </c>
      <c r="K28" s="163" t="s">
        <v>446</v>
      </c>
    </row>
    <row r="29" spans="1:13">
      <c r="A29" s="37">
        <v>28</v>
      </c>
      <c r="B29" s="209"/>
      <c r="C29" s="170" t="s">
        <v>451</v>
      </c>
      <c r="D29" s="207"/>
      <c r="E29" s="37">
        <f t="shared" si="1"/>
        <v>44</v>
      </c>
      <c r="F29" s="205"/>
      <c r="G29" s="207"/>
      <c r="I29" s="3">
        <v>17</v>
      </c>
      <c r="K29" s="163" t="s">
        <v>447</v>
      </c>
    </row>
    <row r="30" spans="1:13">
      <c r="A30" s="30">
        <v>29</v>
      </c>
      <c r="B30" s="208">
        <v>22</v>
      </c>
      <c r="C30" s="51" t="s">
        <v>30</v>
      </c>
      <c r="D30" s="178" t="s">
        <v>35</v>
      </c>
      <c r="E30" s="30">
        <f t="shared" si="1"/>
        <v>30</v>
      </c>
      <c r="F30" s="204">
        <f>((E30*256)+E31)*8</f>
        <v>62632</v>
      </c>
      <c r="G30" s="206" t="s">
        <v>244</v>
      </c>
      <c r="I30" s="3">
        <v>18</v>
      </c>
      <c r="K30" s="163" t="s">
        <v>448</v>
      </c>
    </row>
    <row r="31" spans="1:13">
      <c r="A31" s="30">
        <v>30</v>
      </c>
      <c r="B31" s="208"/>
      <c r="C31" s="51" t="s">
        <v>452</v>
      </c>
      <c r="D31" s="178"/>
      <c r="E31" s="30">
        <f t="shared" si="1"/>
        <v>149</v>
      </c>
      <c r="F31" s="204"/>
      <c r="G31" s="206"/>
      <c r="I31" s="3">
        <v>19</v>
      </c>
      <c r="K31" s="163" t="s">
        <v>449</v>
      </c>
    </row>
    <row r="32" spans="1:13">
      <c r="A32" s="37">
        <v>31</v>
      </c>
      <c r="B32" s="209">
        <v>24</v>
      </c>
      <c r="C32" s="170" t="s">
        <v>453</v>
      </c>
      <c r="D32" s="207" t="s">
        <v>36</v>
      </c>
      <c r="E32" s="37">
        <f t="shared" si="1"/>
        <v>0</v>
      </c>
      <c r="F32" s="205">
        <f>((E32*256)+E33)</f>
        <v>176</v>
      </c>
      <c r="G32" s="207" t="s">
        <v>245</v>
      </c>
      <c r="I32" s="3">
        <v>20</v>
      </c>
      <c r="K32" s="163" t="s">
        <v>450</v>
      </c>
    </row>
    <row r="33" spans="1:11">
      <c r="A33" s="37">
        <v>32</v>
      </c>
      <c r="B33" s="209"/>
      <c r="C33" s="170" t="s">
        <v>454</v>
      </c>
      <c r="D33" s="207"/>
      <c r="E33" s="37">
        <f t="shared" si="1"/>
        <v>176</v>
      </c>
      <c r="F33" s="205"/>
      <c r="G33" s="207"/>
      <c r="I33" s="3">
        <v>21</v>
      </c>
      <c r="K33" s="163" t="s">
        <v>451</v>
      </c>
    </row>
    <row r="34" spans="1:11">
      <c r="A34" s="30">
        <v>33</v>
      </c>
      <c r="B34" s="208">
        <v>26</v>
      </c>
      <c r="C34" s="51" t="s">
        <v>455</v>
      </c>
      <c r="D34" s="178" t="s">
        <v>37</v>
      </c>
      <c r="E34" s="30">
        <f t="shared" si="1"/>
        <v>1</v>
      </c>
      <c r="F34" s="204">
        <f>((E34*256)+E35)</f>
        <v>271</v>
      </c>
      <c r="G34" s="206" t="s">
        <v>245</v>
      </c>
      <c r="I34" s="3">
        <v>22</v>
      </c>
      <c r="K34" s="163" t="s">
        <v>30</v>
      </c>
    </row>
    <row r="35" spans="1:11">
      <c r="A35" s="30">
        <v>34</v>
      </c>
      <c r="B35" s="208"/>
      <c r="C35" s="51" t="s">
        <v>456</v>
      </c>
      <c r="D35" s="178"/>
      <c r="E35" s="30">
        <f t="shared" si="1"/>
        <v>15</v>
      </c>
      <c r="F35" s="204"/>
      <c r="G35" s="206"/>
      <c r="I35" s="3">
        <v>23</v>
      </c>
      <c r="K35" s="163" t="s">
        <v>452</v>
      </c>
    </row>
    <row r="36" spans="1:11">
      <c r="A36" s="31"/>
      <c r="B36" s="31"/>
      <c r="C36" s="167" t="s">
        <v>453</v>
      </c>
      <c r="D36" s="22"/>
      <c r="E36" s="31">
        <f t="shared" si="1"/>
        <v>0</v>
      </c>
      <c r="F36" s="106"/>
      <c r="G36" s="23" t="s">
        <v>246</v>
      </c>
      <c r="I36" s="3">
        <v>24</v>
      </c>
      <c r="K36" s="163" t="s">
        <v>453</v>
      </c>
    </row>
    <row r="37" spans="1:11">
      <c r="A37" s="31"/>
      <c r="B37" s="31"/>
      <c r="C37" s="167" t="s">
        <v>453</v>
      </c>
      <c r="D37" s="22"/>
      <c r="E37" s="31">
        <f t="shared" si="1"/>
        <v>0</v>
      </c>
      <c r="F37" s="106"/>
      <c r="G37" s="23" t="s">
        <v>246</v>
      </c>
      <c r="I37" s="3">
        <v>25</v>
      </c>
      <c r="K37" s="163" t="s">
        <v>454</v>
      </c>
    </row>
    <row r="38" spans="1:11">
      <c r="A38" s="31"/>
      <c r="B38" s="31"/>
      <c r="C38" s="167" t="s">
        <v>453</v>
      </c>
      <c r="D38" s="22"/>
      <c r="E38" s="31">
        <f t="shared" si="1"/>
        <v>0</v>
      </c>
      <c r="F38" s="106"/>
      <c r="G38" s="23" t="s">
        <v>246</v>
      </c>
      <c r="I38" s="3">
        <v>26</v>
      </c>
      <c r="K38" s="163" t="s">
        <v>455</v>
      </c>
    </row>
    <row r="39" spans="1:11">
      <c r="A39" s="31"/>
      <c r="B39" s="31"/>
      <c r="C39" s="167" t="s">
        <v>453</v>
      </c>
      <c r="D39" s="22"/>
      <c r="E39" s="31">
        <f t="shared" si="1"/>
        <v>0</v>
      </c>
      <c r="F39" s="106"/>
      <c r="G39" s="23" t="s">
        <v>246</v>
      </c>
      <c r="I39" s="3">
        <v>27</v>
      </c>
      <c r="K39" s="163" t="s">
        <v>456</v>
      </c>
    </row>
    <row r="40" spans="1:11">
      <c r="A40" s="31"/>
      <c r="B40" s="31"/>
      <c r="C40" s="21">
        <v>0</v>
      </c>
      <c r="D40" s="22"/>
      <c r="E40" s="31">
        <f t="shared" si="1"/>
        <v>0</v>
      </c>
      <c r="F40" s="106"/>
      <c r="G40" s="23" t="s">
        <v>246</v>
      </c>
      <c r="I40" s="3">
        <v>28</v>
      </c>
      <c r="K40" s="163" t="s">
        <v>453</v>
      </c>
    </row>
    <row r="41" spans="1:11">
      <c r="A41" s="31"/>
      <c r="B41" s="31"/>
      <c r="C41" s="21">
        <v>0</v>
      </c>
      <c r="D41" s="22"/>
      <c r="E41" s="31">
        <f t="shared" si="1"/>
        <v>0</v>
      </c>
      <c r="F41" s="106"/>
      <c r="G41" s="23" t="s">
        <v>246</v>
      </c>
      <c r="I41" s="3">
        <v>29</v>
      </c>
      <c r="K41" s="163" t="s">
        <v>453</v>
      </c>
    </row>
    <row r="42" spans="1:11">
      <c r="A42" s="31"/>
      <c r="B42" s="31"/>
      <c r="C42" s="21">
        <v>0</v>
      </c>
      <c r="D42" s="22"/>
      <c r="E42" s="31">
        <f t="shared" si="1"/>
        <v>0</v>
      </c>
      <c r="F42" s="106"/>
      <c r="G42" s="23" t="s">
        <v>246</v>
      </c>
      <c r="I42" s="3">
        <v>30</v>
      </c>
      <c r="K42" s="163" t="s">
        <v>453</v>
      </c>
    </row>
    <row r="43" spans="1:11">
      <c r="A43" s="31"/>
      <c r="B43" s="31"/>
      <c r="C43" s="21">
        <v>0</v>
      </c>
      <c r="D43" s="22"/>
      <c r="E43" s="31">
        <f t="shared" si="1"/>
        <v>0</v>
      </c>
      <c r="F43" s="106"/>
      <c r="G43" s="23" t="s">
        <v>246</v>
      </c>
      <c r="I43" s="3">
        <v>31</v>
      </c>
      <c r="K43" s="163" t="s">
        <v>453</v>
      </c>
    </row>
    <row r="44" spans="1:11">
      <c r="A44" s="31"/>
      <c r="B44" s="31"/>
      <c r="C44" s="21">
        <v>0</v>
      </c>
      <c r="D44" s="22"/>
      <c r="E44" s="31">
        <f t="shared" si="1"/>
        <v>0</v>
      </c>
      <c r="F44" s="106"/>
      <c r="G44" s="23" t="s">
        <v>246</v>
      </c>
    </row>
    <row r="45" spans="1:11">
      <c r="A45" s="31"/>
      <c r="B45" s="31"/>
      <c r="C45" s="21">
        <v>0</v>
      </c>
      <c r="D45" s="22"/>
      <c r="E45" s="31">
        <f t="shared" si="1"/>
        <v>0</v>
      </c>
      <c r="F45" s="106"/>
      <c r="G45" s="23" t="s">
        <v>246</v>
      </c>
    </row>
    <row r="46" spans="1:11">
      <c r="A46" s="31"/>
      <c r="B46" s="31"/>
      <c r="C46" s="21">
        <v>0</v>
      </c>
      <c r="D46" s="22"/>
      <c r="E46" s="31">
        <f t="shared" si="1"/>
        <v>0</v>
      </c>
      <c r="F46" s="106"/>
      <c r="G46" s="23" t="s">
        <v>246</v>
      </c>
    </row>
    <row r="47" spans="1:11">
      <c r="A47" s="31"/>
      <c r="B47" s="31"/>
      <c r="C47" s="21">
        <v>0</v>
      </c>
      <c r="D47" s="22"/>
      <c r="E47" s="31">
        <f t="shared" si="1"/>
        <v>0</v>
      </c>
      <c r="F47" s="106"/>
      <c r="G47" s="23" t="s">
        <v>246</v>
      </c>
    </row>
    <row r="48" spans="1:11">
      <c r="A48" s="31"/>
      <c r="B48" s="31"/>
      <c r="C48" s="21">
        <v>0</v>
      </c>
      <c r="D48" s="22"/>
      <c r="E48" s="31">
        <f t="shared" si="1"/>
        <v>0</v>
      </c>
      <c r="F48" s="106"/>
      <c r="G48" s="23" t="s">
        <v>246</v>
      </c>
    </row>
    <row r="49" spans="1:10">
      <c r="A49" s="31"/>
      <c r="B49" s="31"/>
      <c r="C49" s="21">
        <v>0</v>
      </c>
      <c r="D49" s="22"/>
      <c r="E49" s="31">
        <f t="shared" si="1"/>
        <v>0</v>
      </c>
      <c r="F49" s="106"/>
      <c r="G49" s="23" t="s">
        <v>246</v>
      </c>
    </row>
    <row r="50" spans="1:10">
      <c r="A50" s="31"/>
      <c r="B50" s="31"/>
      <c r="C50" s="21">
        <v>0</v>
      </c>
      <c r="D50" s="22"/>
      <c r="E50" s="31">
        <f t="shared" si="1"/>
        <v>0</v>
      </c>
      <c r="F50" s="106"/>
      <c r="G50" s="23" t="s">
        <v>246</v>
      </c>
      <c r="J50" s="17"/>
    </row>
    <row r="51" spans="1:10">
      <c r="A51" s="31"/>
      <c r="B51" s="31"/>
      <c r="C51" s="21">
        <v>0</v>
      </c>
      <c r="D51" s="22"/>
      <c r="E51" s="31">
        <f t="shared" si="1"/>
        <v>0</v>
      </c>
      <c r="F51" s="106"/>
      <c r="G51" s="23" t="s">
        <v>246</v>
      </c>
      <c r="J51" s="17"/>
    </row>
    <row r="52" spans="1:10">
      <c r="A52" s="31"/>
      <c r="B52" s="31"/>
      <c r="C52" s="21">
        <v>0</v>
      </c>
      <c r="D52" s="22"/>
      <c r="E52" s="31">
        <f t="shared" si="1"/>
        <v>0</v>
      </c>
      <c r="F52" s="106"/>
      <c r="G52" s="23" t="s">
        <v>246</v>
      </c>
      <c r="J52" s="17"/>
    </row>
    <row r="53" spans="1:10">
      <c r="A53" s="31"/>
      <c r="B53" s="31"/>
      <c r="C53" s="21">
        <v>0</v>
      </c>
      <c r="D53" s="22"/>
      <c r="E53" s="31">
        <f t="shared" si="1"/>
        <v>0</v>
      </c>
      <c r="F53" s="106"/>
      <c r="G53" s="23" t="s">
        <v>246</v>
      </c>
      <c r="I53" s="35"/>
      <c r="J53" s="17"/>
    </row>
    <row r="54" spans="1:10">
      <c r="A54" s="31"/>
      <c r="B54" s="31"/>
      <c r="C54" s="21">
        <v>0</v>
      </c>
      <c r="D54" s="22"/>
      <c r="E54" s="31">
        <f t="shared" si="1"/>
        <v>0</v>
      </c>
      <c r="F54" s="106"/>
      <c r="G54" s="23" t="s">
        <v>246</v>
      </c>
      <c r="J54" s="17"/>
    </row>
    <row r="55" spans="1:10">
      <c r="A55" s="31"/>
      <c r="B55" s="31"/>
      <c r="C55" s="21">
        <v>0</v>
      </c>
      <c r="D55" s="22"/>
      <c r="E55" s="31">
        <f t="shared" si="1"/>
        <v>0</v>
      </c>
      <c r="F55" s="106"/>
      <c r="G55" s="23" t="s">
        <v>246</v>
      </c>
    </row>
    <row r="56" spans="1:10">
      <c r="A56" s="31"/>
      <c r="B56" s="31"/>
      <c r="C56" s="21">
        <v>0</v>
      </c>
      <c r="D56" s="22"/>
      <c r="E56" s="31">
        <f t="shared" si="1"/>
        <v>0</v>
      </c>
      <c r="F56" s="106"/>
      <c r="G56" s="23" t="s">
        <v>246</v>
      </c>
    </row>
    <row r="57" spans="1:10">
      <c r="A57" s="31"/>
      <c r="B57" s="31"/>
      <c r="C57" s="21">
        <v>0</v>
      </c>
      <c r="D57" s="22"/>
      <c r="E57" s="31">
        <f t="shared" si="1"/>
        <v>0</v>
      </c>
      <c r="F57" s="106"/>
      <c r="G57" s="23" t="s">
        <v>246</v>
      </c>
    </row>
    <row r="58" spans="1:10">
      <c r="A58" s="31"/>
      <c r="B58" s="31"/>
      <c r="C58" s="21">
        <v>0</v>
      </c>
      <c r="D58" s="22"/>
      <c r="E58" s="31">
        <f t="shared" si="1"/>
        <v>0</v>
      </c>
      <c r="F58" s="106"/>
      <c r="G58" s="23" t="s">
        <v>246</v>
      </c>
    </row>
    <row r="59" spans="1:10">
      <c r="A59" s="31"/>
      <c r="B59" s="31"/>
      <c r="C59" s="21">
        <v>0</v>
      </c>
      <c r="D59" s="22"/>
      <c r="E59" s="31">
        <f t="shared" ref="E59:E71" si="2">HEX2DEC(C59)</f>
        <v>0</v>
      </c>
      <c r="F59" s="106"/>
      <c r="G59" s="23" t="s">
        <v>246</v>
      </c>
    </row>
    <row r="60" spans="1:10">
      <c r="A60" s="31"/>
      <c r="B60" s="31"/>
      <c r="C60" s="21">
        <v>0</v>
      </c>
      <c r="D60" s="22"/>
      <c r="E60" s="31">
        <f t="shared" si="2"/>
        <v>0</v>
      </c>
      <c r="F60" s="106"/>
      <c r="G60" s="23" t="s">
        <v>246</v>
      </c>
    </row>
    <row r="61" spans="1:10">
      <c r="A61" s="31"/>
      <c r="B61" s="31"/>
      <c r="C61" s="21">
        <v>0</v>
      </c>
      <c r="D61" s="22"/>
      <c r="E61" s="31">
        <f t="shared" si="2"/>
        <v>0</v>
      </c>
      <c r="F61" s="106"/>
      <c r="G61" s="23" t="s">
        <v>246</v>
      </c>
    </row>
    <row r="62" spans="1:10">
      <c r="A62" s="31"/>
      <c r="B62" s="31"/>
      <c r="C62" s="21">
        <v>0</v>
      </c>
      <c r="D62" s="22"/>
      <c r="E62" s="31">
        <f t="shared" si="2"/>
        <v>0</v>
      </c>
      <c r="F62" s="106"/>
      <c r="G62" s="23" t="s">
        <v>246</v>
      </c>
    </row>
    <row r="63" spans="1:10">
      <c r="A63" s="31"/>
      <c r="B63" s="31"/>
      <c r="C63" s="21">
        <v>0</v>
      </c>
      <c r="D63" s="22"/>
      <c r="E63" s="31">
        <f t="shared" si="2"/>
        <v>0</v>
      </c>
      <c r="F63" s="106"/>
      <c r="G63" s="23" t="s">
        <v>246</v>
      </c>
    </row>
    <row r="64" spans="1:10">
      <c r="A64" s="31"/>
      <c r="B64" s="31"/>
      <c r="C64" s="21">
        <v>0</v>
      </c>
      <c r="D64" s="22"/>
      <c r="E64" s="31">
        <f t="shared" si="2"/>
        <v>0</v>
      </c>
      <c r="F64" s="106"/>
      <c r="G64" s="23" t="s">
        <v>246</v>
      </c>
    </row>
    <row r="65" spans="1:7">
      <c r="A65" s="31"/>
      <c r="B65" s="31"/>
      <c r="C65" s="21">
        <v>0</v>
      </c>
      <c r="D65" s="22"/>
      <c r="E65" s="31">
        <f t="shared" si="2"/>
        <v>0</v>
      </c>
      <c r="F65" s="106"/>
      <c r="G65" s="23" t="s">
        <v>246</v>
      </c>
    </row>
    <row r="66" spans="1:7">
      <c r="A66" s="31"/>
      <c r="B66" s="31"/>
      <c r="C66" s="21">
        <v>0</v>
      </c>
      <c r="D66" s="22"/>
      <c r="E66" s="31">
        <f t="shared" si="2"/>
        <v>0</v>
      </c>
      <c r="F66" s="106"/>
      <c r="G66" s="23" t="s">
        <v>246</v>
      </c>
    </row>
    <row r="67" spans="1:7">
      <c r="A67" s="31"/>
      <c r="B67" s="31"/>
      <c r="C67" s="21">
        <v>0</v>
      </c>
      <c r="D67" s="22"/>
      <c r="E67" s="31">
        <f t="shared" si="2"/>
        <v>0</v>
      </c>
      <c r="F67" s="106"/>
      <c r="G67" s="23" t="s">
        <v>246</v>
      </c>
    </row>
    <row r="68" spans="1:7">
      <c r="A68" s="31"/>
      <c r="B68" s="31"/>
      <c r="C68" s="21">
        <v>0</v>
      </c>
      <c r="D68" s="22"/>
      <c r="E68" s="31">
        <f t="shared" si="2"/>
        <v>0</v>
      </c>
      <c r="F68" s="106"/>
      <c r="G68" s="23" t="s">
        <v>246</v>
      </c>
    </row>
    <row r="69" spans="1:7">
      <c r="A69" s="31"/>
      <c r="B69" s="31"/>
      <c r="C69" s="21">
        <v>0</v>
      </c>
      <c r="D69" s="22"/>
      <c r="E69" s="31">
        <f t="shared" si="2"/>
        <v>0</v>
      </c>
      <c r="F69" s="106"/>
      <c r="G69" s="23" t="s">
        <v>246</v>
      </c>
    </row>
    <row r="70" spans="1:7">
      <c r="A70" s="31"/>
      <c r="B70" s="31"/>
      <c r="C70" s="21">
        <v>0</v>
      </c>
      <c r="D70" s="22"/>
      <c r="E70" s="31">
        <f t="shared" si="2"/>
        <v>0</v>
      </c>
      <c r="F70" s="106"/>
      <c r="G70" s="23" t="s">
        <v>246</v>
      </c>
    </row>
    <row r="71" spans="1:7">
      <c r="A71" s="31"/>
      <c r="B71" s="31"/>
      <c r="C71" s="21">
        <v>0</v>
      </c>
      <c r="D71" s="22"/>
      <c r="E71" s="31">
        <f t="shared" si="2"/>
        <v>0</v>
      </c>
      <c r="F71" s="106"/>
      <c r="G71" s="23" t="s">
        <v>246</v>
      </c>
    </row>
    <row r="73" spans="1:7">
      <c r="C73" s="1" t="s">
        <v>433</v>
      </c>
      <c r="D73" s="2" t="s">
        <v>434</v>
      </c>
    </row>
  </sheetData>
  <autoFilter ref="A1:G71" xr:uid="{00000000-0009-0000-0000-000002000000}"/>
  <mergeCells count="47">
    <mergeCell ref="B14:B15"/>
    <mergeCell ref="G14:G15"/>
    <mergeCell ref="G16:G17"/>
    <mergeCell ref="G18:G19"/>
    <mergeCell ref="G20:G21"/>
    <mergeCell ref="D20:D21"/>
    <mergeCell ref="F14:F15"/>
    <mergeCell ref="F16:F17"/>
    <mergeCell ref="F18:F19"/>
    <mergeCell ref="F20:F21"/>
    <mergeCell ref="B16:B17"/>
    <mergeCell ref="B18:B19"/>
    <mergeCell ref="B20:B21"/>
    <mergeCell ref="D14:D15"/>
    <mergeCell ref="D16:D17"/>
    <mergeCell ref="F34:F35"/>
    <mergeCell ref="G30:G31"/>
    <mergeCell ref="G32:G33"/>
    <mergeCell ref="G34:G35"/>
    <mergeCell ref="B22:B23"/>
    <mergeCell ref="B24:B25"/>
    <mergeCell ref="D30:D31"/>
    <mergeCell ref="D32:D33"/>
    <mergeCell ref="D34:D35"/>
    <mergeCell ref="D22:D23"/>
    <mergeCell ref="D24:D25"/>
    <mergeCell ref="D26:D27"/>
    <mergeCell ref="D28:D29"/>
    <mergeCell ref="B30:B31"/>
    <mergeCell ref="B32:B33"/>
    <mergeCell ref="B34:B35"/>
    <mergeCell ref="B3:B7"/>
    <mergeCell ref="D3:G7"/>
    <mergeCell ref="I4:I7"/>
    <mergeCell ref="F30:F31"/>
    <mergeCell ref="F32:F33"/>
    <mergeCell ref="G28:G29"/>
    <mergeCell ref="F24:F25"/>
    <mergeCell ref="F26:F27"/>
    <mergeCell ref="F28:F29"/>
    <mergeCell ref="B26:B27"/>
    <mergeCell ref="B28:B29"/>
    <mergeCell ref="F22:F23"/>
    <mergeCell ref="D18:D19"/>
    <mergeCell ref="G22:G23"/>
    <mergeCell ref="G24:G25"/>
    <mergeCell ref="G26:G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55"/>
  <sheetViews>
    <sheetView topLeftCell="B1" zoomScale="80" zoomScaleNormal="80" workbookViewId="0">
      <selection activeCell="E7" sqref="E7"/>
    </sheetView>
  </sheetViews>
  <sheetFormatPr defaultColWidth="8.77734375" defaultRowHeight="14.4"/>
  <cols>
    <col min="1" max="1" width="10" style="1" customWidth="1"/>
    <col min="2" max="3" width="7.33203125" style="1" customWidth="1"/>
    <col min="4" max="4" width="44" style="2" bestFit="1" customWidth="1"/>
    <col min="5" max="5" width="10.77734375" style="1" customWidth="1"/>
    <col min="6" max="6" width="101.109375" customWidth="1"/>
    <col min="7" max="7" width="8.77734375" style="1" customWidth="1"/>
    <col min="8" max="8" width="9.33203125" customWidth="1"/>
    <col min="9" max="9" width="148.33203125" customWidth="1"/>
  </cols>
  <sheetData>
    <row r="1" spans="1:19">
      <c r="A1" s="32" t="s">
        <v>4</v>
      </c>
      <c r="B1" s="32" t="s">
        <v>77</v>
      </c>
      <c r="C1" s="32" t="s">
        <v>242</v>
      </c>
      <c r="D1" s="32" t="s">
        <v>8</v>
      </c>
      <c r="E1" s="32" t="s">
        <v>5</v>
      </c>
      <c r="F1" s="32" t="s">
        <v>254</v>
      </c>
      <c r="G1" s="1" t="s">
        <v>235</v>
      </c>
      <c r="H1" s="100" t="s">
        <v>371</v>
      </c>
      <c r="I1" s="42" t="s">
        <v>236</v>
      </c>
      <c r="K1" s="3"/>
      <c r="L1" s="3"/>
      <c r="M1" s="3"/>
      <c r="N1" s="3"/>
      <c r="O1" s="3"/>
      <c r="P1" s="3"/>
      <c r="Q1" s="3"/>
      <c r="R1" s="3"/>
      <c r="S1" s="3"/>
    </row>
    <row r="2" spans="1:19" ht="15" customHeight="1">
      <c r="A2" s="27">
        <v>0</v>
      </c>
      <c r="B2" s="113" t="s">
        <v>248</v>
      </c>
      <c r="C2" s="89" t="str">
        <f ca="1">UPPER(MID(INDIRECT(G2), ROW(H2)+ROW(H2)-3, 2))</f>
        <v>02</v>
      </c>
      <c r="D2" s="34" t="s">
        <v>92</v>
      </c>
      <c r="E2" s="34"/>
      <c r="F2" s="34"/>
      <c r="G2" s="40" t="str">
        <f>$H$1</f>
        <v>I2</v>
      </c>
      <c r="H2" s="41"/>
      <c r="I2" t="str">
        <f>CONCATENATE(MID(F138, 1, 44), MID(F139, 13, 32), MID(F140, 13, 32), MID(F141, 13, 32))</f>
        <v>0241061610034C3C01020001FFFFFFFFFFFFFFFFFFFF23350D190000FFFFFFFFFFFFFFFFFFFF03020528140505024646140F010F19060A55070B020514010A0F0FFF1B6363EF</v>
      </c>
      <c r="K2" s="3"/>
      <c r="L2" s="3"/>
      <c r="M2" s="3"/>
      <c r="N2" s="3"/>
      <c r="O2" s="3"/>
      <c r="P2" s="3"/>
      <c r="Q2" s="3"/>
      <c r="R2" s="3"/>
      <c r="S2" s="3"/>
    </row>
    <row r="3" spans="1:19" ht="14.4" customHeight="1">
      <c r="A3" s="27">
        <v>1</v>
      </c>
      <c r="B3" s="154" t="s">
        <v>99</v>
      </c>
      <c r="C3" s="89" t="str">
        <f t="shared" ref="C3:C65" ca="1" si="0">UPPER(MID(INDIRECT(G3), ROW(H3)+ROW(H3)-3, 2))</f>
        <v>41</v>
      </c>
      <c r="D3" s="168" t="s">
        <v>247</v>
      </c>
      <c r="E3" s="169"/>
      <c r="F3" s="169"/>
      <c r="G3" s="40" t="str">
        <f t="shared" ref="G3:G65" si="1">$H$1</f>
        <v>I2</v>
      </c>
      <c r="H3" s="41"/>
      <c r="K3" s="3"/>
      <c r="L3" s="3"/>
      <c r="M3" s="3"/>
      <c r="N3" s="3"/>
      <c r="O3" s="3"/>
      <c r="P3" s="3"/>
      <c r="Q3" s="3"/>
      <c r="R3" s="3"/>
      <c r="S3" s="3"/>
    </row>
    <row r="4" spans="1:19">
      <c r="A4" s="27">
        <v>2</v>
      </c>
      <c r="B4" s="154"/>
      <c r="C4" s="89" t="str">
        <f t="shared" ca="1" si="0"/>
        <v>06</v>
      </c>
      <c r="D4" s="169"/>
      <c r="E4" s="169"/>
      <c r="F4" s="169"/>
      <c r="G4" s="40" t="str">
        <f t="shared" si="1"/>
        <v>I2</v>
      </c>
      <c r="H4" s="41"/>
      <c r="K4" s="3"/>
      <c r="L4" s="3"/>
      <c r="M4" s="3"/>
      <c r="N4" s="3"/>
      <c r="O4" s="3"/>
      <c r="P4" s="3"/>
      <c r="Q4" s="3"/>
      <c r="R4" s="3"/>
      <c r="S4" s="3"/>
    </row>
    <row r="5" spans="1:19">
      <c r="A5" s="27">
        <v>3</v>
      </c>
      <c r="B5" s="154"/>
      <c r="C5" s="89" t="str">
        <f t="shared" ca="1" si="0"/>
        <v>16</v>
      </c>
      <c r="D5" s="169"/>
      <c r="E5" s="169"/>
      <c r="F5" s="169"/>
      <c r="G5" s="40" t="str">
        <f t="shared" si="1"/>
        <v>I2</v>
      </c>
      <c r="H5" s="41"/>
      <c r="K5" s="3"/>
      <c r="L5" s="3"/>
      <c r="M5" s="3"/>
      <c r="N5" s="3"/>
      <c r="O5" s="3"/>
      <c r="P5" s="3"/>
      <c r="Q5" s="3"/>
      <c r="R5" s="3"/>
      <c r="S5" s="3"/>
    </row>
    <row r="6" spans="1:19">
      <c r="A6" s="27">
        <v>4</v>
      </c>
      <c r="B6" s="154"/>
      <c r="C6" s="89" t="str">
        <f t="shared" ca="1" si="0"/>
        <v>10</v>
      </c>
      <c r="D6" s="169"/>
      <c r="E6" s="169"/>
      <c r="F6" s="169"/>
      <c r="G6" s="40" t="str">
        <f t="shared" si="1"/>
        <v>I2</v>
      </c>
      <c r="H6" s="41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7">
        <v>5</v>
      </c>
      <c r="B7" s="154"/>
      <c r="C7" s="89" t="str">
        <f t="shared" ca="1" si="0"/>
        <v>03</v>
      </c>
      <c r="D7" s="169"/>
      <c r="E7" s="169"/>
      <c r="F7" s="169"/>
      <c r="G7" s="40" t="str">
        <f t="shared" si="1"/>
        <v>I2</v>
      </c>
      <c r="H7" s="41"/>
      <c r="K7" s="3"/>
      <c r="L7" s="3"/>
      <c r="M7" s="3"/>
      <c r="N7" s="3"/>
      <c r="O7" s="3"/>
      <c r="P7" s="3"/>
      <c r="Q7" s="3"/>
      <c r="R7" s="3"/>
      <c r="S7" s="3"/>
    </row>
    <row r="8" spans="1:19">
      <c r="A8" s="28">
        <v>7</v>
      </c>
      <c r="B8" s="125">
        <v>0</v>
      </c>
      <c r="C8" s="89" t="str">
        <f t="shared" ca="1" si="0"/>
        <v>4C</v>
      </c>
      <c r="D8" s="9" t="s">
        <v>198</v>
      </c>
      <c r="E8" s="117">
        <f t="shared" ref="E8:E71" ca="1" si="2">HEX2DEC(C8)</f>
        <v>76</v>
      </c>
      <c r="F8" s="12" t="s">
        <v>249</v>
      </c>
      <c r="G8" s="40" t="str">
        <f t="shared" si="1"/>
        <v>I2</v>
      </c>
      <c r="H8" s="41"/>
      <c r="K8" s="3"/>
      <c r="L8" s="3"/>
      <c r="M8" s="3"/>
      <c r="N8" s="3"/>
      <c r="O8" s="3"/>
      <c r="P8" s="3"/>
      <c r="Q8" s="3"/>
      <c r="R8" s="3"/>
      <c r="S8" s="3"/>
    </row>
    <row r="9" spans="1:19">
      <c r="A9" s="30">
        <v>8</v>
      </c>
      <c r="B9" s="126">
        <v>1</v>
      </c>
      <c r="C9" s="89" t="str">
        <f t="shared" ca="1" si="0"/>
        <v>3C</v>
      </c>
      <c r="D9" s="13" t="s">
        <v>199</v>
      </c>
      <c r="E9" s="118">
        <f t="shared" ca="1" si="2"/>
        <v>60</v>
      </c>
      <c r="F9" s="16" t="s">
        <v>249</v>
      </c>
      <c r="G9" s="40" t="str">
        <f t="shared" si="1"/>
        <v>I2</v>
      </c>
      <c r="H9" s="41"/>
      <c r="K9" s="3"/>
      <c r="L9" s="3"/>
      <c r="M9" s="3"/>
      <c r="N9" s="3"/>
      <c r="O9" s="3"/>
      <c r="P9" s="3"/>
      <c r="Q9" s="3"/>
      <c r="R9" s="3"/>
      <c r="S9" s="3"/>
    </row>
    <row r="10" spans="1:19">
      <c r="A10" s="28">
        <v>9</v>
      </c>
      <c r="B10" s="28">
        <v>2</v>
      </c>
      <c r="C10" s="89" t="str">
        <f t="shared" ca="1" si="0"/>
        <v>01</v>
      </c>
      <c r="D10" s="9" t="s">
        <v>46</v>
      </c>
      <c r="E10" s="117">
        <f t="shared" ca="1" si="2"/>
        <v>1</v>
      </c>
      <c r="F10" s="12" t="s">
        <v>200</v>
      </c>
      <c r="G10" s="40" t="str">
        <f t="shared" si="1"/>
        <v>I2</v>
      </c>
      <c r="H10" s="41"/>
      <c r="K10" s="3"/>
      <c r="L10" s="3"/>
      <c r="M10" s="3"/>
      <c r="N10" s="3"/>
      <c r="O10" s="3"/>
      <c r="P10" s="3"/>
      <c r="Q10" s="3"/>
      <c r="R10" s="3"/>
      <c r="S10" s="3"/>
    </row>
    <row r="11" spans="1:19">
      <c r="A11" s="30">
        <v>10</v>
      </c>
      <c r="B11" s="30">
        <v>3</v>
      </c>
      <c r="C11" s="89" t="str">
        <f t="shared" ca="1" si="0"/>
        <v>02</v>
      </c>
      <c r="D11" s="13" t="s">
        <v>482</v>
      </c>
      <c r="E11" s="118">
        <f t="shared" ca="1" si="2"/>
        <v>2</v>
      </c>
      <c r="F11" s="16" t="s">
        <v>259</v>
      </c>
      <c r="G11" s="40" t="str">
        <f t="shared" si="1"/>
        <v>I2</v>
      </c>
      <c r="H11" s="41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28">
        <v>11</v>
      </c>
      <c r="B12" s="28">
        <v>4</v>
      </c>
      <c r="C12" s="89" t="str">
        <f t="shared" ca="1" si="0"/>
        <v>00</v>
      </c>
      <c r="D12" s="9" t="s">
        <v>48</v>
      </c>
      <c r="E12" s="117">
        <f t="shared" ca="1" si="2"/>
        <v>0</v>
      </c>
      <c r="F12" s="12" t="s">
        <v>202</v>
      </c>
      <c r="G12" s="40" t="str">
        <f t="shared" si="1"/>
        <v>I2</v>
      </c>
      <c r="H12" s="41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0">
        <v>12</v>
      </c>
      <c r="B13" s="30">
        <v>5</v>
      </c>
      <c r="C13" s="89" t="str">
        <f ca="1">UPPER(MID(INDIRECT(G13), ROW(H13)+ROW(H13)-3, 2))</f>
        <v>01</v>
      </c>
      <c r="D13" s="13" t="s">
        <v>483</v>
      </c>
      <c r="E13" s="118">
        <f t="shared" ca="1" si="2"/>
        <v>1</v>
      </c>
      <c r="F13" s="16" t="s">
        <v>202</v>
      </c>
      <c r="G13" s="40" t="str">
        <f t="shared" si="1"/>
        <v>I2</v>
      </c>
      <c r="H13" s="41"/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1">
        <v>13</v>
      </c>
      <c r="B14" s="31">
        <v>6</v>
      </c>
      <c r="C14" s="89" t="str">
        <f t="shared" ca="1" si="0"/>
        <v>FF</v>
      </c>
      <c r="D14" s="107" t="s">
        <v>246</v>
      </c>
      <c r="E14" s="31">
        <f t="shared" ref="E14:E15" ca="1" si="3">HEX2DEC(C14)</f>
        <v>255</v>
      </c>
      <c r="F14" s="25" t="s">
        <v>246</v>
      </c>
      <c r="G14" s="40" t="str">
        <f t="shared" si="1"/>
        <v>I2</v>
      </c>
      <c r="H14" s="41"/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1">
        <v>14</v>
      </c>
      <c r="B15" s="31">
        <v>7</v>
      </c>
      <c r="C15" s="89" t="str">
        <f t="shared" ca="1" si="0"/>
        <v>FF</v>
      </c>
      <c r="D15" s="107" t="s">
        <v>246</v>
      </c>
      <c r="E15" s="31">
        <f t="shared" ca="1" si="3"/>
        <v>255</v>
      </c>
      <c r="F15" s="25" t="s">
        <v>246</v>
      </c>
      <c r="G15" s="40" t="str">
        <f t="shared" si="1"/>
        <v>I2</v>
      </c>
      <c r="H15" s="41"/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1">
        <v>15</v>
      </c>
      <c r="B16" s="31">
        <v>8</v>
      </c>
      <c r="C16" s="89" t="str">
        <f t="shared" ca="1" si="0"/>
        <v>FF</v>
      </c>
      <c r="D16" s="107" t="s">
        <v>246</v>
      </c>
      <c r="E16" s="31">
        <f t="shared" ca="1" si="2"/>
        <v>255</v>
      </c>
      <c r="F16" s="25" t="s">
        <v>246</v>
      </c>
      <c r="G16" s="40" t="str">
        <f t="shared" si="1"/>
        <v>I2</v>
      </c>
      <c r="H16" s="41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1">
        <v>16</v>
      </c>
      <c r="B17" s="31">
        <v>9</v>
      </c>
      <c r="C17" s="89" t="str">
        <f t="shared" ca="1" si="0"/>
        <v>FF</v>
      </c>
      <c r="D17" s="22" t="s">
        <v>246</v>
      </c>
      <c r="E17" s="31">
        <f t="shared" ca="1" si="2"/>
        <v>255</v>
      </c>
      <c r="F17" s="23" t="s">
        <v>246</v>
      </c>
      <c r="G17" s="40" t="str">
        <f t="shared" si="1"/>
        <v>I2</v>
      </c>
      <c r="H17" s="41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1">
        <v>17</v>
      </c>
      <c r="B18" s="31">
        <v>10</v>
      </c>
      <c r="C18" s="89" t="str">
        <f t="shared" ca="1" si="0"/>
        <v>FF</v>
      </c>
      <c r="D18" s="22" t="s">
        <v>246</v>
      </c>
      <c r="E18" s="31">
        <f t="shared" ca="1" si="2"/>
        <v>255</v>
      </c>
      <c r="F18" s="23" t="s">
        <v>246</v>
      </c>
      <c r="G18" s="40" t="str">
        <f t="shared" si="1"/>
        <v>I2</v>
      </c>
      <c r="H18" s="41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1">
        <v>18</v>
      </c>
      <c r="B19" s="31">
        <v>11</v>
      </c>
      <c r="C19" s="89" t="str">
        <f t="shared" ca="1" si="0"/>
        <v>FF</v>
      </c>
      <c r="D19" s="22" t="s">
        <v>246</v>
      </c>
      <c r="E19" s="31">
        <f t="shared" ca="1" si="2"/>
        <v>255</v>
      </c>
      <c r="F19" s="23" t="s">
        <v>246</v>
      </c>
      <c r="G19" s="40" t="str">
        <f t="shared" si="1"/>
        <v>I2</v>
      </c>
      <c r="H19" s="41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31">
        <v>19</v>
      </c>
      <c r="B20" s="31">
        <v>12</v>
      </c>
      <c r="C20" s="89" t="str">
        <f t="shared" ca="1" si="0"/>
        <v>FF</v>
      </c>
      <c r="D20" s="107" t="s">
        <v>246</v>
      </c>
      <c r="E20" s="31">
        <f t="shared" ca="1" si="2"/>
        <v>255</v>
      </c>
      <c r="F20" s="23" t="s">
        <v>246</v>
      </c>
      <c r="G20" s="40" t="str">
        <f t="shared" si="1"/>
        <v>I2</v>
      </c>
      <c r="H20" s="41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 s="31">
        <v>20</v>
      </c>
      <c r="B21" s="31">
        <v>13</v>
      </c>
      <c r="C21" s="89" t="str">
        <f t="shared" ca="1" si="0"/>
        <v>FF</v>
      </c>
      <c r="D21" s="22" t="s">
        <v>246</v>
      </c>
      <c r="E21" s="31">
        <f t="shared" ca="1" si="2"/>
        <v>255</v>
      </c>
      <c r="F21" s="23" t="s">
        <v>246</v>
      </c>
      <c r="G21" s="40" t="str">
        <f t="shared" si="1"/>
        <v>I2</v>
      </c>
      <c r="H21" s="41"/>
      <c r="K21" s="3"/>
      <c r="L21" s="3"/>
      <c r="M21" s="3"/>
      <c r="N21" s="3"/>
      <c r="O21" s="3"/>
      <c r="P21" s="3"/>
      <c r="Q21" s="3"/>
      <c r="R21" s="3"/>
      <c r="S21" s="3"/>
    </row>
    <row r="22" spans="1:19">
      <c r="A22" s="31">
        <v>21</v>
      </c>
      <c r="B22" s="31">
        <v>14</v>
      </c>
      <c r="C22" s="89" t="str">
        <f t="shared" ca="1" si="0"/>
        <v>FF</v>
      </c>
      <c r="D22" s="22" t="s">
        <v>246</v>
      </c>
      <c r="E22" s="31">
        <f t="shared" ca="1" si="2"/>
        <v>255</v>
      </c>
      <c r="F22" s="23" t="s">
        <v>246</v>
      </c>
      <c r="G22" s="40" t="str">
        <f t="shared" si="1"/>
        <v>I2</v>
      </c>
      <c r="H22" s="41"/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A23" s="31">
        <v>22</v>
      </c>
      <c r="B23" s="31">
        <v>15</v>
      </c>
      <c r="C23" s="89" t="str">
        <f t="shared" ca="1" si="0"/>
        <v>FF</v>
      </c>
      <c r="D23" s="22" t="s">
        <v>246</v>
      </c>
      <c r="E23" s="31">
        <f t="shared" ca="1" si="2"/>
        <v>255</v>
      </c>
      <c r="F23" s="23" t="s">
        <v>246</v>
      </c>
      <c r="G23" s="40" t="str">
        <f t="shared" si="1"/>
        <v>I2</v>
      </c>
      <c r="H23" s="41"/>
      <c r="K23" s="3"/>
      <c r="L23" s="3"/>
      <c r="M23" s="3"/>
      <c r="N23" s="3"/>
      <c r="O23" s="3"/>
      <c r="P23" s="3"/>
      <c r="Q23" s="3"/>
      <c r="R23" s="3"/>
      <c r="S23" s="3"/>
    </row>
    <row r="24" spans="1:19">
      <c r="A24" s="28">
        <v>23</v>
      </c>
      <c r="B24" s="28">
        <v>16</v>
      </c>
      <c r="C24" s="90" t="str">
        <f t="shared" ca="1" si="0"/>
        <v>23</v>
      </c>
      <c r="D24" s="19" t="s">
        <v>52</v>
      </c>
      <c r="E24" s="117">
        <f ca="1">HEX2DEC(C24)*100</f>
        <v>3500</v>
      </c>
      <c r="F24" s="116" t="s">
        <v>212</v>
      </c>
      <c r="G24" s="40" t="str">
        <f t="shared" si="1"/>
        <v>I2</v>
      </c>
      <c r="H24" s="41"/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 s="30">
        <v>24</v>
      </c>
      <c r="B25" s="30">
        <v>17</v>
      </c>
      <c r="C25" s="90" t="str">
        <f t="shared" ca="1" si="0"/>
        <v>35</v>
      </c>
      <c r="D25" s="13" t="s">
        <v>53</v>
      </c>
      <c r="E25" s="118">
        <f ca="1">HEX2DEC(C25)*100</f>
        <v>5300</v>
      </c>
      <c r="F25" s="16" t="s">
        <v>212</v>
      </c>
      <c r="G25" s="40" t="str">
        <f t="shared" si="1"/>
        <v>I2</v>
      </c>
      <c r="H25" s="41"/>
      <c r="K25" s="3"/>
      <c r="L25" s="3"/>
      <c r="M25" s="3"/>
      <c r="N25" s="3"/>
      <c r="O25" s="3"/>
      <c r="P25" s="3"/>
      <c r="Q25" s="3"/>
      <c r="R25" s="3"/>
      <c r="S25" s="3"/>
    </row>
    <row r="26" spans="1:19">
      <c r="A26" s="28">
        <v>25</v>
      </c>
      <c r="B26" s="28">
        <v>18</v>
      </c>
      <c r="C26" s="90" t="str">
        <f t="shared" ca="1" si="0"/>
        <v>0D</v>
      </c>
      <c r="D26" s="9" t="s">
        <v>54</v>
      </c>
      <c r="E26" s="117">
        <f ca="1">HEX2DEC(C26)*100</f>
        <v>1300</v>
      </c>
      <c r="F26" s="12" t="s">
        <v>478</v>
      </c>
      <c r="G26" s="40" t="str">
        <f t="shared" si="1"/>
        <v>I2</v>
      </c>
      <c r="H26" s="41"/>
      <c r="K26" s="3"/>
      <c r="L26" s="3"/>
      <c r="M26" s="3"/>
      <c r="N26" s="3"/>
      <c r="O26" s="3"/>
      <c r="P26" s="3"/>
      <c r="Q26" s="3"/>
      <c r="R26" s="3"/>
      <c r="S26" s="3"/>
    </row>
    <row r="27" spans="1:19">
      <c r="A27" s="30">
        <v>26</v>
      </c>
      <c r="B27" s="30">
        <v>19</v>
      </c>
      <c r="C27" s="90" t="str">
        <f t="shared" ca="1" si="0"/>
        <v>19</v>
      </c>
      <c r="D27" s="13" t="s">
        <v>55</v>
      </c>
      <c r="E27" s="118">
        <f t="shared" ca="1" si="2"/>
        <v>25</v>
      </c>
      <c r="F27" s="16" t="s">
        <v>205</v>
      </c>
      <c r="G27" s="40" t="str">
        <f t="shared" si="1"/>
        <v>I2</v>
      </c>
      <c r="H27" s="41"/>
    </row>
    <row r="28" spans="1:19">
      <c r="A28" s="28">
        <v>27</v>
      </c>
      <c r="B28" s="28">
        <v>20</v>
      </c>
      <c r="C28" s="90" t="str">
        <f t="shared" ca="1" si="0"/>
        <v>00</v>
      </c>
      <c r="D28" s="9" t="s">
        <v>484</v>
      </c>
      <c r="E28" s="117">
        <f ca="1">HEX2DEC(C28)*100</f>
        <v>0</v>
      </c>
      <c r="F28" s="12" t="s">
        <v>486</v>
      </c>
      <c r="G28" s="40" t="str">
        <f t="shared" si="1"/>
        <v>I2</v>
      </c>
      <c r="H28" s="41"/>
    </row>
    <row r="29" spans="1:19">
      <c r="A29" s="30">
        <v>28</v>
      </c>
      <c r="B29" s="30">
        <v>21</v>
      </c>
      <c r="C29" s="90" t="str">
        <f t="shared" ca="1" si="0"/>
        <v>00</v>
      </c>
      <c r="D29" s="13" t="s">
        <v>485</v>
      </c>
      <c r="E29" s="118">
        <f ca="1">HEX2DEC(C29)*0.1</f>
        <v>0</v>
      </c>
      <c r="F29" s="16" t="s">
        <v>202</v>
      </c>
      <c r="G29" s="40" t="str">
        <f t="shared" si="1"/>
        <v>I2</v>
      </c>
      <c r="H29" s="41"/>
    </row>
    <row r="30" spans="1:19">
      <c r="A30" s="31">
        <v>29</v>
      </c>
      <c r="B30" s="31">
        <v>22</v>
      </c>
      <c r="C30" s="90" t="str">
        <f t="shared" ca="1" si="0"/>
        <v>FF</v>
      </c>
      <c r="D30" s="22" t="s">
        <v>246</v>
      </c>
      <c r="E30" s="31">
        <f ca="1">HEX2DEC(C30)</f>
        <v>255</v>
      </c>
      <c r="F30" s="23" t="s">
        <v>246</v>
      </c>
      <c r="G30" s="40" t="str">
        <f t="shared" si="1"/>
        <v>I2</v>
      </c>
      <c r="H30" s="41"/>
    </row>
    <row r="31" spans="1:19">
      <c r="A31" s="31">
        <v>30</v>
      </c>
      <c r="B31" s="31">
        <v>23</v>
      </c>
      <c r="C31" s="90" t="str">
        <f t="shared" ca="1" si="0"/>
        <v>FF</v>
      </c>
      <c r="D31" s="22" t="s">
        <v>246</v>
      </c>
      <c r="E31" s="31">
        <f ca="1">HEX2DEC(C31)</f>
        <v>255</v>
      </c>
      <c r="F31" s="23" t="s">
        <v>246</v>
      </c>
      <c r="G31" s="40" t="str">
        <f t="shared" si="1"/>
        <v>I2</v>
      </c>
      <c r="H31" s="41"/>
    </row>
    <row r="32" spans="1:19">
      <c r="A32" s="31">
        <v>31</v>
      </c>
      <c r="B32" s="31">
        <v>24</v>
      </c>
      <c r="C32" s="90" t="str">
        <f t="shared" ca="1" si="0"/>
        <v>FF</v>
      </c>
      <c r="D32" s="22" t="s">
        <v>246</v>
      </c>
      <c r="E32" s="31">
        <f t="shared" ref="E32:E38" ca="1" si="4">HEX2DEC(C32)</f>
        <v>255</v>
      </c>
      <c r="F32" s="23" t="s">
        <v>246</v>
      </c>
      <c r="G32" s="40" t="str">
        <f t="shared" si="1"/>
        <v>I2</v>
      </c>
      <c r="H32" s="41"/>
    </row>
    <row r="33" spans="1:12">
      <c r="A33" s="31">
        <v>32</v>
      </c>
      <c r="B33" s="31">
        <v>25</v>
      </c>
      <c r="C33" s="90" t="str">
        <f t="shared" ca="1" si="0"/>
        <v>FF</v>
      </c>
      <c r="D33" s="22" t="s">
        <v>246</v>
      </c>
      <c r="E33" s="31">
        <f t="shared" ca="1" si="4"/>
        <v>255</v>
      </c>
      <c r="F33" s="23" t="s">
        <v>246</v>
      </c>
      <c r="G33" s="40" t="str">
        <f t="shared" si="1"/>
        <v>I2</v>
      </c>
      <c r="H33" s="41"/>
    </row>
    <row r="34" spans="1:12">
      <c r="A34" s="31">
        <v>33</v>
      </c>
      <c r="B34" s="31">
        <v>26</v>
      </c>
      <c r="C34" s="90" t="str">
        <f t="shared" ca="1" si="0"/>
        <v>FF</v>
      </c>
      <c r="D34" s="22" t="s">
        <v>246</v>
      </c>
      <c r="E34" s="31">
        <f t="shared" ca="1" si="4"/>
        <v>255</v>
      </c>
      <c r="F34" s="23" t="s">
        <v>246</v>
      </c>
      <c r="G34" s="40" t="str">
        <f t="shared" si="1"/>
        <v>I2</v>
      </c>
      <c r="H34" s="41"/>
      <c r="K34" s="39"/>
      <c r="L34" s="39"/>
    </row>
    <row r="35" spans="1:12">
      <c r="A35" s="31">
        <v>34</v>
      </c>
      <c r="B35" s="31">
        <v>27</v>
      </c>
      <c r="C35" s="90" t="str">
        <f t="shared" ca="1" si="0"/>
        <v>FF</v>
      </c>
      <c r="D35" s="22" t="s">
        <v>246</v>
      </c>
      <c r="E35" s="31">
        <f t="shared" ca="1" si="4"/>
        <v>255</v>
      </c>
      <c r="F35" s="23" t="s">
        <v>246</v>
      </c>
      <c r="G35" s="40" t="str">
        <f t="shared" si="1"/>
        <v>I2</v>
      </c>
      <c r="H35" s="41"/>
      <c r="K35" s="39"/>
    </row>
    <row r="36" spans="1:12">
      <c r="A36" s="31">
        <v>35</v>
      </c>
      <c r="B36" s="31">
        <v>28</v>
      </c>
      <c r="C36" s="90" t="str">
        <f t="shared" ca="1" si="0"/>
        <v>FF</v>
      </c>
      <c r="D36" s="22" t="s">
        <v>246</v>
      </c>
      <c r="E36" s="31">
        <f t="shared" ca="1" si="4"/>
        <v>255</v>
      </c>
      <c r="F36" s="23" t="s">
        <v>246</v>
      </c>
      <c r="G36" s="40" t="str">
        <f t="shared" si="1"/>
        <v>I2</v>
      </c>
      <c r="H36" s="41"/>
    </row>
    <row r="37" spans="1:12">
      <c r="A37" s="31">
        <v>36</v>
      </c>
      <c r="B37" s="31">
        <v>29</v>
      </c>
      <c r="C37" s="90" t="str">
        <f t="shared" ca="1" si="0"/>
        <v>FF</v>
      </c>
      <c r="D37" s="22" t="s">
        <v>246</v>
      </c>
      <c r="E37" s="31">
        <f t="shared" ca="1" si="4"/>
        <v>255</v>
      </c>
      <c r="F37" s="23" t="s">
        <v>246</v>
      </c>
      <c r="G37" s="40" t="str">
        <f t="shared" si="1"/>
        <v>I2</v>
      </c>
      <c r="H37" s="41"/>
    </row>
    <row r="38" spans="1:12">
      <c r="A38" s="31">
        <v>37</v>
      </c>
      <c r="B38" s="31">
        <v>30</v>
      </c>
      <c r="C38" s="90" t="str">
        <f t="shared" ca="1" si="0"/>
        <v>FF</v>
      </c>
      <c r="D38" s="22" t="s">
        <v>246</v>
      </c>
      <c r="E38" s="31">
        <f t="shared" ca="1" si="4"/>
        <v>255</v>
      </c>
      <c r="F38" s="23" t="s">
        <v>246</v>
      </c>
      <c r="G38" s="40" t="str">
        <f t="shared" si="1"/>
        <v>I2</v>
      </c>
      <c r="H38" s="41"/>
    </row>
    <row r="39" spans="1:12">
      <c r="A39" s="31">
        <v>38</v>
      </c>
      <c r="B39" s="31">
        <v>31</v>
      </c>
      <c r="C39" s="90" t="str">
        <f t="shared" ca="1" si="0"/>
        <v>FF</v>
      </c>
      <c r="D39" s="22" t="s">
        <v>246</v>
      </c>
      <c r="E39" s="31">
        <f ca="1">HEX2DEC(C39)</f>
        <v>255</v>
      </c>
      <c r="F39" s="23" t="s">
        <v>246</v>
      </c>
      <c r="G39" s="40" t="str">
        <f t="shared" si="1"/>
        <v>I2</v>
      </c>
      <c r="H39" s="41"/>
    </row>
    <row r="40" spans="1:12">
      <c r="A40" s="28">
        <v>39</v>
      </c>
      <c r="B40" s="28">
        <v>32</v>
      </c>
      <c r="C40" s="92" t="str">
        <f t="shared" ca="1" si="0"/>
        <v>03</v>
      </c>
      <c r="D40" s="9" t="s">
        <v>496</v>
      </c>
      <c r="E40" s="117">
        <f ca="1">HEX2DEC(C40)*0.1</f>
        <v>0.30000000000000004</v>
      </c>
      <c r="F40" s="114" t="s">
        <v>499</v>
      </c>
      <c r="G40" s="40" t="str">
        <f t="shared" si="1"/>
        <v>I2</v>
      </c>
      <c r="H40" s="41"/>
    </row>
    <row r="41" spans="1:12">
      <c r="A41" s="30">
        <v>40</v>
      </c>
      <c r="B41" s="30">
        <v>33</v>
      </c>
      <c r="C41" s="92" t="str">
        <f t="shared" ca="1" si="0"/>
        <v>02</v>
      </c>
      <c r="D41" s="13" t="s">
        <v>156</v>
      </c>
      <c r="E41" s="118">
        <f t="shared" ca="1" si="2"/>
        <v>2</v>
      </c>
      <c r="F41" s="115" t="s">
        <v>249</v>
      </c>
      <c r="G41" s="40" t="str">
        <f t="shared" si="1"/>
        <v>I2</v>
      </c>
      <c r="H41" s="41"/>
    </row>
    <row r="42" spans="1:12">
      <c r="A42" s="28">
        <v>41</v>
      </c>
      <c r="B42" s="28">
        <v>34</v>
      </c>
      <c r="C42" s="92" t="str">
        <f t="shared" ca="1" si="0"/>
        <v>05</v>
      </c>
      <c r="D42" s="9" t="s">
        <v>160</v>
      </c>
      <c r="E42" s="117">
        <f t="shared" ca="1" si="2"/>
        <v>5</v>
      </c>
      <c r="F42" s="114" t="s">
        <v>249</v>
      </c>
      <c r="G42" s="40" t="str">
        <f t="shared" si="1"/>
        <v>I2</v>
      </c>
      <c r="H42" s="41"/>
    </row>
    <row r="43" spans="1:12">
      <c r="A43" s="30">
        <v>42</v>
      </c>
      <c r="B43" s="30">
        <v>35</v>
      </c>
      <c r="C43" s="92" t="str">
        <f t="shared" ca="1" si="0"/>
        <v>28</v>
      </c>
      <c r="D43" s="13" t="s">
        <v>489</v>
      </c>
      <c r="E43" s="118">
        <f t="shared" ca="1" si="2"/>
        <v>40</v>
      </c>
      <c r="F43" s="15"/>
      <c r="G43" s="40" t="str">
        <f t="shared" si="1"/>
        <v>I2</v>
      </c>
      <c r="H43" s="41"/>
    </row>
    <row r="44" spans="1:12">
      <c r="A44" s="28">
        <v>43</v>
      </c>
      <c r="B44" s="28">
        <v>36</v>
      </c>
      <c r="C44" s="92" t="str">
        <f t="shared" ca="1" si="0"/>
        <v>14</v>
      </c>
      <c r="D44" s="9" t="s">
        <v>490</v>
      </c>
      <c r="E44" s="117">
        <f t="shared" ca="1" si="2"/>
        <v>20</v>
      </c>
      <c r="F44" s="11"/>
      <c r="G44" s="40" t="str">
        <f t="shared" si="1"/>
        <v>I2</v>
      </c>
      <c r="H44" s="41"/>
    </row>
    <row r="45" spans="1:12">
      <c r="A45" s="30">
        <v>44</v>
      </c>
      <c r="B45" s="30">
        <v>37</v>
      </c>
      <c r="C45" s="92" t="str">
        <f t="shared" ca="1" si="0"/>
        <v>05</v>
      </c>
      <c r="D45" s="13" t="s">
        <v>491</v>
      </c>
      <c r="E45" s="118">
        <f t="shared" ca="1" si="2"/>
        <v>5</v>
      </c>
      <c r="F45" s="15" t="s">
        <v>249</v>
      </c>
      <c r="G45" s="40" t="str">
        <f t="shared" si="1"/>
        <v>I2</v>
      </c>
      <c r="H45" s="41"/>
    </row>
    <row r="46" spans="1:12">
      <c r="A46" s="28">
        <v>45</v>
      </c>
      <c r="B46" s="28">
        <v>38</v>
      </c>
      <c r="C46" s="92" t="str">
        <f t="shared" ca="1" si="0"/>
        <v>05</v>
      </c>
      <c r="D46" s="9" t="s">
        <v>504</v>
      </c>
      <c r="E46" s="117">
        <f t="shared" ca="1" si="2"/>
        <v>5</v>
      </c>
      <c r="F46" s="11"/>
      <c r="G46" s="40" t="str">
        <f t="shared" si="1"/>
        <v>I2</v>
      </c>
      <c r="H46" s="41"/>
    </row>
    <row r="47" spans="1:12">
      <c r="A47" s="30">
        <v>46</v>
      </c>
      <c r="B47" s="30">
        <v>39</v>
      </c>
      <c r="C47" s="92" t="str">
        <f t="shared" ca="1" si="0"/>
        <v>02</v>
      </c>
      <c r="D47" s="13" t="s">
        <v>505</v>
      </c>
      <c r="E47" s="118">
        <f t="shared" ca="1" si="2"/>
        <v>2</v>
      </c>
      <c r="F47" s="15"/>
      <c r="G47" s="40" t="str">
        <f t="shared" si="1"/>
        <v>I2</v>
      </c>
      <c r="H47" s="41"/>
    </row>
    <row r="48" spans="1:12">
      <c r="A48" s="28">
        <v>47</v>
      </c>
      <c r="B48" s="28">
        <v>40</v>
      </c>
      <c r="C48" s="92" t="str">
        <f t="shared" ca="1" si="0"/>
        <v>46</v>
      </c>
      <c r="D48" s="9" t="s">
        <v>509</v>
      </c>
      <c r="E48" s="117">
        <f ca="1">HEX2DEC(C48)*100</f>
        <v>7000</v>
      </c>
      <c r="F48" s="11" t="s">
        <v>212</v>
      </c>
      <c r="G48" s="40" t="str">
        <f t="shared" si="1"/>
        <v>I2</v>
      </c>
      <c r="H48" s="41"/>
    </row>
    <row r="49" spans="1:8">
      <c r="A49" s="30">
        <v>48</v>
      </c>
      <c r="B49" s="30">
        <v>41</v>
      </c>
      <c r="C49" s="92" t="str">
        <f t="shared" ca="1" si="0"/>
        <v>46</v>
      </c>
      <c r="D49" s="13" t="s">
        <v>510</v>
      </c>
      <c r="E49" s="118">
        <f ca="1">HEX2DEC(C49)*100</f>
        <v>7000</v>
      </c>
      <c r="F49" s="16" t="s">
        <v>212</v>
      </c>
      <c r="G49" s="40" t="str">
        <f t="shared" si="1"/>
        <v>I2</v>
      </c>
      <c r="H49" s="41"/>
    </row>
    <row r="50" spans="1:8">
      <c r="A50" s="28">
        <v>49</v>
      </c>
      <c r="B50" s="28">
        <v>42</v>
      </c>
      <c r="C50" s="92" t="str">
        <f t="shared" ca="1" si="0"/>
        <v>14</v>
      </c>
      <c r="D50" s="9" t="s">
        <v>494</v>
      </c>
      <c r="E50" s="117">
        <f t="shared" ca="1" si="2"/>
        <v>20</v>
      </c>
      <c r="F50" s="11"/>
      <c r="G50" s="40" t="str">
        <f t="shared" si="1"/>
        <v>I2</v>
      </c>
      <c r="H50" s="41"/>
    </row>
    <row r="51" spans="1:8">
      <c r="A51" s="30">
        <v>50</v>
      </c>
      <c r="B51" s="30">
        <v>43</v>
      </c>
      <c r="C51" s="92" t="str">
        <f t="shared" ca="1" si="0"/>
        <v>0F</v>
      </c>
      <c r="D51" s="13" t="s">
        <v>497</v>
      </c>
      <c r="E51" s="118">
        <f ca="1">HEX2DEC(C51)*0.1</f>
        <v>1.5</v>
      </c>
      <c r="F51" s="15" t="s">
        <v>499</v>
      </c>
      <c r="G51" s="40" t="str">
        <f t="shared" si="1"/>
        <v>I2</v>
      </c>
      <c r="H51" s="41"/>
    </row>
    <row r="52" spans="1:8">
      <c r="A52" s="28">
        <v>51</v>
      </c>
      <c r="B52" s="28">
        <v>44</v>
      </c>
      <c r="C52" s="92" t="str">
        <f t="shared" ca="1" si="0"/>
        <v>01</v>
      </c>
      <c r="D52" s="9" t="s">
        <v>506</v>
      </c>
      <c r="E52" s="117">
        <f ca="1">HEX2DEC(C52)*100</f>
        <v>100</v>
      </c>
      <c r="F52" s="11" t="s">
        <v>487</v>
      </c>
      <c r="G52" s="40" t="str">
        <f t="shared" si="1"/>
        <v>I2</v>
      </c>
      <c r="H52" s="41"/>
    </row>
    <row r="53" spans="1:8">
      <c r="A53" s="30">
        <v>52</v>
      </c>
      <c r="B53" s="30">
        <v>45</v>
      </c>
      <c r="C53" s="92" t="str">
        <f t="shared" ca="1" si="0"/>
        <v>0F</v>
      </c>
      <c r="D53" s="13" t="s">
        <v>165</v>
      </c>
      <c r="E53" s="118">
        <f ca="1">HEX2DEC(C53)</f>
        <v>15</v>
      </c>
      <c r="F53" s="15" t="s">
        <v>152</v>
      </c>
      <c r="G53" s="40" t="str">
        <f t="shared" si="1"/>
        <v>I2</v>
      </c>
      <c r="H53" s="41"/>
    </row>
    <row r="54" spans="1:8">
      <c r="A54" s="28">
        <v>53</v>
      </c>
      <c r="B54" s="28">
        <v>46</v>
      </c>
      <c r="C54" s="92" t="str">
        <f t="shared" ca="1" si="0"/>
        <v>19</v>
      </c>
      <c r="D54" s="9" t="s">
        <v>139</v>
      </c>
      <c r="E54" s="117">
        <f t="shared" ca="1" si="2"/>
        <v>25</v>
      </c>
      <c r="F54" s="114" t="s">
        <v>249</v>
      </c>
      <c r="G54" s="40" t="str">
        <f t="shared" si="1"/>
        <v>I2</v>
      </c>
      <c r="H54" s="41"/>
    </row>
    <row r="55" spans="1:8">
      <c r="A55" s="30">
        <v>54</v>
      </c>
      <c r="B55" s="30">
        <v>47</v>
      </c>
      <c r="C55" s="92" t="str">
        <f t="shared" ca="1" si="0"/>
        <v>06</v>
      </c>
      <c r="D55" s="13" t="s">
        <v>501</v>
      </c>
      <c r="E55" s="118">
        <f t="shared" ca="1" si="2"/>
        <v>6</v>
      </c>
      <c r="F55" s="15" t="s">
        <v>498</v>
      </c>
      <c r="G55" s="40" t="str">
        <f t="shared" si="1"/>
        <v>I2</v>
      </c>
      <c r="H55" s="41"/>
    </row>
    <row r="56" spans="1:8">
      <c r="A56" s="28">
        <v>55</v>
      </c>
      <c r="B56" s="28">
        <v>48</v>
      </c>
      <c r="C56" s="97" t="str">
        <f t="shared" ca="1" si="0"/>
        <v>0A</v>
      </c>
      <c r="D56" s="9" t="s">
        <v>500</v>
      </c>
      <c r="E56" s="117">
        <f t="shared" ca="1" si="2"/>
        <v>10</v>
      </c>
      <c r="F56" s="114" t="s">
        <v>249</v>
      </c>
      <c r="G56" s="40" t="str">
        <f t="shared" si="1"/>
        <v>I2</v>
      </c>
      <c r="H56" s="41"/>
    </row>
    <row r="57" spans="1:8">
      <c r="A57" s="30">
        <v>56</v>
      </c>
      <c r="B57" s="30">
        <v>49</v>
      </c>
      <c r="C57" s="97" t="str">
        <f t="shared" ca="1" si="0"/>
        <v>55</v>
      </c>
      <c r="D57" s="13" t="s">
        <v>155</v>
      </c>
      <c r="E57" s="118">
        <f t="shared" ca="1" si="2"/>
        <v>85</v>
      </c>
      <c r="F57" s="15" t="s">
        <v>487</v>
      </c>
      <c r="G57" s="40" t="str">
        <f t="shared" si="1"/>
        <v>I2</v>
      </c>
      <c r="H57" s="41"/>
    </row>
    <row r="58" spans="1:8">
      <c r="A58" s="28">
        <v>57</v>
      </c>
      <c r="B58" s="28">
        <v>50</v>
      </c>
      <c r="C58" s="97" t="str">
        <f t="shared" ca="1" si="0"/>
        <v>07</v>
      </c>
      <c r="D58" s="9" t="s">
        <v>154</v>
      </c>
      <c r="E58" s="117">
        <f t="shared" ca="1" si="2"/>
        <v>7</v>
      </c>
      <c r="F58" s="11" t="s">
        <v>487</v>
      </c>
      <c r="G58" s="40" t="str">
        <f t="shared" si="1"/>
        <v>I2</v>
      </c>
      <c r="H58" s="41"/>
    </row>
    <row r="59" spans="1:8">
      <c r="A59" s="30">
        <v>58</v>
      </c>
      <c r="B59" s="30">
        <v>51</v>
      </c>
      <c r="C59" s="97" t="str">
        <f t="shared" ca="1" si="0"/>
        <v>0B</v>
      </c>
      <c r="D59" s="13" t="s">
        <v>157</v>
      </c>
      <c r="E59" s="118">
        <f t="shared" ca="1" si="2"/>
        <v>11</v>
      </c>
      <c r="F59" s="15" t="s">
        <v>249</v>
      </c>
      <c r="G59" s="40" t="str">
        <f t="shared" si="1"/>
        <v>I2</v>
      </c>
      <c r="H59" s="41"/>
    </row>
    <row r="60" spans="1:8">
      <c r="A60" s="28">
        <v>59</v>
      </c>
      <c r="B60" s="28">
        <v>52</v>
      </c>
      <c r="C60" s="97" t="str">
        <f t="shared" ca="1" si="0"/>
        <v>02</v>
      </c>
      <c r="D60" s="9" t="s">
        <v>488</v>
      </c>
      <c r="E60" s="117">
        <f t="shared" ca="1" si="2"/>
        <v>2</v>
      </c>
      <c r="F60" s="114" t="s">
        <v>249</v>
      </c>
      <c r="G60" s="40" t="str">
        <f t="shared" si="1"/>
        <v>I2</v>
      </c>
      <c r="H60" s="41"/>
    </row>
    <row r="61" spans="1:8">
      <c r="A61" s="30">
        <v>60</v>
      </c>
      <c r="B61" s="30">
        <v>53</v>
      </c>
      <c r="C61" s="97" t="str">
        <f t="shared" ca="1" si="0"/>
        <v>05</v>
      </c>
      <c r="D61" s="13" t="s">
        <v>495</v>
      </c>
      <c r="E61" s="118">
        <f t="shared" ca="1" si="2"/>
        <v>5</v>
      </c>
      <c r="F61" s="15" t="s">
        <v>249</v>
      </c>
      <c r="G61" s="40" t="str">
        <f t="shared" si="1"/>
        <v>I2</v>
      </c>
      <c r="H61" s="41"/>
    </row>
    <row r="62" spans="1:8">
      <c r="A62" s="28">
        <v>61</v>
      </c>
      <c r="B62" s="28">
        <v>54</v>
      </c>
      <c r="C62" s="97" t="str">
        <f t="shared" ca="1" si="0"/>
        <v>14</v>
      </c>
      <c r="D62" s="9" t="s">
        <v>508</v>
      </c>
      <c r="E62" s="117">
        <f t="shared" ca="1" si="2"/>
        <v>20</v>
      </c>
      <c r="F62" s="11" t="s">
        <v>249</v>
      </c>
      <c r="G62" s="40" t="str">
        <f t="shared" si="1"/>
        <v>I2</v>
      </c>
      <c r="H62" s="41"/>
    </row>
    <row r="63" spans="1:8">
      <c r="A63" s="30">
        <v>62</v>
      </c>
      <c r="B63" s="30">
        <v>55</v>
      </c>
      <c r="C63" s="97" t="str">
        <f t="shared" ca="1" si="0"/>
        <v>01</v>
      </c>
      <c r="D63" s="13" t="s">
        <v>502</v>
      </c>
      <c r="E63" s="118">
        <f t="shared" ca="1" si="2"/>
        <v>1</v>
      </c>
      <c r="F63" s="15"/>
      <c r="G63" s="40" t="str">
        <f t="shared" si="1"/>
        <v>I2</v>
      </c>
      <c r="H63" s="41"/>
    </row>
    <row r="64" spans="1:8">
      <c r="A64" s="28">
        <v>63</v>
      </c>
      <c r="B64" s="28">
        <v>56</v>
      </c>
      <c r="C64" s="97" t="str">
        <f t="shared" ca="1" si="0"/>
        <v>0A</v>
      </c>
      <c r="D64" s="9" t="s">
        <v>503</v>
      </c>
      <c r="E64" s="117">
        <f t="shared" ca="1" si="2"/>
        <v>10</v>
      </c>
      <c r="F64" s="11"/>
      <c r="G64" s="40" t="str">
        <f t="shared" si="1"/>
        <v>I2</v>
      </c>
      <c r="H64" s="41"/>
    </row>
    <row r="65" spans="1:8">
      <c r="A65" s="30">
        <v>64</v>
      </c>
      <c r="B65" s="30">
        <v>57</v>
      </c>
      <c r="C65" s="97" t="str">
        <f t="shared" ca="1" si="0"/>
        <v>0F</v>
      </c>
      <c r="D65" s="13" t="s">
        <v>492</v>
      </c>
      <c r="E65" s="118">
        <f t="shared" ca="1" si="2"/>
        <v>15</v>
      </c>
      <c r="F65" s="15"/>
      <c r="G65" s="40" t="str">
        <f t="shared" si="1"/>
        <v>I2</v>
      </c>
      <c r="H65" s="41"/>
    </row>
    <row r="66" spans="1:8">
      <c r="A66" s="28">
        <v>65</v>
      </c>
      <c r="B66" s="28">
        <v>58</v>
      </c>
      <c r="C66" s="97" t="str">
        <f t="shared" ref="C66:C129" ca="1" si="5">UPPER(MID(INDIRECT(G66), ROW(H66)+ROW(H66)-3, 2))</f>
        <v>0F</v>
      </c>
      <c r="D66" s="9" t="s">
        <v>493</v>
      </c>
      <c r="E66" s="118">
        <f t="shared" ca="1" si="2"/>
        <v>15</v>
      </c>
      <c r="F66" s="11"/>
      <c r="G66" s="40" t="str">
        <f t="shared" ref="G66:G129" si="6">$H$1</f>
        <v>I2</v>
      </c>
      <c r="H66" s="41"/>
    </row>
    <row r="67" spans="1:8">
      <c r="A67" s="31">
        <v>66</v>
      </c>
      <c r="B67" s="31">
        <v>59</v>
      </c>
      <c r="C67" s="97" t="str">
        <f t="shared" ca="1" si="5"/>
        <v>FF</v>
      </c>
      <c r="D67" s="22" t="s">
        <v>246</v>
      </c>
      <c r="E67" s="31">
        <f ca="1">HEX2DEC(C67)</f>
        <v>255</v>
      </c>
      <c r="F67" s="23" t="s">
        <v>246</v>
      </c>
      <c r="G67" s="40" t="str">
        <f t="shared" si="6"/>
        <v>I2</v>
      </c>
      <c r="H67" s="41"/>
    </row>
    <row r="68" spans="1:8">
      <c r="A68" s="28">
        <v>67</v>
      </c>
      <c r="B68" s="28">
        <v>60</v>
      </c>
      <c r="C68" s="97" t="str">
        <f t="shared" ca="1" si="5"/>
        <v>1B</v>
      </c>
      <c r="D68" s="9" t="s">
        <v>507</v>
      </c>
      <c r="E68" s="118">
        <f t="shared" ca="1" si="2"/>
        <v>27</v>
      </c>
      <c r="F68" s="11" t="s">
        <v>249</v>
      </c>
      <c r="G68" s="40" t="str">
        <f t="shared" si="6"/>
        <v>I2</v>
      </c>
      <c r="H68" s="41"/>
    </row>
    <row r="69" spans="1:8">
      <c r="A69" s="30">
        <v>68</v>
      </c>
      <c r="B69" s="30">
        <v>61</v>
      </c>
      <c r="C69" s="97" t="str">
        <f t="shared" ca="1" si="5"/>
        <v>63</v>
      </c>
      <c r="D69" s="13" t="s">
        <v>511</v>
      </c>
      <c r="E69" s="118">
        <f ca="1">HEX2DEC(C69)</f>
        <v>99</v>
      </c>
      <c r="F69" s="15" t="s">
        <v>513</v>
      </c>
      <c r="G69" s="40" t="str">
        <f t="shared" si="6"/>
        <v>I2</v>
      </c>
      <c r="H69" s="41"/>
    </row>
    <row r="70" spans="1:8">
      <c r="A70" s="31">
        <v>69</v>
      </c>
      <c r="B70" s="28">
        <v>62</v>
      </c>
      <c r="C70" s="97" t="str">
        <f t="shared" ca="1" si="5"/>
        <v>63</v>
      </c>
      <c r="D70" s="9" t="s">
        <v>512</v>
      </c>
      <c r="E70" s="118">
        <f t="shared" ca="1" si="2"/>
        <v>99</v>
      </c>
      <c r="F70" s="11" t="s">
        <v>513</v>
      </c>
      <c r="G70" s="40" t="str">
        <f t="shared" si="6"/>
        <v>I2</v>
      </c>
      <c r="H70" s="41"/>
    </row>
    <row r="71" spans="1:8">
      <c r="A71" s="31">
        <v>70</v>
      </c>
      <c r="B71" s="31">
        <v>63</v>
      </c>
      <c r="C71" s="97" t="str">
        <f t="shared" ca="1" si="5"/>
        <v>EF</v>
      </c>
      <c r="D71" s="22" t="s">
        <v>246</v>
      </c>
      <c r="E71" s="31">
        <f t="shared" ca="1" si="2"/>
        <v>239</v>
      </c>
      <c r="F71" s="24" t="s">
        <v>246</v>
      </c>
      <c r="G71" s="40" t="str">
        <f t="shared" si="6"/>
        <v>I2</v>
      </c>
      <c r="H71" s="41"/>
    </row>
    <row r="72" spans="1:8">
      <c r="A72" s="28">
        <v>71</v>
      </c>
      <c r="B72" s="28">
        <v>64</v>
      </c>
      <c r="C72" s="96" t="str">
        <f t="shared" ca="1" si="5"/>
        <v/>
      </c>
      <c r="D72" s="9" t="s">
        <v>134</v>
      </c>
      <c r="E72" s="117">
        <f t="shared" ref="E72:E135" ca="1" si="7">HEX2DEC(C72)</f>
        <v>0</v>
      </c>
      <c r="F72" s="11"/>
      <c r="G72" s="40" t="str">
        <f t="shared" si="6"/>
        <v>I2</v>
      </c>
      <c r="H72" s="41"/>
    </row>
    <row r="73" spans="1:8">
      <c r="A73" s="30">
        <v>72</v>
      </c>
      <c r="B73" s="30">
        <v>65</v>
      </c>
      <c r="C73" s="96" t="str">
        <f t="shared" ca="1" si="5"/>
        <v/>
      </c>
      <c r="D73" s="13" t="s">
        <v>135</v>
      </c>
      <c r="E73" s="118">
        <f ca="1">HEX2DEC(C73)*0.01</f>
        <v>0</v>
      </c>
      <c r="F73" s="15" t="s">
        <v>251</v>
      </c>
      <c r="G73" s="40" t="str">
        <f t="shared" si="6"/>
        <v>I2</v>
      </c>
      <c r="H73" s="41"/>
    </row>
    <row r="74" spans="1:8">
      <c r="A74" s="28">
        <v>73</v>
      </c>
      <c r="B74" s="28">
        <v>66</v>
      </c>
      <c r="C74" s="96" t="str">
        <f t="shared" ca="1" si="5"/>
        <v/>
      </c>
      <c r="D74" s="9" t="s">
        <v>136</v>
      </c>
      <c r="E74" s="117">
        <f ca="1">HEX2DEC(C74)*0.01</f>
        <v>0</v>
      </c>
      <c r="F74" s="11" t="s">
        <v>251</v>
      </c>
      <c r="G74" s="40" t="str">
        <f t="shared" si="6"/>
        <v>I2</v>
      </c>
      <c r="H74" s="41"/>
    </row>
    <row r="75" spans="1:8">
      <c r="A75" s="30">
        <v>74</v>
      </c>
      <c r="B75" s="30">
        <v>67</v>
      </c>
      <c r="C75" s="96" t="str">
        <f t="shared" ca="1" si="5"/>
        <v/>
      </c>
      <c r="D75" s="13" t="s">
        <v>137</v>
      </c>
      <c r="E75" s="118">
        <f ca="1">HEX2DEC(C75)*0.01</f>
        <v>0</v>
      </c>
      <c r="F75" s="15" t="s">
        <v>251</v>
      </c>
      <c r="G75" s="40" t="str">
        <f t="shared" si="6"/>
        <v>I2</v>
      </c>
    </row>
    <row r="76" spans="1:8">
      <c r="A76" s="28">
        <v>75</v>
      </c>
      <c r="B76" s="28">
        <v>68</v>
      </c>
      <c r="C76" s="96" t="str">
        <f t="shared" ca="1" si="5"/>
        <v/>
      </c>
      <c r="D76" s="9" t="s">
        <v>138</v>
      </c>
      <c r="E76" s="117">
        <f t="shared" ca="1" si="7"/>
        <v>0</v>
      </c>
      <c r="F76" s="11" t="s">
        <v>249</v>
      </c>
      <c r="G76" s="40" t="str">
        <f t="shared" si="6"/>
        <v>I2</v>
      </c>
    </row>
    <row r="77" spans="1:8">
      <c r="A77" s="30">
        <v>76</v>
      </c>
      <c r="B77" s="30">
        <v>69</v>
      </c>
      <c r="C77" s="96" t="str">
        <f t="shared" ca="1" si="5"/>
        <v/>
      </c>
      <c r="D77" s="13" t="s">
        <v>139</v>
      </c>
      <c r="E77" s="118">
        <f t="shared" ca="1" si="7"/>
        <v>0</v>
      </c>
      <c r="F77" s="15" t="s">
        <v>249</v>
      </c>
      <c r="G77" s="40" t="str">
        <f t="shared" si="6"/>
        <v>I2</v>
      </c>
    </row>
    <row r="78" spans="1:8">
      <c r="A78" s="28">
        <v>77</v>
      </c>
      <c r="B78" s="28">
        <v>70</v>
      </c>
      <c r="C78" s="96" t="str">
        <f t="shared" ca="1" si="5"/>
        <v/>
      </c>
      <c r="D78" s="9" t="s">
        <v>140</v>
      </c>
      <c r="E78" s="117">
        <f t="shared" ca="1" si="7"/>
        <v>0</v>
      </c>
      <c r="F78" s="11" t="s">
        <v>249</v>
      </c>
      <c r="G78" s="40" t="str">
        <f t="shared" si="6"/>
        <v>I2</v>
      </c>
    </row>
    <row r="79" spans="1:8">
      <c r="A79" s="30">
        <v>78</v>
      </c>
      <c r="B79" s="30">
        <v>71</v>
      </c>
      <c r="C79" s="96" t="str">
        <f t="shared" ca="1" si="5"/>
        <v/>
      </c>
      <c r="D79" s="13" t="s">
        <v>141</v>
      </c>
      <c r="E79" s="118">
        <f t="shared" ca="1" si="7"/>
        <v>0</v>
      </c>
      <c r="F79" s="15" t="s">
        <v>142</v>
      </c>
      <c r="G79" s="40" t="str">
        <f t="shared" si="6"/>
        <v>I2</v>
      </c>
    </row>
    <row r="80" spans="1:8">
      <c r="A80" s="28">
        <v>79</v>
      </c>
      <c r="B80" s="28">
        <v>72</v>
      </c>
      <c r="C80" s="96" t="str">
        <f t="shared" ca="1" si="5"/>
        <v/>
      </c>
      <c r="D80" s="9" t="s">
        <v>143</v>
      </c>
      <c r="E80" s="117">
        <f t="shared" ca="1" si="7"/>
        <v>0</v>
      </c>
      <c r="F80" s="11" t="s">
        <v>249</v>
      </c>
      <c r="G80" s="40" t="str">
        <f t="shared" si="6"/>
        <v>I2</v>
      </c>
    </row>
    <row r="81" spans="1:7">
      <c r="A81" s="30">
        <v>80</v>
      </c>
      <c r="B81" s="30">
        <v>73</v>
      </c>
      <c r="C81" s="96" t="str">
        <f t="shared" ca="1" si="5"/>
        <v/>
      </c>
      <c r="D81" s="13" t="s">
        <v>144</v>
      </c>
      <c r="E81" s="118">
        <f t="shared" ca="1" si="7"/>
        <v>0</v>
      </c>
      <c r="F81" s="15" t="s">
        <v>152</v>
      </c>
      <c r="G81" s="40" t="str">
        <f t="shared" si="6"/>
        <v>I2</v>
      </c>
    </row>
    <row r="82" spans="1:7">
      <c r="A82" s="28">
        <v>81</v>
      </c>
      <c r="B82" s="28">
        <v>74</v>
      </c>
      <c r="C82" s="96" t="str">
        <f t="shared" ca="1" si="5"/>
        <v/>
      </c>
      <c r="D82" s="9" t="s">
        <v>145</v>
      </c>
      <c r="E82" s="117">
        <f t="shared" ca="1" si="7"/>
        <v>0</v>
      </c>
      <c r="F82" s="11" t="s">
        <v>214</v>
      </c>
      <c r="G82" s="40" t="str">
        <f t="shared" si="6"/>
        <v>I2</v>
      </c>
    </row>
    <row r="83" spans="1:7">
      <c r="A83" s="30">
        <v>82</v>
      </c>
      <c r="B83" s="30">
        <v>75</v>
      </c>
      <c r="C83" s="96" t="str">
        <f t="shared" ca="1" si="5"/>
        <v/>
      </c>
      <c r="D83" s="13" t="s">
        <v>146</v>
      </c>
      <c r="E83" s="118">
        <f t="shared" ca="1" si="7"/>
        <v>0</v>
      </c>
      <c r="F83" s="15" t="s">
        <v>214</v>
      </c>
      <c r="G83" s="40" t="str">
        <f t="shared" si="6"/>
        <v>I2</v>
      </c>
    </row>
    <row r="84" spans="1:7">
      <c r="A84" s="28">
        <v>83</v>
      </c>
      <c r="B84" s="28">
        <v>76</v>
      </c>
      <c r="C84" s="96" t="str">
        <f t="shared" ca="1" si="5"/>
        <v/>
      </c>
      <c r="D84" s="9" t="s">
        <v>147</v>
      </c>
      <c r="E84" s="117">
        <f ca="1">HEX2DEC(C84)*100</f>
        <v>0</v>
      </c>
      <c r="F84" s="11" t="s">
        <v>212</v>
      </c>
      <c r="G84" s="40" t="str">
        <f t="shared" si="6"/>
        <v>I2</v>
      </c>
    </row>
    <row r="85" spans="1:7">
      <c r="A85" s="30">
        <v>84</v>
      </c>
      <c r="B85" s="30">
        <v>77</v>
      </c>
      <c r="C85" s="96" t="str">
        <f t="shared" ca="1" si="5"/>
        <v/>
      </c>
      <c r="D85" s="13" t="s">
        <v>148</v>
      </c>
      <c r="E85" s="118">
        <f ca="1">HEX2DEC(C85)*100</f>
        <v>0</v>
      </c>
      <c r="F85" s="15" t="s">
        <v>212</v>
      </c>
      <c r="G85" s="40" t="str">
        <f t="shared" si="6"/>
        <v>I2</v>
      </c>
    </row>
    <row r="86" spans="1:7">
      <c r="A86" s="28">
        <v>85</v>
      </c>
      <c r="B86" s="28">
        <v>78</v>
      </c>
      <c r="C86" s="96" t="str">
        <f t="shared" ca="1" si="5"/>
        <v/>
      </c>
      <c r="D86" s="9" t="s">
        <v>149</v>
      </c>
      <c r="E86" s="117">
        <f t="shared" ca="1" si="7"/>
        <v>0</v>
      </c>
      <c r="F86" s="11" t="s">
        <v>249</v>
      </c>
      <c r="G86" s="40" t="str">
        <f t="shared" si="6"/>
        <v>I2</v>
      </c>
    </row>
    <row r="87" spans="1:7">
      <c r="A87" s="30">
        <v>86</v>
      </c>
      <c r="B87" s="30">
        <v>79</v>
      </c>
      <c r="C87" s="96" t="str">
        <f t="shared" ca="1" si="5"/>
        <v/>
      </c>
      <c r="D87" s="13" t="s">
        <v>150</v>
      </c>
      <c r="E87" s="118">
        <f t="shared" ca="1" si="7"/>
        <v>0</v>
      </c>
      <c r="F87" s="15" t="s">
        <v>142</v>
      </c>
      <c r="G87" s="40" t="str">
        <f t="shared" si="6"/>
        <v>I2</v>
      </c>
    </row>
    <row r="88" spans="1:7">
      <c r="A88" s="28">
        <v>87</v>
      </c>
      <c r="B88" s="28">
        <v>80</v>
      </c>
      <c r="C88" s="91" t="str">
        <f t="shared" ca="1" si="5"/>
        <v/>
      </c>
      <c r="D88" s="9" t="s">
        <v>151</v>
      </c>
      <c r="E88" s="117">
        <f t="shared" ca="1" si="7"/>
        <v>0</v>
      </c>
      <c r="F88" s="11" t="s">
        <v>142</v>
      </c>
      <c r="G88" s="40" t="str">
        <f t="shared" si="6"/>
        <v>I2</v>
      </c>
    </row>
    <row r="89" spans="1:7">
      <c r="A89" s="30">
        <v>88</v>
      </c>
      <c r="B89" s="30">
        <v>81</v>
      </c>
      <c r="C89" s="91" t="str">
        <f t="shared" ca="1" si="5"/>
        <v/>
      </c>
      <c r="D89" s="13" t="s">
        <v>153</v>
      </c>
      <c r="E89" s="118">
        <f t="shared" ca="1" si="7"/>
        <v>0</v>
      </c>
      <c r="F89" s="15" t="s">
        <v>142</v>
      </c>
      <c r="G89" s="40" t="str">
        <f t="shared" si="6"/>
        <v>I2</v>
      </c>
    </row>
    <row r="90" spans="1:7">
      <c r="A90" s="28">
        <v>89</v>
      </c>
      <c r="B90" s="28">
        <v>82</v>
      </c>
      <c r="C90" s="91" t="str">
        <f t="shared" ca="1" si="5"/>
        <v/>
      </c>
      <c r="D90" s="9" t="s">
        <v>154</v>
      </c>
      <c r="E90" s="117">
        <f t="shared" ca="1" si="7"/>
        <v>0</v>
      </c>
      <c r="F90" s="11" t="s">
        <v>214</v>
      </c>
      <c r="G90" s="40" t="str">
        <f t="shared" si="6"/>
        <v>I2</v>
      </c>
    </row>
    <row r="91" spans="1:7">
      <c r="A91" s="30">
        <v>90</v>
      </c>
      <c r="B91" s="30">
        <v>83</v>
      </c>
      <c r="C91" s="91" t="str">
        <f t="shared" ca="1" si="5"/>
        <v/>
      </c>
      <c r="D91" s="13" t="s">
        <v>155</v>
      </c>
      <c r="E91" s="118">
        <f t="shared" ca="1" si="7"/>
        <v>0</v>
      </c>
      <c r="F91" s="15" t="s">
        <v>214</v>
      </c>
      <c r="G91" s="40" t="str">
        <f t="shared" si="6"/>
        <v>I2</v>
      </c>
    </row>
    <row r="92" spans="1:7">
      <c r="A92" s="28">
        <v>91</v>
      </c>
      <c r="B92" s="28">
        <v>84</v>
      </c>
      <c r="C92" s="91" t="str">
        <f t="shared" ca="1" si="5"/>
        <v/>
      </c>
      <c r="D92" s="9" t="s">
        <v>156</v>
      </c>
      <c r="E92" s="117">
        <f t="shared" ca="1" si="7"/>
        <v>0</v>
      </c>
      <c r="F92" s="11" t="s">
        <v>249</v>
      </c>
      <c r="G92" s="40" t="str">
        <f t="shared" si="6"/>
        <v>I2</v>
      </c>
    </row>
    <row r="93" spans="1:7">
      <c r="A93" s="30">
        <v>92</v>
      </c>
      <c r="B93" s="30">
        <v>85</v>
      </c>
      <c r="C93" s="91" t="str">
        <f t="shared" ca="1" si="5"/>
        <v/>
      </c>
      <c r="D93" s="13" t="s">
        <v>157</v>
      </c>
      <c r="E93" s="118">
        <f ca="1">MOD(HEX2DEC(C93)+2^7,2^8)-2^7</f>
        <v>0</v>
      </c>
      <c r="F93" s="15" t="s">
        <v>250</v>
      </c>
      <c r="G93" s="40" t="str">
        <f t="shared" si="6"/>
        <v>I2</v>
      </c>
    </row>
    <row r="94" spans="1:7">
      <c r="A94" s="28">
        <v>93</v>
      </c>
      <c r="B94" s="28">
        <v>86</v>
      </c>
      <c r="C94" s="91" t="str">
        <f t="shared" ca="1" si="5"/>
        <v/>
      </c>
      <c r="D94" s="9" t="s">
        <v>158</v>
      </c>
      <c r="E94" s="117">
        <f t="shared" ca="1" si="7"/>
        <v>0</v>
      </c>
      <c r="F94" s="11"/>
      <c r="G94" s="40" t="str">
        <f t="shared" si="6"/>
        <v>I2</v>
      </c>
    </row>
    <row r="95" spans="1:7">
      <c r="A95" s="30">
        <v>94</v>
      </c>
      <c r="B95" s="30">
        <v>87</v>
      </c>
      <c r="C95" s="91" t="str">
        <f t="shared" ca="1" si="5"/>
        <v/>
      </c>
      <c r="D95" s="13" t="s">
        <v>159</v>
      </c>
      <c r="E95" s="118">
        <f t="shared" ca="1" si="7"/>
        <v>0</v>
      </c>
      <c r="F95" s="15" t="s">
        <v>249</v>
      </c>
      <c r="G95" s="40" t="str">
        <f t="shared" si="6"/>
        <v>I2</v>
      </c>
    </row>
    <row r="96" spans="1:7">
      <c r="A96" s="28">
        <v>95</v>
      </c>
      <c r="B96" s="28">
        <v>88</v>
      </c>
      <c r="C96" s="91" t="str">
        <f t="shared" ca="1" si="5"/>
        <v/>
      </c>
      <c r="D96" s="9" t="s">
        <v>160</v>
      </c>
      <c r="E96" s="117">
        <f t="shared" ca="1" si="7"/>
        <v>0</v>
      </c>
      <c r="F96" s="11" t="s">
        <v>249</v>
      </c>
      <c r="G96" s="40" t="str">
        <f t="shared" si="6"/>
        <v>I2</v>
      </c>
    </row>
    <row r="97" spans="1:7">
      <c r="A97" s="30">
        <v>96</v>
      </c>
      <c r="B97" s="30">
        <v>89</v>
      </c>
      <c r="C97" s="91" t="str">
        <f t="shared" ca="1" si="5"/>
        <v/>
      </c>
      <c r="D97" s="13" t="s">
        <v>161</v>
      </c>
      <c r="E97" s="118">
        <f t="shared" ca="1" si="7"/>
        <v>0</v>
      </c>
      <c r="F97" s="15" t="s">
        <v>249</v>
      </c>
      <c r="G97" s="40" t="str">
        <f t="shared" si="6"/>
        <v>I2</v>
      </c>
    </row>
    <row r="98" spans="1:7">
      <c r="A98" s="28">
        <v>97</v>
      </c>
      <c r="B98" s="28">
        <v>90</v>
      </c>
      <c r="C98" s="91" t="str">
        <f t="shared" ca="1" si="5"/>
        <v/>
      </c>
      <c r="D98" s="9" t="s">
        <v>162</v>
      </c>
      <c r="E98" s="117">
        <f t="shared" ca="1" si="7"/>
        <v>0</v>
      </c>
      <c r="F98" s="11" t="s">
        <v>142</v>
      </c>
      <c r="G98" s="40" t="str">
        <f t="shared" si="6"/>
        <v>I2</v>
      </c>
    </row>
    <row r="99" spans="1:7">
      <c r="A99" s="30">
        <v>98</v>
      </c>
      <c r="B99" s="30">
        <v>91</v>
      </c>
      <c r="C99" s="91" t="str">
        <f t="shared" ca="1" si="5"/>
        <v/>
      </c>
      <c r="D99" s="13" t="s">
        <v>163</v>
      </c>
      <c r="E99" s="118">
        <f t="shared" ca="1" si="7"/>
        <v>0</v>
      </c>
      <c r="F99" s="15" t="s">
        <v>142</v>
      </c>
      <c r="G99" s="40" t="str">
        <f t="shared" si="6"/>
        <v>I2</v>
      </c>
    </row>
    <row r="100" spans="1:7">
      <c r="A100" s="28">
        <v>99</v>
      </c>
      <c r="B100" s="28">
        <v>92</v>
      </c>
      <c r="C100" s="91" t="str">
        <f t="shared" ca="1" si="5"/>
        <v/>
      </c>
      <c r="D100" s="9" t="s">
        <v>164</v>
      </c>
      <c r="E100" s="117">
        <f t="shared" ca="1" si="7"/>
        <v>0</v>
      </c>
      <c r="F100" s="11" t="s">
        <v>215</v>
      </c>
      <c r="G100" s="40" t="str">
        <f t="shared" si="6"/>
        <v>I2</v>
      </c>
    </row>
    <row r="101" spans="1:7">
      <c r="A101" s="30">
        <v>100</v>
      </c>
      <c r="B101" s="30">
        <v>93</v>
      </c>
      <c r="C101" s="91" t="str">
        <f t="shared" ca="1" si="5"/>
        <v/>
      </c>
      <c r="D101" s="13" t="s">
        <v>165</v>
      </c>
      <c r="E101" s="118">
        <f t="shared" ca="1" si="7"/>
        <v>0</v>
      </c>
      <c r="F101" s="15" t="s">
        <v>152</v>
      </c>
      <c r="G101" s="40" t="str">
        <f t="shared" si="6"/>
        <v>I2</v>
      </c>
    </row>
    <row r="102" spans="1:7">
      <c r="A102" s="28">
        <v>101</v>
      </c>
      <c r="B102" s="28">
        <v>94</v>
      </c>
      <c r="C102" s="91" t="str">
        <f t="shared" ca="1" si="5"/>
        <v/>
      </c>
      <c r="D102" s="9" t="s">
        <v>166</v>
      </c>
      <c r="E102" s="117">
        <f t="shared" ca="1" si="7"/>
        <v>0</v>
      </c>
      <c r="F102" s="11" t="s">
        <v>216</v>
      </c>
      <c r="G102" s="40" t="str">
        <f t="shared" si="6"/>
        <v>I2</v>
      </c>
    </row>
    <row r="103" spans="1:7">
      <c r="A103" s="30">
        <v>102</v>
      </c>
      <c r="B103" s="30">
        <v>95</v>
      </c>
      <c r="C103" s="91" t="str">
        <f t="shared" ca="1" si="5"/>
        <v/>
      </c>
      <c r="D103" s="13" t="s">
        <v>167</v>
      </c>
      <c r="E103" s="118">
        <f ca="1">HEX2DEC(C103)*0.1</f>
        <v>0</v>
      </c>
      <c r="F103" s="15" t="s">
        <v>211</v>
      </c>
      <c r="G103" s="40" t="str">
        <f t="shared" si="6"/>
        <v>I2</v>
      </c>
    </row>
    <row r="104" spans="1:7">
      <c r="A104" s="28">
        <v>103</v>
      </c>
      <c r="B104" s="28">
        <v>96</v>
      </c>
      <c r="C104" s="93" t="str">
        <f t="shared" ca="1" si="5"/>
        <v/>
      </c>
      <c r="D104" s="9" t="s">
        <v>168</v>
      </c>
      <c r="E104" s="117">
        <f t="shared" ca="1" si="7"/>
        <v>0</v>
      </c>
      <c r="F104" s="11" t="s">
        <v>258</v>
      </c>
      <c r="G104" s="40" t="str">
        <f t="shared" si="6"/>
        <v>I2</v>
      </c>
    </row>
    <row r="105" spans="1:7">
      <c r="A105" s="30">
        <v>104</v>
      </c>
      <c r="B105" s="30">
        <v>97</v>
      </c>
      <c r="C105" s="93" t="str">
        <f t="shared" ca="1" si="5"/>
        <v/>
      </c>
      <c r="D105" s="13" t="s">
        <v>169</v>
      </c>
      <c r="E105" s="118">
        <f t="shared" ca="1" si="7"/>
        <v>0</v>
      </c>
      <c r="F105" s="15"/>
      <c r="G105" s="40" t="str">
        <f t="shared" si="6"/>
        <v>I2</v>
      </c>
    </row>
    <row r="106" spans="1:7">
      <c r="A106" s="28">
        <v>105</v>
      </c>
      <c r="B106" s="28">
        <v>98</v>
      </c>
      <c r="C106" s="93" t="str">
        <f t="shared" ca="1" si="5"/>
        <v/>
      </c>
      <c r="D106" s="9" t="s">
        <v>170</v>
      </c>
      <c r="E106" s="117">
        <f ca="1">HEX2DEC(C106)/10</f>
        <v>0</v>
      </c>
      <c r="F106" s="11" t="s">
        <v>253</v>
      </c>
      <c r="G106" s="40" t="str">
        <f t="shared" si="6"/>
        <v>I2</v>
      </c>
    </row>
    <row r="107" spans="1:7">
      <c r="A107" s="30">
        <v>106</v>
      </c>
      <c r="B107" s="30">
        <v>99</v>
      </c>
      <c r="C107" s="93" t="str">
        <f t="shared" ca="1" si="5"/>
        <v/>
      </c>
      <c r="D107" s="13" t="s">
        <v>171</v>
      </c>
      <c r="E107" s="118">
        <f ca="1">HEX2DEC(C107)*0.01</f>
        <v>0</v>
      </c>
      <c r="F107" s="15" t="s">
        <v>251</v>
      </c>
      <c r="G107" s="40" t="str">
        <f t="shared" si="6"/>
        <v>I2</v>
      </c>
    </row>
    <row r="108" spans="1:7">
      <c r="A108" s="28">
        <v>107</v>
      </c>
      <c r="B108" s="28">
        <v>100</v>
      </c>
      <c r="C108" s="93" t="str">
        <f t="shared" ca="1" si="5"/>
        <v/>
      </c>
      <c r="D108" s="9" t="s">
        <v>176</v>
      </c>
      <c r="E108" s="117">
        <f t="shared" ca="1" si="7"/>
        <v>0</v>
      </c>
      <c r="F108" s="11" t="s">
        <v>249</v>
      </c>
      <c r="G108" s="40" t="str">
        <f t="shared" si="6"/>
        <v>I2</v>
      </c>
    </row>
    <row r="109" spans="1:7">
      <c r="A109" s="30">
        <v>108</v>
      </c>
      <c r="B109" s="30">
        <v>101</v>
      </c>
      <c r="C109" s="93" t="str">
        <f t="shared" ca="1" si="5"/>
        <v/>
      </c>
      <c r="D109" s="13" t="s">
        <v>172</v>
      </c>
      <c r="E109" s="118">
        <f t="shared" ca="1" si="7"/>
        <v>0</v>
      </c>
      <c r="F109" s="15"/>
      <c r="G109" s="40" t="str">
        <f t="shared" si="6"/>
        <v>I2</v>
      </c>
    </row>
    <row r="110" spans="1:7">
      <c r="A110" s="28">
        <v>109</v>
      </c>
      <c r="B110" s="28">
        <v>102</v>
      </c>
      <c r="C110" s="93" t="str">
        <f t="shared" ca="1" si="5"/>
        <v/>
      </c>
      <c r="D110" s="9" t="s">
        <v>173</v>
      </c>
      <c r="E110" s="117">
        <f t="shared" ca="1" si="7"/>
        <v>0</v>
      </c>
      <c r="F110" s="11"/>
      <c r="G110" s="40" t="str">
        <f t="shared" si="6"/>
        <v>I2</v>
      </c>
    </row>
    <row r="111" spans="1:7">
      <c r="A111" s="30">
        <v>110</v>
      </c>
      <c r="B111" s="30">
        <v>103</v>
      </c>
      <c r="C111" s="93" t="str">
        <f t="shared" ca="1" si="5"/>
        <v/>
      </c>
      <c r="D111" s="13" t="s">
        <v>174</v>
      </c>
      <c r="E111" s="118">
        <f t="shared" ca="1" si="7"/>
        <v>0</v>
      </c>
      <c r="F111" s="15"/>
      <c r="G111" s="40" t="str">
        <f t="shared" si="6"/>
        <v>I2</v>
      </c>
    </row>
    <row r="112" spans="1:7">
      <c r="A112" s="28">
        <v>111</v>
      </c>
      <c r="B112" s="28">
        <v>104</v>
      </c>
      <c r="C112" s="93" t="str">
        <f t="shared" ca="1" si="5"/>
        <v/>
      </c>
      <c r="D112" s="9" t="s">
        <v>175</v>
      </c>
      <c r="E112" s="117">
        <f t="shared" ca="1" si="7"/>
        <v>0</v>
      </c>
      <c r="F112" s="11" t="s">
        <v>249</v>
      </c>
      <c r="G112" s="40" t="str">
        <f t="shared" si="6"/>
        <v>I2</v>
      </c>
    </row>
    <row r="113" spans="1:7">
      <c r="A113" s="30">
        <v>112</v>
      </c>
      <c r="B113" s="30">
        <v>105</v>
      </c>
      <c r="C113" s="93" t="str">
        <f t="shared" ca="1" si="5"/>
        <v/>
      </c>
      <c r="D113" s="13" t="s">
        <v>177</v>
      </c>
      <c r="E113" s="118">
        <f ca="1">MOD(HEX2DEC(C113)+2^7,2^8)-2^7</f>
        <v>0</v>
      </c>
      <c r="F113" s="15" t="s">
        <v>250</v>
      </c>
      <c r="G113" s="40" t="str">
        <f t="shared" si="6"/>
        <v>I2</v>
      </c>
    </row>
    <row r="114" spans="1:7">
      <c r="A114" s="28">
        <v>113</v>
      </c>
      <c r="B114" s="28">
        <v>106</v>
      </c>
      <c r="C114" s="93" t="str">
        <f t="shared" ca="1" si="5"/>
        <v/>
      </c>
      <c r="D114" s="9" t="s">
        <v>178</v>
      </c>
      <c r="E114" s="117">
        <f t="shared" ca="1" si="7"/>
        <v>0</v>
      </c>
      <c r="F114" s="11" t="s">
        <v>152</v>
      </c>
      <c r="G114" s="40" t="str">
        <f t="shared" si="6"/>
        <v>I2</v>
      </c>
    </row>
    <row r="115" spans="1:7">
      <c r="A115" s="30">
        <v>114</v>
      </c>
      <c r="B115" s="30">
        <v>107</v>
      </c>
      <c r="C115" s="93" t="str">
        <f t="shared" ca="1" si="5"/>
        <v/>
      </c>
      <c r="D115" s="13" t="s">
        <v>179</v>
      </c>
      <c r="E115" s="118">
        <f t="shared" ca="1" si="7"/>
        <v>0</v>
      </c>
      <c r="F115" s="15" t="s">
        <v>152</v>
      </c>
      <c r="G115" s="40" t="str">
        <f t="shared" si="6"/>
        <v>I2</v>
      </c>
    </row>
    <row r="116" spans="1:7">
      <c r="A116" s="28">
        <v>115</v>
      </c>
      <c r="B116" s="28">
        <v>108</v>
      </c>
      <c r="C116" s="93" t="str">
        <f t="shared" ca="1" si="5"/>
        <v/>
      </c>
      <c r="D116" s="9" t="s">
        <v>180</v>
      </c>
      <c r="E116" s="117">
        <f t="shared" ca="1" si="7"/>
        <v>0</v>
      </c>
      <c r="F116" s="11" t="s">
        <v>152</v>
      </c>
      <c r="G116" s="40" t="str">
        <f t="shared" si="6"/>
        <v>I2</v>
      </c>
    </row>
    <row r="117" spans="1:7">
      <c r="A117" s="30">
        <v>116</v>
      </c>
      <c r="B117" s="30">
        <v>109</v>
      </c>
      <c r="C117" s="93" t="str">
        <f t="shared" ca="1" si="5"/>
        <v/>
      </c>
      <c r="D117" s="13" t="s">
        <v>181</v>
      </c>
      <c r="E117" s="118">
        <f t="shared" ca="1" si="7"/>
        <v>0</v>
      </c>
      <c r="F117" s="15" t="s">
        <v>249</v>
      </c>
      <c r="G117" s="40" t="str">
        <f t="shared" si="6"/>
        <v>I2</v>
      </c>
    </row>
    <row r="118" spans="1:7">
      <c r="A118" s="28">
        <v>117</v>
      </c>
      <c r="B118" s="28">
        <v>110</v>
      </c>
      <c r="C118" s="93" t="str">
        <f t="shared" ca="1" si="5"/>
        <v/>
      </c>
      <c r="D118" s="9" t="s">
        <v>182</v>
      </c>
      <c r="E118" s="117">
        <f t="shared" ca="1" si="7"/>
        <v>0</v>
      </c>
      <c r="F118" s="11" t="s">
        <v>216</v>
      </c>
      <c r="G118" s="40" t="str">
        <f t="shared" si="6"/>
        <v>I2</v>
      </c>
    </row>
    <row r="119" spans="1:7">
      <c r="A119" s="30">
        <v>118</v>
      </c>
      <c r="B119" s="30">
        <v>111</v>
      </c>
      <c r="C119" s="93" t="str">
        <f t="shared" ca="1" si="5"/>
        <v/>
      </c>
      <c r="D119" s="13" t="s">
        <v>183</v>
      </c>
      <c r="E119" s="118">
        <f t="shared" ca="1" si="7"/>
        <v>0</v>
      </c>
      <c r="F119" s="15"/>
      <c r="G119" s="40" t="str">
        <f t="shared" si="6"/>
        <v>I2</v>
      </c>
    </row>
    <row r="120" spans="1:7">
      <c r="A120" s="28">
        <v>119</v>
      </c>
      <c r="B120" s="28">
        <v>112</v>
      </c>
      <c r="C120" s="94" t="str">
        <f t="shared" ca="1" si="5"/>
        <v/>
      </c>
      <c r="D120" s="9" t="s">
        <v>184</v>
      </c>
      <c r="E120" s="117">
        <f t="shared" ca="1" si="7"/>
        <v>0</v>
      </c>
      <c r="F120" s="11"/>
      <c r="G120" s="40" t="str">
        <f t="shared" si="6"/>
        <v>I2</v>
      </c>
    </row>
    <row r="121" spans="1:7">
      <c r="A121" s="30">
        <v>120</v>
      </c>
      <c r="B121" s="30">
        <v>113</v>
      </c>
      <c r="C121" s="94" t="str">
        <f t="shared" ca="1" si="5"/>
        <v/>
      </c>
      <c r="D121" s="13" t="s">
        <v>185</v>
      </c>
      <c r="E121" s="118">
        <f t="shared" ca="1" si="7"/>
        <v>0</v>
      </c>
      <c r="F121" s="15"/>
      <c r="G121" s="40" t="str">
        <f t="shared" si="6"/>
        <v>I2</v>
      </c>
    </row>
    <row r="122" spans="1:7">
      <c r="A122" s="28">
        <v>121</v>
      </c>
      <c r="B122" s="28">
        <v>114</v>
      </c>
      <c r="C122" s="94" t="str">
        <f t="shared" ca="1" si="5"/>
        <v/>
      </c>
      <c r="D122" s="9" t="s">
        <v>186</v>
      </c>
      <c r="E122" s="117">
        <f t="shared" ca="1" si="7"/>
        <v>0</v>
      </c>
      <c r="F122" s="11"/>
      <c r="G122" s="40" t="str">
        <f t="shared" si="6"/>
        <v>I2</v>
      </c>
    </row>
    <row r="123" spans="1:7">
      <c r="A123" s="30">
        <v>122</v>
      </c>
      <c r="B123" s="30">
        <v>115</v>
      </c>
      <c r="C123" s="94" t="str">
        <f t="shared" ca="1" si="5"/>
        <v/>
      </c>
      <c r="D123" s="13" t="s">
        <v>187</v>
      </c>
      <c r="E123" s="118">
        <f t="shared" ca="1" si="7"/>
        <v>0</v>
      </c>
      <c r="F123" s="15"/>
      <c r="G123" s="40" t="str">
        <f t="shared" si="6"/>
        <v>I2</v>
      </c>
    </row>
    <row r="124" spans="1:7">
      <c r="A124" s="28">
        <v>123</v>
      </c>
      <c r="B124" s="28">
        <v>116</v>
      </c>
      <c r="C124" s="94" t="str">
        <f t="shared" ca="1" si="5"/>
        <v/>
      </c>
      <c r="D124" s="9" t="s">
        <v>188</v>
      </c>
      <c r="E124" s="117">
        <f t="shared" ca="1" si="7"/>
        <v>0</v>
      </c>
      <c r="F124" s="11"/>
      <c r="G124" s="40" t="str">
        <f t="shared" si="6"/>
        <v>I2</v>
      </c>
    </row>
    <row r="125" spans="1:7">
      <c r="A125" s="30">
        <v>124</v>
      </c>
      <c r="B125" s="30">
        <v>117</v>
      </c>
      <c r="C125" s="94" t="str">
        <f t="shared" ca="1" si="5"/>
        <v/>
      </c>
      <c r="D125" s="13" t="s">
        <v>189</v>
      </c>
      <c r="E125" s="118">
        <f t="shared" ca="1" si="7"/>
        <v>0</v>
      </c>
      <c r="F125" s="15"/>
      <c r="G125" s="40" t="str">
        <f t="shared" si="6"/>
        <v>I2</v>
      </c>
    </row>
    <row r="126" spans="1:7">
      <c r="A126" s="28">
        <v>125</v>
      </c>
      <c r="B126" s="28">
        <v>118</v>
      </c>
      <c r="C126" s="94" t="str">
        <f t="shared" ca="1" si="5"/>
        <v/>
      </c>
      <c r="D126" s="9" t="s">
        <v>190</v>
      </c>
      <c r="E126" s="117">
        <f t="shared" ca="1" si="7"/>
        <v>0</v>
      </c>
      <c r="F126" s="11"/>
      <c r="G126" s="40" t="str">
        <f t="shared" si="6"/>
        <v>I2</v>
      </c>
    </row>
    <row r="127" spans="1:7">
      <c r="A127" s="30">
        <v>126</v>
      </c>
      <c r="B127" s="30">
        <v>119</v>
      </c>
      <c r="C127" s="94" t="str">
        <f t="shared" ca="1" si="5"/>
        <v/>
      </c>
      <c r="D127" s="13" t="s">
        <v>192</v>
      </c>
      <c r="E127" s="118">
        <f t="shared" ca="1" si="7"/>
        <v>0</v>
      </c>
      <c r="F127" s="15"/>
      <c r="G127" s="40" t="str">
        <f t="shared" si="6"/>
        <v>I2</v>
      </c>
    </row>
    <row r="128" spans="1:7">
      <c r="A128" s="28">
        <v>127</v>
      </c>
      <c r="B128" s="28">
        <v>120</v>
      </c>
      <c r="C128" s="94" t="str">
        <f t="shared" ca="1" si="5"/>
        <v/>
      </c>
      <c r="D128" s="9" t="s">
        <v>191</v>
      </c>
      <c r="E128" s="117">
        <f t="shared" ca="1" si="7"/>
        <v>0</v>
      </c>
      <c r="F128" s="11"/>
      <c r="G128" s="40" t="str">
        <f t="shared" si="6"/>
        <v>I2</v>
      </c>
    </row>
    <row r="129" spans="1:7">
      <c r="A129" s="30">
        <v>128</v>
      </c>
      <c r="B129" s="30">
        <v>121</v>
      </c>
      <c r="C129" s="94" t="str">
        <f t="shared" ca="1" si="5"/>
        <v/>
      </c>
      <c r="D129" s="13" t="s">
        <v>193</v>
      </c>
      <c r="E129" s="118">
        <f t="shared" ca="1" si="7"/>
        <v>0</v>
      </c>
      <c r="F129" s="15"/>
      <c r="G129" s="40" t="str">
        <f t="shared" si="6"/>
        <v>I2</v>
      </c>
    </row>
    <row r="130" spans="1:7">
      <c r="A130" s="28">
        <v>129</v>
      </c>
      <c r="B130" s="28">
        <v>122</v>
      </c>
      <c r="C130" s="94" t="str">
        <f t="shared" ref="C130:C135" ca="1" si="8">UPPER(MID(INDIRECT(G130), ROW(H130)+ROW(H130)-3, 2))</f>
        <v/>
      </c>
      <c r="D130" s="9" t="s">
        <v>194</v>
      </c>
      <c r="E130" s="117">
        <f t="shared" ca="1" si="7"/>
        <v>0</v>
      </c>
      <c r="F130" s="11"/>
      <c r="G130" s="40" t="str">
        <f t="shared" ref="G130:G135" si="9">$H$1</f>
        <v>I2</v>
      </c>
    </row>
    <row r="131" spans="1:7">
      <c r="A131" s="30">
        <v>130</v>
      </c>
      <c r="B131" s="30">
        <v>123</v>
      </c>
      <c r="C131" s="94" t="str">
        <f t="shared" ca="1" si="8"/>
        <v/>
      </c>
      <c r="D131" s="13" t="s">
        <v>195</v>
      </c>
      <c r="E131" s="118">
        <f t="shared" ca="1" si="7"/>
        <v>0</v>
      </c>
      <c r="F131" s="210" t="s">
        <v>261</v>
      </c>
      <c r="G131" s="40" t="str">
        <f t="shared" si="9"/>
        <v>I2</v>
      </c>
    </row>
    <row r="132" spans="1:7">
      <c r="A132" s="28">
        <v>131</v>
      </c>
      <c r="B132" s="28">
        <v>124</v>
      </c>
      <c r="C132" s="94" t="str">
        <f t="shared" ca="1" si="8"/>
        <v/>
      </c>
      <c r="D132" s="9" t="s">
        <v>196</v>
      </c>
      <c r="E132" s="117">
        <f t="shared" ca="1" si="7"/>
        <v>0</v>
      </c>
      <c r="F132" s="210"/>
      <c r="G132" s="40" t="str">
        <f t="shared" si="9"/>
        <v>I2</v>
      </c>
    </row>
    <row r="133" spans="1:7">
      <c r="A133" s="30">
        <v>132</v>
      </c>
      <c r="B133" s="30">
        <v>125</v>
      </c>
      <c r="C133" s="94" t="str">
        <f t="shared" ca="1" si="8"/>
        <v/>
      </c>
      <c r="D133" s="13" t="s">
        <v>197</v>
      </c>
      <c r="E133" s="118">
        <f t="shared" ca="1" si="7"/>
        <v>0</v>
      </c>
      <c r="F133" s="210"/>
      <c r="G133" s="40" t="str">
        <f t="shared" si="9"/>
        <v>I2</v>
      </c>
    </row>
    <row r="134" spans="1:7">
      <c r="A134" s="31">
        <v>133</v>
      </c>
      <c r="B134" s="31">
        <v>126</v>
      </c>
      <c r="C134" s="94" t="str">
        <f t="shared" ca="1" si="8"/>
        <v/>
      </c>
      <c r="D134" s="22" t="s">
        <v>246</v>
      </c>
      <c r="E134" s="31">
        <f t="shared" ca="1" si="7"/>
        <v>0</v>
      </c>
      <c r="F134" s="24" t="s">
        <v>246</v>
      </c>
      <c r="G134" s="40" t="str">
        <f t="shared" si="9"/>
        <v>I2</v>
      </c>
    </row>
    <row r="135" spans="1:7">
      <c r="A135" s="31">
        <v>134</v>
      </c>
      <c r="B135" s="31">
        <v>127</v>
      </c>
      <c r="C135" s="94" t="str">
        <f t="shared" ca="1" si="8"/>
        <v/>
      </c>
      <c r="D135" s="22" t="s">
        <v>246</v>
      </c>
      <c r="E135" s="31">
        <f t="shared" ca="1" si="7"/>
        <v>0</v>
      </c>
      <c r="F135" s="24" t="s">
        <v>246</v>
      </c>
      <c r="G135" s="40" t="str">
        <f t="shared" si="9"/>
        <v>I2</v>
      </c>
    </row>
    <row r="137" spans="1:7">
      <c r="D137" s="38" t="s">
        <v>225</v>
      </c>
      <c r="E137" s="4"/>
      <c r="F137" s="26" t="s">
        <v>226</v>
      </c>
    </row>
    <row r="138" spans="1:7">
      <c r="D138" s="2" t="s">
        <v>470</v>
      </c>
      <c r="F138" s="171" t="s">
        <v>474</v>
      </c>
      <c r="G138" s="2"/>
    </row>
    <row r="139" spans="1:7">
      <c r="D139" s="2" t="s">
        <v>471</v>
      </c>
      <c r="F139" s="171" t="s">
        <v>475</v>
      </c>
      <c r="G139" s="2"/>
    </row>
    <row r="140" spans="1:7">
      <c r="D140" s="2" t="s">
        <v>472</v>
      </c>
      <c r="F140" s="171" t="s">
        <v>476</v>
      </c>
      <c r="G140" s="2"/>
    </row>
    <row r="141" spans="1:7">
      <c r="D141" s="2" t="s">
        <v>473</v>
      </c>
      <c r="F141" s="171" t="s">
        <v>477</v>
      </c>
      <c r="G141" s="2"/>
    </row>
    <row r="142" spans="1:7">
      <c r="F142" s="171" t="s">
        <v>481</v>
      </c>
      <c r="G142" s="2"/>
    </row>
    <row r="143" spans="1:7">
      <c r="F143" s="127"/>
      <c r="G143" s="2"/>
    </row>
    <row r="144" spans="1:7">
      <c r="F144" s="127"/>
      <c r="G144" s="2"/>
    </row>
    <row r="145" spans="6:7">
      <c r="F145" s="127"/>
      <c r="G145" s="2"/>
    </row>
    <row r="155" spans="6:7">
      <c r="G155" s="2"/>
    </row>
  </sheetData>
  <autoFilter ref="A1:F135" xr:uid="{00000000-0009-0000-0000-000003000000}"/>
  <mergeCells count="1">
    <mergeCell ref="F131:F1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55"/>
  <sheetViews>
    <sheetView workbookViewId="0">
      <selection activeCell="A2" sqref="A2"/>
    </sheetView>
  </sheetViews>
  <sheetFormatPr defaultColWidth="8.77734375" defaultRowHeight="14.4"/>
  <cols>
    <col min="1" max="1" width="10" style="1" customWidth="1"/>
    <col min="2" max="3" width="7.33203125" style="1" customWidth="1"/>
    <col min="4" max="4" width="44" style="2" bestFit="1" customWidth="1"/>
    <col min="5" max="5" width="10.77734375" style="1" customWidth="1"/>
    <col min="6" max="6" width="101.109375" customWidth="1"/>
  </cols>
  <sheetData>
    <row r="1" spans="1:16">
      <c r="A1" s="32" t="s">
        <v>4</v>
      </c>
      <c r="B1" s="32" t="s">
        <v>77</v>
      </c>
      <c r="C1" s="32" t="s">
        <v>242</v>
      </c>
      <c r="D1" s="32" t="s">
        <v>8</v>
      </c>
      <c r="E1" s="32" t="s">
        <v>5</v>
      </c>
      <c r="F1" s="32" t="s">
        <v>254</v>
      </c>
      <c r="H1" s="3"/>
      <c r="I1" s="4" t="s">
        <v>100</v>
      </c>
      <c r="J1" s="4" t="s">
        <v>101</v>
      </c>
      <c r="K1" s="4" t="s">
        <v>102</v>
      </c>
      <c r="L1" s="4" t="s">
        <v>103</v>
      </c>
      <c r="M1" s="4" t="s">
        <v>104</v>
      </c>
      <c r="N1" s="4" t="s">
        <v>105</v>
      </c>
      <c r="O1" s="4" t="s">
        <v>106</v>
      </c>
      <c r="P1" s="4" t="s">
        <v>107</v>
      </c>
    </row>
    <row r="2" spans="1:16" ht="15" customHeight="1">
      <c r="A2" s="27">
        <v>0</v>
      </c>
      <c r="B2" s="113" t="s">
        <v>248</v>
      </c>
      <c r="C2" s="89">
        <v>2</v>
      </c>
      <c r="D2" s="34" t="s">
        <v>92</v>
      </c>
      <c r="E2" s="34"/>
      <c r="F2" s="34"/>
      <c r="H2" s="36" t="s">
        <v>98</v>
      </c>
      <c r="I2" s="89">
        <v>2</v>
      </c>
      <c r="J2" s="7">
        <v>2</v>
      </c>
      <c r="K2" s="7">
        <v>2</v>
      </c>
      <c r="L2" s="7">
        <v>2</v>
      </c>
      <c r="M2" s="7">
        <v>2</v>
      </c>
      <c r="N2" s="7">
        <v>2</v>
      </c>
      <c r="O2" s="7">
        <v>2</v>
      </c>
      <c r="P2" s="7">
        <v>2</v>
      </c>
    </row>
    <row r="3" spans="1:16">
      <c r="A3" s="27">
        <v>1</v>
      </c>
      <c r="B3" s="173" t="s">
        <v>99</v>
      </c>
      <c r="C3" s="89">
        <v>0</v>
      </c>
      <c r="D3" s="174" t="s">
        <v>247</v>
      </c>
      <c r="E3" s="175"/>
      <c r="F3" s="175"/>
      <c r="H3" s="211" t="s">
        <v>99</v>
      </c>
      <c r="I3" s="89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</row>
    <row r="4" spans="1:16">
      <c r="A4" s="27">
        <v>2</v>
      </c>
      <c r="B4" s="173"/>
      <c r="C4" s="89" t="s">
        <v>0</v>
      </c>
      <c r="D4" s="175"/>
      <c r="E4" s="175"/>
      <c r="F4" s="175"/>
      <c r="H4" s="211"/>
      <c r="I4" s="89" t="s">
        <v>0</v>
      </c>
      <c r="J4" s="7" t="s">
        <v>0</v>
      </c>
      <c r="K4" s="7" t="s">
        <v>0</v>
      </c>
      <c r="L4" s="7" t="s">
        <v>0</v>
      </c>
      <c r="M4" s="7" t="s">
        <v>0</v>
      </c>
      <c r="N4" s="7" t="s">
        <v>0</v>
      </c>
      <c r="O4" s="7" t="s">
        <v>0</v>
      </c>
      <c r="P4" s="7" t="s">
        <v>0</v>
      </c>
    </row>
    <row r="5" spans="1:16">
      <c r="A5" s="27">
        <v>3</v>
      </c>
      <c r="B5" s="173"/>
      <c r="C5" s="89">
        <v>6</v>
      </c>
      <c r="D5" s="175"/>
      <c r="E5" s="175"/>
      <c r="F5" s="175"/>
      <c r="H5" s="211"/>
      <c r="I5" s="89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</row>
    <row r="6" spans="1:16">
      <c r="A6" s="27">
        <v>4</v>
      </c>
      <c r="B6" s="173"/>
      <c r="C6" s="89">
        <v>18</v>
      </c>
      <c r="D6" s="175"/>
      <c r="E6" s="175"/>
      <c r="F6" s="175"/>
      <c r="H6" s="211"/>
      <c r="I6" s="89">
        <v>18</v>
      </c>
      <c r="J6" s="7">
        <v>18</v>
      </c>
      <c r="K6" s="7">
        <v>18</v>
      </c>
      <c r="L6" s="7">
        <v>18</v>
      </c>
      <c r="M6" s="7">
        <v>18</v>
      </c>
      <c r="N6" s="7">
        <v>18</v>
      </c>
      <c r="O6" s="7">
        <v>18</v>
      </c>
      <c r="P6" s="7">
        <v>18</v>
      </c>
    </row>
    <row r="7" spans="1:16">
      <c r="A7" s="27">
        <v>5</v>
      </c>
      <c r="B7" s="173"/>
      <c r="C7" s="89">
        <v>10</v>
      </c>
      <c r="D7" s="175"/>
      <c r="E7" s="175"/>
      <c r="F7" s="175"/>
      <c r="H7" s="211"/>
      <c r="I7" s="89">
        <v>10</v>
      </c>
      <c r="J7" s="8">
        <v>10</v>
      </c>
      <c r="K7" s="8">
        <v>10</v>
      </c>
      <c r="L7" s="8">
        <v>10</v>
      </c>
      <c r="M7" s="8">
        <v>10</v>
      </c>
      <c r="N7" s="8">
        <v>10</v>
      </c>
      <c r="O7" s="8">
        <v>10</v>
      </c>
      <c r="P7" s="8">
        <v>10</v>
      </c>
    </row>
    <row r="8" spans="1:16">
      <c r="A8" s="27">
        <v>6</v>
      </c>
      <c r="B8" s="212"/>
      <c r="C8" s="89">
        <v>14</v>
      </c>
      <c r="D8" s="175"/>
      <c r="E8" s="175"/>
      <c r="F8" s="175"/>
      <c r="H8" s="211"/>
      <c r="I8" s="98">
        <v>14</v>
      </c>
      <c r="J8" s="99">
        <v>15</v>
      </c>
      <c r="K8" s="99">
        <v>16</v>
      </c>
      <c r="L8" s="99">
        <v>17</v>
      </c>
      <c r="M8" s="99">
        <v>18</v>
      </c>
      <c r="N8" s="99">
        <v>19</v>
      </c>
      <c r="O8" s="99" t="s">
        <v>118</v>
      </c>
      <c r="P8" s="99" t="s">
        <v>117</v>
      </c>
    </row>
    <row r="9" spans="1:16">
      <c r="A9" s="28">
        <v>7</v>
      </c>
      <c r="B9" s="28">
        <v>0</v>
      </c>
      <c r="C9" s="89">
        <f>I9</f>
        <v>41</v>
      </c>
      <c r="D9" s="9" t="s">
        <v>198</v>
      </c>
      <c r="E9" s="117">
        <f t="shared" ref="E9:E72" si="0">HEX2DEC(C9)</f>
        <v>65</v>
      </c>
      <c r="F9" s="12" t="s">
        <v>249</v>
      </c>
      <c r="H9" s="36">
        <v>0</v>
      </c>
      <c r="I9" s="89">
        <v>41</v>
      </c>
      <c r="J9" s="90" t="s">
        <v>108</v>
      </c>
      <c r="K9" s="92">
        <v>4</v>
      </c>
      <c r="L9" s="97" t="s">
        <v>3</v>
      </c>
      <c r="M9" s="96">
        <v>1</v>
      </c>
      <c r="N9" s="91">
        <v>50</v>
      </c>
      <c r="O9" s="93">
        <v>0</v>
      </c>
      <c r="P9" s="94" t="s">
        <v>118</v>
      </c>
    </row>
    <row r="10" spans="1:16">
      <c r="A10" s="30">
        <v>8</v>
      </c>
      <c r="B10" s="30">
        <v>1</v>
      </c>
      <c r="C10" s="89" t="str">
        <f t="shared" ref="C10:C11" si="1">I10</f>
        <v>3c</v>
      </c>
      <c r="D10" s="13" t="s">
        <v>199</v>
      </c>
      <c r="E10" s="118">
        <f t="shared" si="0"/>
        <v>60</v>
      </c>
      <c r="F10" s="16" t="s">
        <v>249</v>
      </c>
      <c r="H10" s="36">
        <v>1</v>
      </c>
      <c r="I10" s="89" t="s">
        <v>26</v>
      </c>
      <c r="J10" s="90">
        <v>44</v>
      </c>
      <c r="K10" s="92">
        <v>0</v>
      </c>
      <c r="L10" s="97" t="s">
        <v>3</v>
      </c>
      <c r="M10" s="96">
        <v>28</v>
      </c>
      <c r="N10" s="91">
        <v>39</v>
      </c>
      <c r="O10" s="93">
        <v>78</v>
      </c>
      <c r="P10" s="94">
        <v>1</v>
      </c>
    </row>
    <row r="11" spans="1:16">
      <c r="A11" s="28">
        <v>9</v>
      </c>
      <c r="B11" s="28">
        <v>2</v>
      </c>
      <c r="C11" s="89">
        <f t="shared" si="1"/>
        <v>1</v>
      </c>
      <c r="D11" s="9" t="s">
        <v>46</v>
      </c>
      <c r="E11" s="117">
        <f t="shared" si="0"/>
        <v>1</v>
      </c>
      <c r="F11" s="12" t="s">
        <v>200</v>
      </c>
      <c r="H11" s="36">
        <v>2</v>
      </c>
      <c r="I11" s="89">
        <v>1</v>
      </c>
      <c r="J11" s="90">
        <v>11</v>
      </c>
      <c r="K11" s="92">
        <v>0</v>
      </c>
      <c r="L11" s="97" t="s">
        <v>3</v>
      </c>
      <c r="M11" s="96">
        <v>46</v>
      </c>
      <c r="N11" s="91">
        <v>7</v>
      </c>
      <c r="O11" s="93">
        <v>64</v>
      </c>
      <c r="P11" s="94" t="s">
        <v>25</v>
      </c>
    </row>
    <row r="12" spans="1:16">
      <c r="A12" s="30">
        <v>10</v>
      </c>
      <c r="B12" s="30">
        <v>3</v>
      </c>
      <c r="C12" s="89">
        <v>2</v>
      </c>
      <c r="D12" s="13" t="s">
        <v>47</v>
      </c>
      <c r="E12" s="118">
        <f t="shared" si="0"/>
        <v>2</v>
      </c>
      <c r="F12" s="16" t="s">
        <v>259</v>
      </c>
      <c r="H12" s="36">
        <v>3</v>
      </c>
      <c r="I12" s="89">
        <v>2</v>
      </c>
      <c r="J12" s="90" t="s">
        <v>109</v>
      </c>
      <c r="K12" s="92">
        <v>1</v>
      </c>
      <c r="L12" s="97" t="s">
        <v>3</v>
      </c>
      <c r="M12" s="96" t="s">
        <v>110</v>
      </c>
      <c r="N12" s="91">
        <v>54</v>
      </c>
      <c r="O12" s="93" t="s">
        <v>25</v>
      </c>
      <c r="P12" s="94">
        <v>5</v>
      </c>
    </row>
    <row r="13" spans="1:16">
      <c r="A13" s="28">
        <v>11</v>
      </c>
      <c r="B13" s="28">
        <v>4</v>
      </c>
      <c r="C13" s="89">
        <f t="shared" ref="C13:C24" si="2">I13</f>
        <v>0</v>
      </c>
      <c r="D13" s="9" t="s">
        <v>48</v>
      </c>
      <c r="E13" s="117">
        <f t="shared" si="0"/>
        <v>0</v>
      </c>
      <c r="F13" s="12" t="s">
        <v>202</v>
      </c>
      <c r="H13" s="36">
        <v>4</v>
      </c>
      <c r="I13" s="89">
        <v>0</v>
      </c>
      <c r="J13" s="90">
        <v>28</v>
      </c>
      <c r="K13" s="92">
        <v>1</v>
      </c>
      <c r="L13" s="97" t="s">
        <v>3</v>
      </c>
      <c r="M13" s="96">
        <v>32</v>
      </c>
      <c r="N13" s="91">
        <v>5</v>
      </c>
      <c r="O13" s="93">
        <v>6</v>
      </c>
      <c r="P13" s="94">
        <v>2</v>
      </c>
    </row>
    <row r="14" spans="1:16">
      <c r="A14" s="30">
        <v>12</v>
      </c>
      <c r="B14" s="30">
        <v>5</v>
      </c>
      <c r="C14" s="89">
        <f t="shared" si="2"/>
        <v>2</v>
      </c>
      <c r="D14" s="13" t="s">
        <v>49</v>
      </c>
      <c r="E14" s="118">
        <f t="shared" si="0"/>
        <v>2</v>
      </c>
      <c r="F14" s="16" t="s">
        <v>203</v>
      </c>
      <c r="H14" s="36">
        <v>5</v>
      </c>
      <c r="I14" s="89">
        <v>2</v>
      </c>
      <c r="J14" s="90">
        <v>8</v>
      </c>
      <c r="K14" s="92">
        <v>0</v>
      </c>
      <c r="L14" s="97" t="s">
        <v>3</v>
      </c>
      <c r="M14" s="96">
        <v>19</v>
      </c>
      <c r="N14" s="91">
        <v>0</v>
      </c>
      <c r="O14" s="93" t="s">
        <v>115</v>
      </c>
      <c r="P14" s="94">
        <v>14</v>
      </c>
    </row>
    <row r="15" spans="1:16">
      <c r="A15" s="28">
        <v>13</v>
      </c>
      <c r="B15" s="28">
        <v>6</v>
      </c>
      <c r="C15" s="89">
        <f t="shared" si="2"/>
        <v>5</v>
      </c>
      <c r="D15" s="9" t="s">
        <v>50</v>
      </c>
      <c r="E15" s="117">
        <f t="shared" si="0"/>
        <v>5</v>
      </c>
      <c r="F15" s="12" t="s">
        <v>214</v>
      </c>
      <c r="H15" s="36">
        <v>6</v>
      </c>
      <c r="I15" s="89">
        <v>5</v>
      </c>
      <c r="J15" s="90" t="s">
        <v>110</v>
      </c>
      <c r="K15" s="92">
        <v>0</v>
      </c>
      <c r="L15" s="97" t="s">
        <v>3</v>
      </c>
      <c r="M15" s="96">
        <v>5</v>
      </c>
      <c r="N15" s="91" t="s">
        <v>1</v>
      </c>
      <c r="O15" s="93">
        <v>28</v>
      </c>
      <c r="P15" s="94">
        <v>28</v>
      </c>
    </row>
    <row r="16" spans="1:16">
      <c r="A16" s="30">
        <v>14</v>
      </c>
      <c r="B16" s="30">
        <v>7</v>
      </c>
      <c r="C16" s="89">
        <f t="shared" si="2"/>
        <v>1</v>
      </c>
      <c r="D16" s="13" t="s">
        <v>51</v>
      </c>
      <c r="E16" s="118">
        <f t="shared" si="0"/>
        <v>1</v>
      </c>
      <c r="F16" s="16" t="s">
        <v>204</v>
      </c>
      <c r="H16" s="36">
        <v>7</v>
      </c>
      <c r="I16" s="89">
        <v>1</v>
      </c>
      <c r="J16" s="90" t="s">
        <v>3</v>
      </c>
      <c r="K16" s="92">
        <v>1</v>
      </c>
      <c r="L16" s="97" t="s">
        <v>3</v>
      </c>
      <c r="M16" s="96" t="s">
        <v>115</v>
      </c>
      <c r="N16" s="91">
        <v>2</v>
      </c>
      <c r="O16" s="93" t="s">
        <v>109</v>
      </c>
      <c r="P16" s="94">
        <v>14</v>
      </c>
    </row>
    <row r="17" spans="1:16">
      <c r="A17" s="31">
        <v>15</v>
      </c>
      <c r="B17" s="31">
        <v>8</v>
      </c>
      <c r="C17" s="89" t="str">
        <f t="shared" si="2"/>
        <v>ff</v>
      </c>
      <c r="D17" s="107" t="s">
        <v>246</v>
      </c>
      <c r="E17" s="31">
        <f t="shared" si="0"/>
        <v>255</v>
      </c>
      <c r="F17" s="25" t="s">
        <v>246</v>
      </c>
      <c r="H17" s="36">
        <v>8</v>
      </c>
      <c r="I17" s="89" t="s">
        <v>3</v>
      </c>
      <c r="J17" s="90">
        <v>14</v>
      </c>
      <c r="K17" s="92">
        <v>0</v>
      </c>
      <c r="L17" s="97" t="s">
        <v>3</v>
      </c>
      <c r="M17" s="96" t="s">
        <v>25</v>
      </c>
      <c r="N17" s="91">
        <v>5</v>
      </c>
      <c r="O17" s="93">
        <v>0</v>
      </c>
      <c r="P17" s="94" t="s">
        <v>115</v>
      </c>
    </row>
    <row r="18" spans="1:16">
      <c r="A18" s="31">
        <v>16</v>
      </c>
      <c r="B18" s="31">
        <v>9</v>
      </c>
      <c r="C18" s="89" t="str">
        <f t="shared" si="2"/>
        <v>ff</v>
      </c>
      <c r="D18" s="22" t="s">
        <v>246</v>
      </c>
      <c r="E18" s="31">
        <f t="shared" si="0"/>
        <v>255</v>
      </c>
      <c r="F18" s="23" t="s">
        <v>246</v>
      </c>
      <c r="H18" s="36">
        <v>9</v>
      </c>
      <c r="I18" s="89" t="s">
        <v>3</v>
      </c>
      <c r="J18" s="90">
        <v>14</v>
      </c>
      <c r="K18" s="92">
        <v>0</v>
      </c>
      <c r="L18" s="97" t="s">
        <v>3</v>
      </c>
      <c r="M18" s="96" t="s">
        <v>115</v>
      </c>
      <c r="N18" s="91">
        <v>6</v>
      </c>
      <c r="O18" s="93" t="s">
        <v>0</v>
      </c>
      <c r="P18" s="94" t="s">
        <v>119</v>
      </c>
    </row>
    <row r="19" spans="1:16">
      <c r="A19" s="31">
        <v>17</v>
      </c>
      <c r="B19" s="31">
        <v>10</v>
      </c>
      <c r="C19" s="89" t="str">
        <f t="shared" si="2"/>
        <v>ff</v>
      </c>
      <c r="D19" s="22" t="s">
        <v>246</v>
      </c>
      <c r="E19" s="31">
        <f t="shared" si="0"/>
        <v>255</v>
      </c>
      <c r="F19" s="23" t="s">
        <v>246</v>
      </c>
      <c r="H19" s="36">
        <v>10</v>
      </c>
      <c r="I19" s="89" t="s">
        <v>3</v>
      </c>
      <c r="J19" s="90" t="s">
        <v>111</v>
      </c>
      <c r="K19" s="92">
        <v>0</v>
      </c>
      <c r="L19" s="97" t="s">
        <v>123</v>
      </c>
      <c r="M19" s="96">
        <v>3</v>
      </c>
      <c r="N19" s="91">
        <v>32</v>
      </c>
      <c r="O19" s="93" t="s">
        <v>25</v>
      </c>
      <c r="P19" s="94" t="s">
        <v>25</v>
      </c>
    </row>
    <row r="20" spans="1:16">
      <c r="A20" s="31">
        <v>18</v>
      </c>
      <c r="B20" s="31">
        <v>11</v>
      </c>
      <c r="C20" s="89" t="str">
        <f t="shared" si="2"/>
        <v>ff</v>
      </c>
      <c r="D20" s="22" t="s">
        <v>246</v>
      </c>
      <c r="E20" s="31">
        <f t="shared" si="0"/>
        <v>255</v>
      </c>
      <c r="F20" s="23" t="s">
        <v>246</v>
      </c>
      <c r="H20" s="36">
        <v>11</v>
      </c>
      <c r="I20" s="89" t="s">
        <v>3</v>
      </c>
      <c r="J20" s="90">
        <v>2</v>
      </c>
      <c r="K20" s="92">
        <v>1</v>
      </c>
      <c r="L20" s="97">
        <v>2</v>
      </c>
      <c r="M20" s="96">
        <v>9</v>
      </c>
      <c r="N20" s="91">
        <v>19</v>
      </c>
      <c r="O20" s="93">
        <v>0</v>
      </c>
      <c r="P20" s="94">
        <v>0</v>
      </c>
    </row>
    <row r="21" spans="1:16">
      <c r="A21" s="31">
        <v>19</v>
      </c>
      <c r="B21" s="31">
        <v>12</v>
      </c>
      <c r="C21" s="89" t="str">
        <f t="shared" si="2"/>
        <v>ff</v>
      </c>
      <c r="D21" s="107" t="s">
        <v>246</v>
      </c>
      <c r="E21" s="31">
        <f t="shared" si="0"/>
        <v>255</v>
      </c>
      <c r="F21" s="23" t="s">
        <v>246</v>
      </c>
      <c r="H21" s="36">
        <v>12</v>
      </c>
      <c r="I21" s="89" t="s">
        <v>3</v>
      </c>
      <c r="J21" s="90">
        <v>6</v>
      </c>
      <c r="K21" s="92" t="s">
        <v>114</v>
      </c>
      <c r="L21" s="97">
        <v>0</v>
      </c>
      <c r="M21" s="96">
        <v>44</v>
      </c>
      <c r="N21" s="91">
        <v>0</v>
      </c>
      <c r="O21" s="93" t="s">
        <v>25</v>
      </c>
      <c r="P21" s="94" t="s">
        <v>3</v>
      </c>
    </row>
    <row r="22" spans="1:16">
      <c r="A22" s="31">
        <v>20</v>
      </c>
      <c r="B22" s="31">
        <v>13</v>
      </c>
      <c r="C22" s="89" t="str">
        <f t="shared" si="2"/>
        <v>ff</v>
      </c>
      <c r="D22" s="22" t="s">
        <v>246</v>
      </c>
      <c r="E22" s="31">
        <f t="shared" si="0"/>
        <v>255</v>
      </c>
      <c r="F22" s="23" t="s">
        <v>246</v>
      </c>
      <c r="H22" s="36">
        <v>13</v>
      </c>
      <c r="I22" s="89" t="s">
        <v>3</v>
      </c>
      <c r="J22" s="90" t="s">
        <v>112</v>
      </c>
      <c r="K22" s="92" t="s">
        <v>115</v>
      </c>
      <c r="L22" s="97">
        <v>23</v>
      </c>
      <c r="M22" s="96">
        <v>44</v>
      </c>
      <c r="N22" s="91">
        <v>1</v>
      </c>
      <c r="O22" s="93">
        <v>64</v>
      </c>
      <c r="P22" s="94">
        <v>0</v>
      </c>
    </row>
    <row r="23" spans="1:16">
      <c r="A23" s="31">
        <v>21</v>
      </c>
      <c r="B23" s="31">
        <v>14</v>
      </c>
      <c r="C23" s="89" t="str">
        <f t="shared" si="2"/>
        <v>ff</v>
      </c>
      <c r="D23" s="22" t="s">
        <v>246</v>
      </c>
      <c r="E23" s="31">
        <f t="shared" si="0"/>
        <v>255</v>
      </c>
      <c r="F23" s="23" t="s">
        <v>246</v>
      </c>
      <c r="H23" s="36">
        <v>14</v>
      </c>
      <c r="I23" s="89" t="s">
        <v>3</v>
      </c>
      <c r="J23" s="90">
        <v>0</v>
      </c>
      <c r="K23" s="92">
        <v>23</v>
      </c>
      <c r="L23" s="97">
        <v>13</v>
      </c>
      <c r="M23" s="96">
        <v>28</v>
      </c>
      <c r="N23" s="91" t="s">
        <v>122</v>
      </c>
      <c r="O23" s="93">
        <v>2</v>
      </c>
      <c r="P23" s="94" t="s">
        <v>24</v>
      </c>
    </row>
    <row r="24" spans="1:16">
      <c r="A24" s="31">
        <v>22</v>
      </c>
      <c r="B24" s="31">
        <v>15</v>
      </c>
      <c r="C24" s="89" t="str">
        <f t="shared" si="2"/>
        <v>ff</v>
      </c>
      <c r="D24" s="22" t="s">
        <v>246</v>
      </c>
      <c r="E24" s="31">
        <f t="shared" si="0"/>
        <v>255</v>
      </c>
      <c r="F24" s="23" t="s">
        <v>246</v>
      </c>
      <c r="H24" s="36">
        <v>15</v>
      </c>
      <c r="I24" s="89" t="s">
        <v>3</v>
      </c>
      <c r="J24" s="90">
        <v>14</v>
      </c>
      <c r="K24" s="92" t="s">
        <v>3</v>
      </c>
      <c r="L24" s="97">
        <v>22</v>
      </c>
      <c r="M24" s="96">
        <v>14</v>
      </c>
      <c r="N24" s="91">
        <v>9</v>
      </c>
      <c r="O24" s="93">
        <v>28</v>
      </c>
      <c r="P24" s="94" t="s">
        <v>118</v>
      </c>
    </row>
    <row r="25" spans="1:16">
      <c r="A25" s="28">
        <v>23</v>
      </c>
      <c r="B25" s="28">
        <v>16</v>
      </c>
      <c r="C25" s="90" t="str">
        <f>J9</f>
        <v>2a</v>
      </c>
      <c r="D25" s="19" t="s">
        <v>52</v>
      </c>
      <c r="E25" s="117">
        <f>HEX2DEC(C25)*100</f>
        <v>4200</v>
      </c>
      <c r="F25" s="116" t="s">
        <v>212</v>
      </c>
      <c r="H25" s="36" t="s">
        <v>91</v>
      </c>
      <c r="I25" s="8">
        <v>29</v>
      </c>
      <c r="J25" s="8" t="s">
        <v>113</v>
      </c>
      <c r="K25" s="8" t="s">
        <v>116</v>
      </c>
      <c r="L25" s="8">
        <v>11</v>
      </c>
      <c r="M25" s="8" t="s">
        <v>2</v>
      </c>
      <c r="N25" s="8">
        <v>52</v>
      </c>
      <c r="O25" s="8">
        <v>22</v>
      </c>
      <c r="P25" s="8" t="s">
        <v>27</v>
      </c>
    </row>
    <row r="26" spans="1:16">
      <c r="A26" s="30">
        <v>24</v>
      </c>
      <c r="B26" s="30">
        <v>17</v>
      </c>
      <c r="C26" s="90">
        <f t="shared" ref="C26:C40" si="3">J10</f>
        <v>44</v>
      </c>
      <c r="D26" s="13" t="s">
        <v>53</v>
      </c>
      <c r="E26" s="118">
        <f>HEX2DEC(C26)*100</f>
        <v>6800</v>
      </c>
      <c r="F26" s="16" t="s">
        <v>212</v>
      </c>
      <c r="H26" s="36" t="s">
        <v>91</v>
      </c>
      <c r="I26" s="7">
        <v>91</v>
      </c>
      <c r="J26" s="7">
        <v>66</v>
      </c>
      <c r="K26" s="7" t="s">
        <v>24</v>
      </c>
      <c r="L26" s="7" t="s">
        <v>124</v>
      </c>
      <c r="M26" s="7">
        <v>43</v>
      </c>
      <c r="N26" s="7">
        <v>34</v>
      </c>
      <c r="O26" s="7" t="s">
        <v>121</v>
      </c>
      <c r="P26" s="7" t="s">
        <v>120</v>
      </c>
    </row>
    <row r="27" spans="1:16">
      <c r="A27" s="28">
        <v>25</v>
      </c>
      <c r="B27" s="28">
        <v>18</v>
      </c>
      <c r="C27" s="90">
        <f t="shared" si="3"/>
        <v>11</v>
      </c>
      <c r="D27" s="9" t="s">
        <v>54</v>
      </c>
      <c r="E27" s="117">
        <f>HEX2DEC(C27)*100</f>
        <v>1700</v>
      </c>
      <c r="F27" s="12" t="s">
        <v>212</v>
      </c>
      <c r="H27" s="36" t="s">
        <v>97</v>
      </c>
      <c r="I27" s="8">
        <v>3</v>
      </c>
      <c r="J27" s="8">
        <v>3</v>
      </c>
      <c r="K27" s="8">
        <v>3</v>
      </c>
      <c r="L27" s="8">
        <v>3</v>
      </c>
      <c r="M27" s="8">
        <v>3</v>
      </c>
      <c r="N27" s="8">
        <v>3</v>
      </c>
      <c r="O27" s="8">
        <v>3</v>
      </c>
      <c r="P27" s="8">
        <v>3</v>
      </c>
    </row>
    <row r="28" spans="1:16">
      <c r="A28" s="30">
        <v>26</v>
      </c>
      <c r="B28" s="30">
        <v>19</v>
      </c>
      <c r="C28" s="90" t="str">
        <f t="shared" si="3"/>
        <v>4b</v>
      </c>
      <c r="D28" s="13" t="s">
        <v>55</v>
      </c>
      <c r="E28" s="118">
        <f t="shared" si="0"/>
        <v>75</v>
      </c>
      <c r="F28" s="16" t="s">
        <v>205</v>
      </c>
    </row>
    <row r="29" spans="1:16">
      <c r="A29" s="28">
        <v>27</v>
      </c>
      <c r="B29" s="28">
        <v>20</v>
      </c>
      <c r="C29" s="90">
        <f t="shared" si="3"/>
        <v>28</v>
      </c>
      <c r="D29" s="9" t="s">
        <v>56</v>
      </c>
      <c r="E29" s="117">
        <f>HEX2DEC(C29)*100</f>
        <v>4000</v>
      </c>
      <c r="F29" s="12" t="s">
        <v>212</v>
      </c>
    </row>
    <row r="30" spans="1:16">
      <c r="A30" s="30">
        <v>28</v>
      </c>
      <c r="B30" s="30">
        <v>21</v>
      </c>
      <c r="C30" s="90">
        <f t="shared" si="3"/>
        <v>8</v>
      </c>
      <c r="D30" s="13" t="s">
        <v>57</v>
      </c>
      <c r="E30" s="118">
        <f>HEX2DEC(C30)*0.1</f>
        <v>0.8</v>
      </c>
      <c r="F30" s="16" t="s">
        <v>252</v>
      </c>
    </row>
    <row r="31" spans="1:16">
      <c r="A31" s="28">
        <v>29</v>
      </c>
      <c r="B31" s="28">
        <v>22</v>
      </c>
      <c r="C31" s="90" t="str">
        <f t="shared" si="3"/>
        <v>5a</v>
      </c>
      <c r="D31" s="9" t="s">
        <v>58</v>
      </c>
      <c r="E31" s="117">
        <f t="shared" si="0"/>
        <v>90</v>
      </c>
      <c r="F31" s="11" t="s">
        <v>249</v>
      </c>
    </row>
    <row r="32" spans="1:16">
      <c r="A32" s="31">
        <v>30</v>
      </c>
      <c r="B32" s="31">
        <v>23</v>
      </c>
      <c r="C32" s="90" t="str">
        <f t="shared" si="3"/>
        <v>ff</v>
      </c>
      <c r="D32" s="22" t="s">
        <v>246</v>
      </c>
      <c r="E32" s="31">
        <f>HEX2DEC(C32)</f>
        <v>255</v>
      </c>
      <c r="F32" s="23" t="s">
        <v>246</v>
      </c>
    </row>
    <row r="33" spans="1:9">
      <c r="A33" s="28">
        <v>31</v>
      </c>
      <c r="B33" s="28">
        <v>24</v>
      </c>
      <c r="C33" s="90">
        <f t="shared" si="3"/>
        <v>14</v>
      </c>
      <c r="D33" s="9" t="s">
        <v>59</v>
      </c>
      <c r="E33" s="117">
        <f t="shared" si="0"/>
        <v>20</v>
      </c>
      <c r="F33" s="114" t="s">
        <v>249</v>
      </c>
    </row>
    <row r="34" spans="1:9">
      <c r="A34" s="30">
        <v>32</v>
      </c>
      <c r="B34" s="30">
        <v>25</v>
      </c>
      <c r="C34" s="90">
        <f t="shared" si="3"/>
        <v>14</v>
      </c>
      <c r="D34" s="13" t="s">
        <v>125</v>
      </c>
      <c r="E34" s="118">
        <f t="shared" si="0"/>
        <v>20</v>
      </c>
      <c r="F34" s="115" t="s">
        <v>249</v>
      </c>
    </row>
    <row r="35" spans="1:9">
      <c r="A35" s="28">
        <v>33</v>
      </c>
      <c r="B35" s="28">
        <v>26</v>
      </c>
      <c r="C35" s="90" t="str">
        <f t="shared" si="3"/>
        <v>f1</v>
      </c>
      <c r="D35" s="9" t="s">
        <v>126</v>
      </c>
      <c r="E35" s="119">
        <f>MOD(HEX2DEC(C35)+2^7,2^8)-2^7</f>
        <v>-15</v>
      </c>
      <c r="F35" s="114" t="s">
        <v>250</v>
      </c>
      <c r="H35" s="39"/>
      <c r="I35" s="39"/>
    </row>
    <row r="36" spans="1:9">
      <c r="A36" s="30">
        <v>34</v>
      </c>
      <c r="B36" s="30">
        <v>27</v>
      </c>
      <c r="C36" s="90">
        <f t="shared" si="3"/>
        <v>2</v>
      </c>
      <c r="D36" s="13" t="s">
        <v>60</v>
      </c>
      <c r="E36" s="118">
        <f>HEX2DEC(C36)*10</f>
        <v>20</v>
      </c>
      <c r="F36" s="115" t="s">
        <v>213</v>
      </c>
      <c r="H36" s="39"/>
    </row>
    <row r="37" spans="1:9">
      <c r="A37" s="28">
        <v>35</v>
      </c>
      <c r="B37" s="28">
        <v>28</v>
      </c>
      <c r="C37" s="90">
        <f t="shared" si="3"/>
        <v>6</v>
      </c>
      <c r="D37" s="9" t="s">
        <v>61</v>
      </c>
      <c r="E37" s="117">
        <f>HEX2DEC(C37)*10</f>
        <v>60</v>
      </c>
      <c r="F37" s="114" t="s">
        <v>213</v>
      </c>
    </row>
    <row r="38" spans="1:9">
      <c r="A38" s="30">
        <v>36</v>
      </c>
      <c r="B38" s="30">
        <v>29</v>
      </c>
      <c r="C38" s="90" t="str">
        <f t="shared" si="3"/>
        <v>f6</v>
      </c>
      <c r="D38" s="13" t="s">
        <v>127</v>
      </c>
      <c r="E38" s="118">
        <f>MOD(HEX2DEC(C38)+2^7,2^8)-2^7</f>
        <v>-10</v>
      </c>
      <c r="F38" s="115" t="s">
        <v>250</v>
      </c>
    </row>
    <row r="39" spans="1:9">
      <c r="A39" s="28">
        <v>37</v>
      </c>
      <c r="B39" s="28">
        <v>30</v>
      </c>
      <c r="C39" s="90">
        <f t="shared" si="3"/>
        <v>0</v>
      </c>
      <c r="D39" s="9" t="s">
        <v>62</v>
      </c>
      <c r="E39" s="117">
        <f t="shared" si="0"/>
        <v>0</v>
      </c>
      <c r="F39" s="114" t="s">
        <v>201</v>
      </c>
    </row>
    <row r="40" spans="1:9">
      <c r="A40" s="30">
        <v>38</v>
      </c>
      <c r="B40" s="30">
        <v>31</v>
      </c>
      <c r="C40" s="90">
        <f t="shared" si="3"/>
        <v>14</v>
      </c>
      <c r="D40" s="13" t="s">
        <v>63</v>
      </c>
      <c r="E40" s="118">
        <f t="shared" si="0"/>
        <v>20</v>
      </c>
      <c r="F40" s="115" t="s">
        <v>249</v>
      </c>
    </row>
    <row r="41" spans="1:9">
      <c r="A41" s="28">
        <v>39</v>
      </c>
      <c r="B41" s="28">
        <v>32</v>
      </c>
      <c r="C41" s="92">
        <f>K9</f>
        <v>4</v>
      </c>
      <c r="D41" s="9" t="s">
        <v>128</v>
      </c>
      <c r="E41" s="117">
        <f t="shared" si="0"/>
        <v>4</v>
      </c>
      <c r="F41" s="114" t="s">
        <v>249</v>
      </c>
    </row>
    <row r="42" spans="1:9">
      <c r="A42" s="30">
        <v>40</v>
      </c>
      <c r="B42" s="30">
        <v>33</v>
      </c>
      <c r="C42" s="92">
        <v>0</v>
      </c>
      <c r="D42" s="13" t="s">
        <v>64</v>
      </c>
      <c r="E42" s="118">
        <f t="shared" si="0"/>
        <v>0</v>
      </c>
      <c r="F42" s="15" t="s">
        <v>260</v>
      </c>
    </row>
    <row r="43" spans="1:9">
      <c r="A43" s="28">
        <v>41</v>
      </c>
      <c r="B43" s="28">
        <v>34</v>
      </c>
      <c r="C43" s="92">
        <f t="shared" ref="C43:C52" si="4">K11</f>
        <v>0</v>
      </c>
      <c r="D43" s="9" t="s">
        <v>65</v>
      </c>
      <c r="E43" s="117">
        <f t="shared" si="0"/>
        <v>0</v>
      </c>
      <c r="F43" s="11" t="s">
        <v>206</v>
      </c>
    </row>
    <row r="44" spans="1:9">
      <c r="A44" s="30">
        <v>42</v>
      </c>
      <c r="B44" s="30">
        <v>35</v>
      </c>
      <c r="C44" s="92">
        <f t="shared" si="4"/>
        <v>1</v>
      </c>
      <c r="D44" s="13" t="s">
        <v>66</v>
      </c>
      <c r="E44" s="118">
        <f t="shared" si="0"/>
        <v>1</v>
      </c>
      <c r="F44" s="15" t="s">
        <v>207</v>
      </c>
    </row>
    <row r="45" spans="1:9">
      <c r="A45" s="28">
        <v>43</v>
      </c>
      <c r="B45" s="28">
        <v>36</v>
      </c>
      <c r="C45" s="92">
        <f t="shared" si="4"/>
        <v>1</v>
      </c>
      <c r="D45" s="9" t="s">
        <v>67</v>
      </c>
      <c r="E45" s="117">
        <f t="shared" si="0"/>
        <v>1</v>
      </c>
      <c r="F45" s="11" t="s">
        <v>208</v>
      </c>
    </row>
    <row r="46" spans="1:9">
      <c r="A46" s="30">
        <v>44</v>
      </c>
      <c r="B46" s="30">
        <v>37</v>
      </c>
      <c r="C46" s="92">
        <f t="shared" si="4"/>
        <v>0</v>
      </c>
      <c r="D46" s="13" t="s">
        <v>68</v>
      </c>
      <c r="E46" s="118">
        <f t="shared" si="0"/>
        <v>0</v>
      </c>
      <c r="F46" s="15" t="s">
        <v>152</v>
      </c>
    </row>
    <row r="47" spans="1:9">
      <c r="A47" s="28">
        <v>45</v>
      </c>
      <c r="B47" s="28">
        <v>38</v>
      </c>
      <c r="C47" s="92">
        <f t="shared" si="4"/>
        <v>0</v>
      </c>
      <c r="D47" s="9" t="s">
        <v>69</v>
      </c>
      <c r="E47" s="117">
        <f t="shared" si="0"/>
        <v>0</v>
      </c>
      <c r="F47" s="11" t="s">
        <v>152</v>
      </c>
    </row>
    <row r="48" spans="1:9">
      <c r="A48" s="30">
        <v>46</v>
      </c>
      <c r="B48" s="30">
        <v>39</v>
      </c>
      <c r="C48" s="92">
        <f t="shared" si="4"/>
        <v>1</v>
      </c>
      <c r="D48" s="13" t="s">
        <v>70</v>
      </c>
      <c r="E48" s="118">
        <f t="shared" si="0"/>
        <v>1</v>
      </c>
      <c r="F48" s="15" t="s">
        <v>209</v>
      </c>
    </row>
    <row r="49" spans="1:6">
      <c r="A49" s="28">
        <v>47</v>
      </c>
      <c r="B49" s="28">
        <v>40</v>
      </c>
      <c r="C49" s="92">
        <f t="shared" si="4"/>
        <v>0</v>
      </c>
      <c r="D49" s="9" t="s">
        <v>71</v>
      </c>
      <c r="E49" s="117">
        <f t="shared" si="0"/>
        <v>0</v>
      </c>
      <c r="F49" s="11" t="s">
        <v>202</v>
      </c>
    </row>
    <row r="50" spans="1:6">
      <c r="A50" s="30">
        <v>48</v>
      </c>
      <c r="B50" s="30">
        <v>41</v>
      </c>
      <c r="C50" s="92">
        <f t="shared" si="4"/>
        <v>0</v>
      </c>
      <c r="D50" s="13" t="s">
        <v>72</v>
      </c>
      <c r="E50" s="118">
        <f t="shared" si="0"/>
        <v>0</v>
      </c>
      <c r="F50" s="15" t="s">
        <v>202</v>
      </c>
    </row>
    <row r="51" spans="1:6">
      <c r="A51" s="28">
        <v>49</v>
      </c>
      <c r="B51" s="28">
        <v>42</v>
      </c>
      <c r="C51" s="92">
        <f t="shared" si="4"/>
        <v>0</v>
      </c>
      <c r="D51" s="9" t="s">
        <v>73</v>
      </c>
      <c r="E51" s="117">
        <f t="shared" si="0"/>
        <v>0</v>
      </c>
      <c r="F51" s="11" t="s">
        <v>202</v>
      </c>
    </row>
    <row r="52" spans="1:6">
      <c r="A52" s="30">
        <v>50</v>
      </c>
      <c r="B52" s="30">
        <v>43</v>
      </c>
      <c r="C52" s="92">
        <f t="shared" si="4"/>
        <v>1</v>
      </c>
      <c r="D52" s="13" t="s">
        <v>74</v>
      </c>
      <c r="E52" s="118">
        <f t="shared" si="0"/>
        <v>1</v>
      </c>
      <c r="F52" s="15" t="s">
        <v>210</v>
      </c>
    </row>
    <row r="53" spans="1:6">
      <c r="A53" s="28">
        <v>51</v>
      </c>
      <c r="B53" s="28">
        <v>44</v>
      </c>
      <c r="C53" s="92" t="s">
        <v>114</v>
      </c>
      <c r="D53" s="9" t="s">
        <v>75</v>
      </c>
      <c r="E53" s="117">
        <f>HEX2DEC(C53)*100</f>
        <v>17500</v>
      </c>
      <c r="F53" s="11" t="s">
        <v>255</v>
      </c>
    </row>
    <row r="54" spans="1:6">
      <c r="A54" s="30">
        <v>52</v>
      </c>
      <c r="B54" s="30">
        <v>45</v>
      </c>
      <c r="C54" s="92" t="s">
        <v>115</v>
      </c>
      <c r="D54" s="13" t="s">
        <v>76</v>
      </c>
      <c r="E54" s="118">
        <f>HEX2DEC(C54)*100</f>
        <v>3000</v>
      </c>
      <c r="F54" s="15" t="s">
        <v>256</v>
      </c>
    </row>
    <row r="55" spans="1:6">
      <c r="A55" s="28">
        <v>53</v>
      </c>
      <c r="B55" s="28">
        <v>46</v>
      </c>
      <c r="C55" s="92">
        <f t="shared" ref="C55:C56" si="5">K23</f>
        <v>23</v>
      </c>
      <c r="D55" s="9" t="s">
        <v>129</v>
      </c>
      <c r="E55" s="117">
        <f t="shared" si="0"/>
        <v>35</v>
      </c>
      <c r="F55" s="11" t="s">
        <v>152</v>
      </c>
    </row>
    <row r="56" spans="1:6">
      <c r="A56" s="31">
        <v>54</v>
      </c>
      <c r="B56" s="31">
        <v>47</v>
      </c>
      <c r="C56" s="92" t="str">
        <f t="shared" si="5"/>
        <v>ff</v>
      </c>
      <c r="D56" s="22" t="s">
        <v>246</v>
      </c>
      <c r="E56" s="31">
        <f t="shared" si="0"/>
        <v>255</v>
      </c>
      <c r="F56" s="24" t="s">
        <v>246</v>
      </c>
    </row>
    <row r="57" spans="1:6">
      <c r="A57" s="31">
        <v>55</v>
      </c>
      <c r="B57" s="31">
        <v>48</v>
      </c>
      <c r="C57" s="97" t="str">
        <f>L9</f>
        <v>ff</v>
      </c>
      <c r="D57" s="22" t="s">
        <v>246</v>
      </c>
      <c r="E57" s="31">
        <f t="shared" si="0"/>
        <v>255</v>
      </c>
      <c r="F57" s="24" t="s">
        <v>246</v>
      </c>
    </row>
    <row r="58" spans="1:6">
      <c r="A58" s="31">
        <v>56</v>
      </c>
      <c r="B58" s="31">
        <v>49</v>
      </c>
      <c r="C58" s="97" t="str">
        <f t="shared" ref="C58:C68" si="6">L10</f>
        <v>ff</v>
      </c>
      <c r="D58" s="22" t="s">
        <v>246</v>
      </c>
      <c r="E58" s="31">
        <f t="shared" si="0"/>
        <v>255</v>
      </c>
      <c r="F58" s="24" t="s">
        <v>246</v>
      </c>
    </row>
    <row r="59" spans="1:6">
      <c r="A59" s="31">
        <v>57</v>
      </c>
      <c r="B59" s="31">
        <v>50</v>
      </c>
      <c r="C59" s="97" t="str">
        <f t="shared" si="6"/>
        <v>ff</v>
      </c>
      <c r="D59" s="22" t="s">
        <v>246</v>
      </c>
      <c r="E59" s="31">
        <f t="shared" si="0"/>
        <v>255</v>
      </c>
      <c r="F59" s="24" t="s">
        <v>246</v>
      </c>
    </row>
    <row r="60" spans="1:6">
      <c r="A60" s="31">
        <v>58</v>
      </c>
      <c r="B60" s="31">
        <v>51</v>
      </c>
      <c r="C60" s="97" t="str">
        <f t="shared" si="6"/>
        <v>ff</v>
      </c>
      <c r="D60" s="22" t="s">
        <v>246</v>
      </c>
      <c r="E60" s="31">
        <f t="shared" si="0"/>
        <v>255</v>
      </c>
      <c r="F60" s="24" t="s">
        <v>246</v>
      </c>
    </row>
    <row r="61" spans="1:6">
      <c r="A61" s="31">
        <v>59</v>
      </c>
      <c r="B61" s="31">
        <v>52</v>
      </c>
      <c r="C61" s="97" t="str">
        <f t="shared" si="6"/>
        <v>ff</v>
      </c>
      <c r="D61" s="22" t="s">
        <v>246</v>
      </c>
      <c r="E61" s="31">
        <f t="shared" si="0"/>
        <v>255</v>
      </c>
      <c r="F61" s="24" t="s">
        <v>246</v>
      </c>
    </row>
    <row r="62" spans="1:6">
      <c r="A62" s="31">
        <v>60</v>
      </c>
      <c r="B62" s="31">
        <v>53</v>
      </c>
      <c r="C62" s="97" t="str">
        <f t="shared" si="6"/>
        <v>ff</v>
      </c>
      <c r="D62" s="22" t="s">
        <v>246</v>
      </c>
      <c r="E62" s="31">
        <f t="shared" si="0"/>
        <v>255</v>
      </c>
      <c r="F62" s="24" t="s">
        <v>246</v>
      </c>
    </row>
    <row r="63" spans="1:6">
      <c r="A63" s="31">
        <v>61</v>
      </c>
      <c r="B63" s="31">
        <v>54</v>
      </c>
      <c r="C63" s="97" t="str">
        <f t="shared" si="6"/>
        <v>ff</v>
      </c>
      <c r="D63" s="22" t="s">
        <v>246</v>
      </c>
      <c r="E63" s="31">
        <f t="shared" si="0"/>
        <v>255</v>
      </c>
      <c r="F63" s="24" t="s">
        <v>246</v>
      </c>
    </row>
    <row r="64" spans="1:6">
      <c r="A64" s="31">
        <v>62</v>
      </c>
      <c r="B64" s="31">
        <v>55</v>
      </c>
      <c r="C64" s="97" t="str">
        <f t="shared" si="6"/>
        <v>ff</v>
      </c>
      <c r="D64" s="22" t="s">
        <v>246</v>
      </c>
      <c r="E64" s="31">
        <f t="shared" si="0"/>
        <v>255</v>
      </c>
      <c r="F64" s="24" t="s">
        <v>246</v>
      </c>
    </row>
    <row r="65" spans="1:6">
      <c r="A65" s="31">
        <v>63</v>
      </c>
      <c r="B65" s="31">
        <v>56</v>
      </c>
      <c r="C65" s="97" t="str">
        <f t="shared" si="6"/>
        <v>ff</v>
      </c>
      <c r="D65" s="22" t="s">
        <v>246</v>
      </c>
      <c r="E65" s="31">
        <f t="shared" si="0"/>
        <v>255</v>
      </c>
      <c r="F65" s="24" t="s">
        <v>246</v>
      </c>
    </row>
    <row r="66" spans="1:6">
      <c r="A66" s="31">
        <v>64</v>
      </c>
      <c r="B66" s="31">
        <v>57</v>
      </c>
      <c r="C66" s="97" t="str">
        <f t="shared" si="6"/>
        <v>ff</v>
      </c>
      <c r="D66" s="22" t="s">
        <v>246</v>
      </c>
      <c r="E66" s="31">
        <f t="shared" si="0"/>
        <v>255</v>
      </c>
      <c r="F66" s="24" t="s">
        <v>246</v>
      </c>
    </row>
    <row r="67" spans="1:6">
      <c r="A67" s="28">
        <v>65</v>
      </c>
      <c r="B67" s="28">
        <v>58</v>
      </c>
      <c r="C67" s="97" t="str">
        <f t="shared" si="6"/>
        <v>c8</v>
      </c>
      <c r="D67" s="9" t="s">
        <v>130</v>
      </c>
      <c r="E67" s="117">
        <f>HEX2DEC(C67)*0.01</f>
        <v>2</v>
      </c>
      <c r="F67" s="11" t="s">
        <v>251</v>
      </c>
    </row>
    <row r="68" spans="1:6">
      <c r="A68" s="30">
        <v>66</v>
      </c>
      <c r="B68" s="30">
        <v>59</v>
      </c>
      <c r="C68" s="97">
        <f t="shared" si="6"/>
        <v>2</v>
      </c>
      <c r="D68" s="13" t="s">
        <v>131</v>
      </c>
      <c r="E68" s="118">
        <f t="shared" si="0"/>
        <v>2</v>
      </c>
      <c r="F68" s="15" t="s">
        <v>249</v>
      </c>
    </row>
    <row r="69" spans="1:6">
      <c r="A69" s="28">
        <v>67</v>
      </c>
      <c r="B69" s="28">
        <v>60</v>
      </c>
      <c r="C69" s="97">
        <v>0</v>
      </c>
      <c r="D69" s="9" t="s">
        <v>132</v>
      </c>
      <c r="E69" s="117">
        <f>(MOD(HEX2DEC(C69)+2^7,2^8)-2^7)/10</f>
        <v>0</v>
      </c>
      <c r="F69" s="11" t="s">
        <v>257</v>
      </c>
    </row>
    <row r="70" spans="1:6">
      <c r="A70" s="30">
        <v>68</v>
      </c>
      <c r="B70" s="30">
        <v>61</v>
      </c>
      <c r="C70" s="97">
        <f t="shared" ref="C70:C72" si="7">L22</f>
        <v>23</v>
      </c>
      <c r="D70" s="13" t="s">
        <v>133</v>
      </c>
      <c r="E70" s="118">
        <f>HEX2DEC(C70)*0.1</f>
        <v>3.5</v>
      </c>
      <c r="F70" s="15" t="s">
        <v>211</v>
      </c>
    </row>
    <row r="71" spans="1:6">
      <c r="A71" s="31">
        <v>69</v>
      </c>
      <c r="B71" s="31">
        <v>62</v>
      </c>
      <c r="C71" s="97">
        <f t="shared" si="7"/>
        <v>13</v>
      </c>
      <c r="D71" s="22" t="s">
        <v>246</v>
      </c>
      <c r="E71" s="31">
        <f t="shared" si="0"/>
        <v>19</v>
      </c>
      <c r="F71" s="24" t="s">
        <v>246</v>
      </c>
    </row>
    <row r="72" spans="1:6">
      <c r="A72" s="31">
        <v>70</v>
      </c>
      <c r="B72" s="31">
        <v>63</v>
      </c>
      <c r="C72" s="97">
        <f t="shared" si="7"/>
        <v>22</v>
      </c>
      <c r="D72" s="22" t="s">
        <v>246</v>
      </c>
      <c r="E72" s="31">
        <f t="shared" si="0"/>
        <v>34</v>
      </c>
      <c r="F72" s="24" t="s">
        <v>246</v>
      </c>
    </row>
    <row r="73" spans="1:6">
      <c r="A73" s="28">
        <v>71</v>
      </c>
      <c r="B73" s="28">
        <v>64</v>
      </c>
      <c r="C73" s="96">
        <f>M9</f>
        <v>1</v>
      </c>
      <c r="D73" s="9" t="s">
        <v>134</v>
      </c>
      <c r="E73" s="117">
        <f t="shared" ref="E73:E136" si="8">HEX2DEC(C73)</f>
        <v>1</v>
      </c>
      <c r="F73" s="11"/>
    </row>
    <row r="74" spans="1:6">
      <c r="A74" s="30">
        <v>72</v>
      </c>
      <c r="B74" s="30">
        <v>65</v>
      </c>
      <c r="C74" s="96">
        <f t="shared" ref="C74:C88" si="9">M10</f>
        <v>28</v>
      </c>
      <c r="D74" s="13" t="s">
        <v>135</v>
      </c>
      <c r="E74" s="118">
        <f>HEX2DEC(C74)*0.01</f>
        <v>0.4</v>
      </c>
      <c r="F74" s="15" t="s">
        <v>251</v>
      </c>
    </row>
    <row r="75" spans="1:6">
      <c r="A75" s="28">
        <v>73</v>
      </c>
      <c r="B75" s="28">
        <v>66</v>
      </c>
      <c r="C75" s="96">
        <f t="shared" si="9"/>
        <v>46</v>
      </c>
      <c r="D75" s="9" t="s">
        <v>136</v>
      </c>
      <c r="E75" s="117">
        <f>HEX2DEC(C75)*0.01</f>
        <v>0.70000000000000007</v>
      </c>
      <c r="F75" s="11" t="s">
        <v>251</v>
      </c>
    </row>
    <row r="76" spans="1:6">
      <c r="A76" s="30">
        <v>74</v>
      </c>
      <c r="B76" s="30">
        <v>67</v>
      </c>
      <c r="C76" s="96" t="str">
        <f t="shared" si="9"/>
        <v>5a</v>
      </c>
      <c r="D76" s="13" t="s">
        <v>137</v>
      </c>
      <c r="E76" s="118">
        <f>HEX2DEC(C76)*0.01</f>
        <v>0.9</v>
      </c>
      <c r="F76" s="15" t="s">
        <v>251</v>
      </c>
    </row>
    <row r="77" spans="1:6">
      <c r="A77" s="28">
        <v>75</v>
      </c>
      <c r="B77" s="28">
        <v>68</v>
      </c>
      <c r="C77" s="96">
        <f t="shared" si="9"/>
        <v>32</v>
      </c>
      <c r="D77" s="9" t="s">
        <v>138</v>
      </c>
      <c r="E77" s="117">
        <f t="shared" si="8"/>
        <v>50</v>
      </c>
      <c r="F77" s="11" t="s">
        <v>249</v>
      </c>
    </row>
    <row r="78" spans="1:6">
      <c r="A78" s="30">
        <v>76</v>
      </c>
      <c r="B78" s="30">
        <v>69</v>
      </c>
      <c r="C78" s="96">
        <f t="shared" si="9"/>
        <v>19</v>
      </c>
      <c r="D78" s="13" t="s">
        <v>139</v>
      </c>
      <c r="E78" s="118">
        <f t="shared" si="8"/>
        <v>25</v>
      </c>
      <c r="F78" s="15" t="s">
        <v>249</v>
      </c>
    </row>
    <row r="79" spans="1:6">
      <c r="A79" s="28">
        <v>77</v>
      </c>
      <c r="B79" s="28">
        <v>70</v>
      </c>
      <c r="C79" s="96">
        <f t="shared" si="9"/>
        <v>5</v>
      </c>
      <c r="D79" s="9" t="s">
        <v>140</v>
      </c>
      <c r="E79" s="117">
        <f t="shared" si="8"/>
        <v>5</v>
      </c>
      <c r="F79" s="11" t="s">
        <v>249</v>
      </c>
    </row>
    <row r="80" spans="1:6">
      <c r="A80" s="30">
        <v>78</v>
      </c>
      <c r="B80" s="30">
        <v>71</v>
      </c>
      <c r="C80" s="96" t="str">
        <f t="shared" si="9"/>
        <v>1e</v>
      </c>
      <c r="D80" s="13" t="s">
        <v>141</v>
      </c>
      <c r="E80" s="118">
        <f t="shared" si="8"/>
        <v>30</v>
      </c>
      <c r="F80" s="15" t="s">
        <v>142</v>
      </c>
    </row>
    <row r="81" spans="1:6">
      <c r="A81" s="28">
        <v>79</v>
      </c>
      <c r="B81" s="28">
        <v>72</v>
      </c>
      <c r="C81" s="96" t="str">
        <f t="shared" si="9"/>
        <v>0a</v>
      </c>
      <c r="D81" s="9" t="s">
        <v>143</v>
      </c>
      <c r="E81" s="117">
        <f t="shared" si="8"/>
        <v>10</v>
      </c>
      <c r="F81" s="11" t="s">
        <v>249</v>
      </c>
    </row>
    <row r="82" spans="1:6">
      <c r="A82" s="30">
        <v>80</v>
      </c>
      <c r="B82" s="30">
        <v>73</v>
      </c>
      <c r="C82" s="96" t="str">
        <f t="shared" si="9"/>
        <v>1e</v>
      </c>
      <c r="D82" s="13" t="s">
        <v>144</v>
      </c>
      <c r="E82" s="118">
        <f t="shared" si="8"/>
        <v>30</v>
      </c>
      <c r="F82" s="15" t="s">
        <v>152</v>
      </c>
    </row>
    <row r="83" spans="1:6">
      <c r="A83" s="28">
        <v>81</v>
      </c>
      <c r="B83" s="28">
        <v>74</v>
      </c>
      <c r="C83" s="96">
        <f t="shared" si="9"/>
        <v>3</v>
      </c>
      <c r="D83" s="9" t="s">
        <v>145</v>
      </c>
      <c r="E83" s="117">
        <f t="shared" si="8"/>
        <v>3</v>
      </c>
      <c r="F83" s="11" t="s">
        <v>214</v>
      </c>
    </row>
    <row r="84" spans="1:6">
      <c r="A84" s="30">
        <v>82</v>
      </c>
      <c r="B84" s="30">
        <v>75</v>
      </c>
      <c r="C84" s="96">
        <f t="shared" si="9"/>
        <v>9</v>
      </c>
      <c r="D84" s="13" t="s">
        <v>146</v>
      </c>
      <c r="E84" s="118">
        <f t="shared" si="8"/>
        <v>9</v>
      </c>
      <c r="F84" s="15" t="s">
        <v>214</v>
      </c>
    </row>
    <row r="85" spans="1:6">
      <c r="A85" s="28">
        <v>83</v>
      </c>
      <c r="B85" s="28">
        <v>76</v>
      </c>
      <c r="C85" s="96">
        <f t="shared" si="9"/>
        <v>44</v>
      </c>
      <c r="D85" s="9" t="s">
        <v>147</v>
      </c>
      <c r="E85" s="117">
        <f>HEX2DEC(C85)*100</f>
        <v>6800</v>
      </c>
      <c r="F85" s="11" t="s">
        <v>212</v>
      </c>
    </row>
    <row r="86" spans="1:6">
      <c r="A86" s="30">
        <v>84</v>
      </c>
      <c r="B86" s="30">
        <v>77</v>
      </c>
      <c r="C86" s="96">
        <f t="shared" si="9"/>
        <v>44</v>
      </c>
      <c r="D86" s="13" t="s">
        <v>148</v>
      </c>
      <c r="E86" s="118">
        <f>HEX2DEC(C86)*100</f>
        <v>6800</v>
      </c>
      <c r="F86" s="15" t="s">
        <v>212</v>
      </c>
    </row>
    <row r="87" spans="1:6">
      <c r="A87" s="28">
        <v>85</v>
      </c>
      <c r="B87" s="28">
        <v>78</v>
      </c>
      <c r="C87" s="96">
        <f t="shared" si="9"/>
        <v>28</v>
      </c>
      <c r="D87" s="9" t="s">
        <v>149</v>
      </c>
      <c r="E87" s="117">
        <f t="shared" si="8"/>
        <v>40</v>
      </c>
      <c r="F87" s="11" t="s">
        <v>249</v>
      </c>
    </row>
    <row r="88" spans="1:6">
      <c r="A88" s="30">
        <v>86</v>
      </c>
      <c r="B88" s="30">
        <v>79</v>
      </c>
      <c r="C88" s="96">
        <f t="shared" si="9"/>
        <v>14</v>
      </c>
      <c r="D88" s="13" t="s">
        <v>150</v>
      </c>
      <c r="E88" s="118">
        <f t="shared" si="8"/>
        <v>20</v>
      </c>
      <c r="F88" s="15" t="s">
        <v>142</v>
      </c>
    </row>
    <row r="89" spans="1:6">
      <c r="A89" s="28">
        <v>87</v>
      </c>
      <c r="B89" s="28">
        <v>80</v>
      </c>
      <c r="C89" s="91">
        <f>N9</f>
        <v>50</v>
      </c>
      <c r="D89" s="9" t="s">
        <v>151</v>
      </c>
      <c r="E89" s="117">
        <f t="shared" si="8"/>
        <v>80</v>
      </c>
      <c r="F89" s="11" t="s">
        <v>142</v>
      </c>
    </row>
    <row r="90" spans="1:6">
      <c r="A90" s="30">
        <v>88</v>
      </c>
      <c r="B90" s="30">
        <v>81</v>
      </c>
      <c r="C90" s="91">
        <f t="shared" ref="C90:C104" si="10">N10</f>
        <v>39</v>
      </c>
      <c r="D90" s="13" t="s">
        <v>153</v>
      </c>
      <c r="E90" s="118">
        <f t="shared" si="8"/>
        <v>57</v>
      </c>
      <c r="F90" s="15" t="s">
        <v>142</v>
      </c>
    </row>
    <row r="91" spans="1:6">
      <c r="A91" s="28">
        <v>89</v>
      </c>
      <c r="B91" s="28">
        <v>82</v>
      </c>
      <c r="C91" s="91">
        <f t="shared" si="10"/>
        <v>7</v>
      </c>
      <c r="D91" s="9" t="s">
        <v>154</v>
      </c>
      <c r="E91" s="117">
        <f t="shared" si="8"/>
        <v>7</v>
      </c>
      <c r="F91" s="11" t="s">
        <v>214</v>
      </c>
    </row>
    <row r="92" spans="1:6">
      <c r="A92" s="30">
        <v>90</v>
      </c>
      <c r="B92" s="30">
        <v>83</v>
      </c>
      <c r="C92" s="91">
        <f t="shared" si="10"/>
        <v>54</v>
      </c>
      <c r="D92" s="13" t="s">
        <v>155</v>
      </c>
      <c r="E92" s="118">
        <f t="shared" si="8"/>
        <v>84</v>
      </c>
      <c r="F92" s="15" t="s">
        <v>214</v>
      </c>
    </row>
    <row r="93" spans="1:6">
      <c r="A93" s="28">
        <v>91</v>
      </c>
      <c r="B93" s="28">
        <v>84</v>
      </c>
      <c r="C93" s="91">
        <f t="shared" si="10"/>
        <v>5</v>
      </c>
      <c r="D93" s="9" t="s">
        <v>156</v>
      </c>
      <c r="E93" s="117">
        <f t="shared" si="8"/>
        <v>5</v>
      </c>
      <c r="F93" s="11" t="s">
        <v>249</v>
      </c>
    </row>
    <row r="94" spans="1:6">
      <c r="A94" s="30">
        <v>92</v>
      </c>
      <c r="B94" s="30">
        <v>85</v>
      </c>
      <c r="C94" s="91">
        <f t="shared" si="10"/>
        <v>0</v>
      </c>
      <c r="D94" s="13" t="s">
        <v>157</v>
      </c>
      <c r="E94" s="118">
        <f>MOD(HEX2DEC(C94)+2^7,2^8)-2^7</f>
        <v>0</v>
      </c>
      <c r="F94" s="15" t="s">
        <v>250</v>
      </c>
    </row>
    <row r="95" spans="1:6">
      <c r="A95" s="28">
        <v>93</v>
      </c>
      <c r="B95" s="28">
        <v>86</v>
      </c>
      <c r="C95" s="91" t="str">
        <f t="shared" si="10"/>
        <v>0f</v>
      </c>
      <c r="D95" s="9" t="s">
        <v>158</v>
      </c>
      <c r="E95" s="117">
        <f t="shared" si="8"/>
        <v>15</v>
      </c>
      <c r="F95" s="11"/>
    </row>
    <row r="96" spans="1:6">
      <c r="A96" s="30">
        <v>94</v>
      </c>
      <c r="B96" s="30">
        <v>87</v>
      </c>
      <c r="C96" s="91">
        <f t="shared" si="10"/>
        <v>2</v>
      </c>
      <c r="D96" s="13" t="s">
        <v>159</v>
      </c>
      <c r="E96" s="118">
        <f t="shared" si="8"/>
        <v>2</v>
      </c>
      <c r="F96" s="15" t="s">
        <v>249</v>
      </c>
    </row>
    <row r="97" spans="1:6">
      <c r="A97" s="28">
        <v>95</v>
      </c>
      <c r="B97" s="28">
        <v>88</v>
      </c>
      <c r="C97" s="91">
        <f t="shared" si="10"/>
        <v>5</v>
      </c>
      <c r="D97" s="9" t="s">
        <v>160</v>
      </c>
      <c r="E97" s="117">
        <f t="shared" si="8"/>
        <v>5</v>
      </c>
      <c r="F97" s="11" t="s">
        <v>249</v>
      </c>
    </row>
    <row r="98" spans="1:6">
      <c r="A98" s="30">
        <v>96</v>
      </c>
      <c r="B98" s="30">
        <v>89</v>
      </c>
      <c r="C98" s="91">
        <f t="shared" si="10"/>
        <v>6</v>
      </c>
      <c r="D98" s="13" t="s">
        <v>161</v>
      </c>
      <c r="E98" s="118">
        <f t="shared" si="8"/>
        <v>6</v>
      </c>
      <c r="F98" s="15" t="s">
        <v>249</v>
      </c>
    </row>
    <row r="99" spans="1:6">
      <c r="A99" s="28">
        <v>97</v>
      </c>
      <c r="B99" s="28">
        <v>90</v>
      </c>
      <c r="C99" s="91">
        <f t="shared" si="10"/>
        <v>32</v>
      </c>
      <c r="D99" s="9" t="s">
        <v>162</v>
      </c>
      <c r="E99" s="117">
        <f t="shared" si="8"/>
        <v>50</v>
      </c>
      <c r="F99" s="11" t="s">
        <v>142</v>
      </c>
    </row>
    <row r="100" spans="1:6">
      <c r="A100" s="30">
        <v>98</v>
      </c>
      <c r="B100" s="30">
        <v>91</v>
      </c>
      <c r="C100" s="91">
        <f t="shared" si="10"/>
        <v>19</v>
      </c>
      <c r="D100" s="13" t="s">
        <v>163</v>
      </c>
      <c r="E100" s="118">
        <f t="shared" si="8"/>
        <v>25</v>
      </c>
      <c r="F100" s="15" t="s">
        <v>142</v>
      </c>
    </row>
    <row r="101" spans="1:6">
      <c r="A101" s="28">
        <v>99</v>
      </c>
      <c r="B101" s="28">
        <v>92</v>
      </c>
      <c r="C101" s="91">
        <f t="shared" si="10"/>
        <v>0</v>
      </c>
      <c r="D101" s="9" t="s">
        <v>164</v>
      </c>
      <c r="E101" s="117">
        <f t="shared" si="8"/>
        <v>0</v>
      </c>
      <c r="F101" s="11" t="s">
        <v>215</v>
      </c>
    </row>
    <row r="102" spans="1:6">
      <c r="A102" s="30">
        <v>100</v>
      </c>
      <c r="B102" s="30">
        <v>93</v>
      </c>
      <c r="C102" s="91">
        <f t="shared" si="10"/>
        <v>1</v>
      </c>
      <c r="D102" s="13" t="s">
        <v>165</v>
      </c>
      <c r="E102" s="118">
        <f t="shared" si="8"/>
        <v>1</v>
      </c>
      <c r="F102" s="15" t="s">
        <v>152</v>
      </c>
    </row>
    <row r="103" spans="1:6">
      <c r="A103" s="28">
        <v>101</v>
      </c>
      <c r="B103" s="28">
        <v>94</v>
      </c>
      <c r="C103" s="91" t="str">
        <f t="shared" si="10"/>
        <v>b3</v>
      </c>
      <c r="D103" s="9" t="s">
        <v>166</v>
      </c>
      <c r="E103" s="117">
        <f t="shared" si="8"/>
        <v>179</v>
      </c>
      <c r="F103" s="11" t="s">
        <v>216</v>
      </c>
    </row>
    <row r="104" spans="1:6">
      <c r="A104" s="30">
        <v>102</v>
      </c>
      <c r="B104" s="30">
        <v>95</v>
      </c>
      <c r="C104" s="91">
        <f t="shared" si="10"/>
        <v>9</v>
      </c>
      <c r="D104" s="13" t="s">
        <v>167</v>
      </c>
      <c r="E104" s="118">
        <f>HEX2DEC(C104)*0.1</f>
        <v>0.9</v>
      </c>
      <c r="F104" s="15" t="s">
        <v>211</v>
      </c>
    </row>
    <row r="105" spans="1:6">
      <c r="A105" s="28">
        <v>103</v>
      </c>
      <c r="B105" s="28">
        <v>96</v>
      </c>
      <c r="C105" s="93">
        <f>O9</f>
        <v>0</v>
      </c>
      <c r="D105" s="9" t="s">
        <v>168</v>
      </c>
      <c r="E105" s="117">
        <f t="shared" si="8"/>
        <v>0</v>
      </c>
      <c r="F105" s="11" t="s">
        <v>258</v>
      </c>
    </row>
    <row r="106" spans="1:6">
      <c r="A106" s="30">
        <v>104</v>
      </c>
      <c r="B106" s="30">
        <v>97</v>
      </c>
      <c r="C106" s="93">
        <f t="shared" ref="C106:C120" si="11">O10</f>
        <v>78</v>
      </c>
      <c r="D106" s="13" t="s">
        <v>169</v>
      </c>
      <c r="E106" s="118">
        <f t="shared" si="8"/>
        <v>120</v>
      </c>
      <c r="F106" s="15"/>
    </row>
    <row r="107" spans="1:6">
      <c r="A107" s="28">
        <v>105</v>
      </c>
      <c r="B107" s="28">
        <v>98</v>
      </c>
      <c r="C107" s="93">
        <f t="shared" si="11"/>
        <v>64</v>
      </c>
      <c r="D107" s="9" t="s">
        <v>170</v>
      </c>
      <c r="E107" s="117">
        <f>HEX2DEC(C107)/10</f>
        <v>10</v>
      </c>
      <c r="F107" s="11" t="s">
        <v>253</v>
      </c>
    </row>
    <row r="108" spans="1:6">
      <c r="A108" s="30">
        <v>106</v>
      </c>
      <c r="B108" s="30">
        <v>99</v>
      </c>
      <c r="C108" s="93" t="str">
        <f t="shared" si="11"/>
        <v>0a</v>
      </c>
      <c r="D108" s="13" t="s">
        <v>171</v>
      </c>
      <c r="E108" s="118">
        <f>HEX2DEC(C108)*0.01</f>
        <v>0.1</v>
      </c>
      <c r="F108" s="15" t="s">
        <v>251</v>
      </c>
    </row>
    <row r="109" spans="1:6">
      <c r="A109" s="28">
        <v>107</v>
      </c>
      <c r="B109" s="28">
        <v>100</v>
      </c>
      <c r="C109" s="93">
        <f t="shared" si="11"/>
        <v>6</v>
      </c>
      <c r="D109" s="9" t="s">
        <v>176</v>
      </c>
      <c r="E109" s="117">
        <f t="shared" si="8"/>
        <v>6</v>
      </c>
      <c r="F109" s="11" t="s">
        <v>249</v>
      </c>
    </row>
    <row r="110" spans="1:6">
      <c r="A110" s="30">
        <v>108</v>
      </c>
      <c r="B110" s="30">
        <v>101</v>
      </c>
      <c r="C110" s="93" t="str">
        <f t="shared" si="11"/>
        <v>1e</v>
      </c>
      <c r="D110" s="13" t="s">
        <v>172</v>
      </c>
      <c r="E110" s="118">
        <f t="shared" si="8"/>
        <v>30</v>
      </c>
      <c r="F110" s="15"/>
    </row>
    <row r="111" spans="1:6">
      <c r="A111" s="28">
        <v>109</v>
      </c>
      <c r="B111" s="28">
        <v>102</v>
      </c>
      <c r="C111" s="93">
        <f t="shared" si="11"/>
        <v>28</v>
      </c>
      <c r="D111" s="9" t="s">
        <v>173</v>
      </c>
      <c r="E111" s="117">
        <f t="shared" si="8"/>
        <v>40</v>
      </c>
      <c r="F111" s="11"/>
    </row>
    <row r="112" spans="1:6">
      <c r="A112" s="30">
        <v>110</v>
      </c>
      <c r="B112" s="30">
        <v>103</v>
      </c>
      <c r="C112" s="93" t="str">
        <f t="shared" si="11"/>
        <v>4b</v>
      </c>
      <c r="D112" s="13" t="s">
        <v>174</v>
      </c>
      <c r="E112" s="118">
        <f t="shared" si="8"/>
        <v>75</v>
      </c>
      <c r="F112" s="15"/>
    </row>
    <row r="113" spans="1:6">
      <c r="A113" s="28">
        <v>111</v>
      </c>
      <c r="B113" s="28">
        <v>104</v>
      </c>
      <c r="C113" s="93">
        <f t="shared" si="11"/>
        <v>0</v>
      </c>
      <c r="D113" s="9" t="s">
        <v>175</v>
      </c>
      <c r="E113" s="117">
        <f t="shared" si="8"/>
        <v>0</v>
      </c>
      <c r="F113" s="11" t="s">
        <v>249</v>
      </c>
    </row>
    <row r="114" spans="1:6">
      <c r="A114" s="30">
        <v>112</v>
      </c>
      <c r="B114" s="30">
        <v>105</v>
      </c>
      <c r="C114" s="93" t="str">
        <f t="shared" si="11"/>
        <v>fe</v>
      </c>
      <c r="D114" s="13" t="s">
        <v>177</v>
      </c>
      <c r="E114" s="118">
        <f>MOD(HEX2DEC(C114)+2^7,2^8)-2^7</f>
        <v>-2</v>
      </c>
      <c r="F114" s="15" t="s">
        <v>250</v>
      </c>
    </row>
    <row r="115" spans="1:6">
      <c r="A115" s="28">
        <v>113</v>
      </c>
      <c r="B115" s="28">
        <v>106</v>
      </c>
      <c r="C115" s="93" t="str">
        <f t="shared" si="11"/>
        <v>0a</v>
      </c>
      <c r="D115" s="9" t="s">
        <v>178</v>
      </c>
      <c r="E115" s="117">
        <f t="shared" si="8"/>
        <v>10</v>
      </c>
      <c r="F115" s="11" t="s">
        <v>152</v>
      </c>
    </row>
    <row r="116" spans="1:6">
      <c r="A116" s="30">
        <v>114</v>
      </c>
      <c r="B116" s="30">
        <v>107</v>
      </c>
      <c r="C116" s="93">
        <f t="shared" si="11"/>
        <v>0</v>
      </c>
      <c r="D116" s="13" t="s">
        <v>179</v>
      </c>
      <c r="E116" s="118">
        <f t="shared" si="8"/>
        <v>0</v>
      </c>
      <c r="F116" s="15" t="s">
        <v>152</v>
      </c>
    </row>
    <row r="117" spans="1:6">
      <c r="A117" s="28">
        <v>115</v>
      </c>
      <c r="B117" s="28">
        <v>108</v>
      </c>
      <c r="C117" s="93" t="str">
        <f t="shared" si="11"/>
        <v>0a</v>
      </c>
      <c r="D117" s="9" t="s">
        <v>180</v>
      </c>
      <c r="E117" s="117">
        <f t="shared" si="8"/>
        <v>10</v>
      </c>
      <c r="F117" s="11" t="s">
        <v>152</v>
      </c>
    </row>
    <row r="118" spans="1:6">
      <c r="A118" s="30">
        <v>116</v>
      </c>
      <c r="B118" s="30">
        <v>109</v>
      </c>
      <c r="C118" s="93">
        <f t="shared" si="11"/>
        <v>64</v>
      </c>
      <c r="D118" s="13" t="s">
        <v>181</v>
      </c>
      <c r="E118" s="118">
        <f t="shared" si="8"/>
        <v>100</v>
      </c>
      <c r="F118" s="15" t="s">
        <v>249</v>
      </c>
    </row>
    <row r="119" spans="1:6">
      <c r="A119" s="28">
        <v>117</v>
      </c>
      <c r="B119" s="28">
        <v>110</v>
      </c>
      <c r="C119" s="93">
        <f t="shared" si="11"/>
        <v>2</v>
      </c>
      <c r="D119" s="9" t="s">
        <v>182</v>
      </c>
      <c r="E119" s="117">
        <f t="shared" si="8"/>
        <v>2</v>
      </c>
      <c r="F119" s="11" t="s">
        <v>216</v>
      </c>
    </row>
    <row r="120" spans="1:6">
      <c r="A120" s="30">
        <v>118</v>
      </c>
      <c r="B120" s="30">
        <v>111</v>
      </c>
      <c r="C120" s="93">
        <f t="shared" si="11"/>
        <v>28</v>
      </c>
      <c r="D120" s="13" t="s">
        <v>183</v>
      </c>
      <c r="E120" s="118">
        <f t="shared" si="8"/>
        <v>40</v>
      </c>
      <c r="F120" s="15"/>
    </row>
    <row r="121" spans="1:6">
      <c r="A121" s="28">
        <v>119</v>
      </c>
      <c r="B121" s="28">
        <v>112</v>
      </c>
      <c r="C121" s="94" t="str">
        <f>P9</f>
        <v>1a</v>
      </c>
      <c r="D121" s="9" t="s">
        <v>184</v>
      </c>
      <c r="E121" s="117">
        <f t="shared" si="8"/>
        <v>26</v>
      </c>
      <c r="F121" s="11"/>
    </row>
    <row r="122" spans="1:6">
      <c r="A122" s="30">
        <v>120</v>
      </c>
      <c r="B122" s="30">
        <v>113</v>
      </c>
      <c r="C122" s="94">
        <f t="shared" ref="C122:C136" si="12">P10</f>
        <v>1</v>
      </c>
      <c r="D122" s="13" t="s">
        <v>185</v>
      </c>
      <c r="E122" s="118">
        <f t="shared" si="8"/>
        <v>1</v>
      </c>
      <c r="F122" s="15"/>
    </row>
    <row r="123" spans="1:6">
      <c r="A123" s="28">
        <v>121</v>
      </c>
      <c r="B123" s="28">
        <v>114</v>
      </c>
      <c r="C123" s="94" t="str">
        <f t="shared" si="12"/>
        <v>0a</v>
      </c>
      <c r="D123" s="9" t="s">
        <v>186</v>
      </c>
      <c r="E123" s="117">
        <f t="shared" si="8"/>
        <v>10</v>
      </c>
      <c r="F123" s="11"/>
    </row>
    <row r="124" spans="1:6">
      <c r="A124" s="30">
        <v>122</v>
      </c>
      <c r="B124" s="30">
        <v>115</v>
      </c>
      <c r="C124" s="94">
        <f t="shared" si="12"/>
        <v>5</v>
      </c>
      <c r="D124" s="13" t="s">
        <v>187</v>
      </c>
      <c r="E124" s="118">
        <f t="shared" si="8"/>
        <v>5</v>
      </c>
      <c r="F124" s="15"/>
    </row>
    <row r="125" spans="1:6">
      <c r="A125" s="28">
        <v>123</v>
      </c>
      <c r="B125" s="28">
        <v>116</v>
      </c>
      <c r="C125" s="94">
        <f t="shared" si="12"/>
        <v>2</v>
      </c>
      <c r="D125" s="9" t="s">
        <v>188</v>
      </c>
      <c r="E125" s="117">
        <f t="shared" si="8"/>
        <v>2</v>
      </c>
      <c r="F125" s="11"/>
    </row>
    <row r="126" spans="1:6">
      <c r="A126" s="30">
        <v>124</v>
      </c>
      <c r="B126" s="30">
        <v>117</v>
      </c>
      <c r="C126" s="94">
        <f t="shared" si="12"/>
        <v>14</v>
      </c>
      <c r="D126" s="13" t="s">
        <v>189</v>
      </c>
      <c r="E126" s="118">
        <f t="shared" si="8"/>
        <v>20</v>
      </c>
      <c r="F126" s="15"/>
    </row>
    <row r="127" spans="1:6">
      <c r="A127" s="28">
        <v>125</v>
      </c>
      <c r="B127" s="28">
        <v>118</v>
      </c>
      <c r="C127" s="94">
        <f t="shared" si="12"/>
        <v>28</v>
      </c>
      <c r="D127" s="9" t="s">
        <v>190</v>
      </c>
      <c r="E127" s="117">
        <f t="shared" si="8"/>
        <v>40</v>
      </c>
      <c r="F127" s="11"/>
    </row>
    <row r="128" spans="1:6">
      <c r="A128" s="30">
        <v>126</v>
      </c>
      <c r="B128" s="30">
        <v>119</v>
      </c>
      <c r="C128" s="94">
        <f t="shared" si="12"/>
        <v>14</v>
      </c>
      <c r="D128" s="13" t="s">
        <v>192</v>
      </c>
      <c r="E128" s="118">
        <f t="shared" si="8"/>
        <v>20</v>
      </c>
      <c r="F128" s="15"/>
    </row>
    <row r="129" spans="1:6">
      <c r="A129" s="28">
        <v>127</v>
      </c>
      <c r="B129" s="28">
        <v>120</v>
      </c>
      <c r="C129" s="94" t="str">
        <f t="shared" si="12"/>
        <v>1e</v>
      </c>
      <c r="D129" s="9" t="s">
        <v>191</v>
      </c>
      <c r="E129" s="117">
        <f t="shared" si="8"/>
        <v>30</v>
      </c>
      <c r="F129" s="11"/>
    </row>
    <row r="130" spans="1:6">
      <c r="A130" s="30">
        <v>128</v>
      </c>
      <c r="B130" s="30">
        <v>121</v>
      </c>
      <c r="C130" s="94" t="str">
        <f t="shared" si="12"/>
        <v>7a</v>
      </c>
      <c r="D130" s="13" t="s">
        <v>193</v>
      </c>
      <c r="E130" s="118">
        <f t="shared" si="8"/>
        <v>122</v>
      </c>
      <c r="F130" s="15"/>
    </row>
    <row r="131" spans="1:6">
      <c r="A131" s="28">
        <v>129</v>
      </c>
      <c r="B131" s="28">
        <v>122</v>
      </c>
      <c r="C131" s="94" t="str">
        <f t="shared" si="12"/>
        <v>0a</v>
      </c>
      <c r="D131" s="9" t="s">
        <v>194</v>
      </c>
      <c r="E131" s="117">
        <f t="shared" si="8"/>
        <v>10</v>
      </c>
      <c r="F131" s="11"/>
    </row>
    <row r="132" spans="1:6">
      <c r="A132" s="30">
        <v>130</v>
      </c>
      <c r="B132" s="30">
        <v>123</v>
      </c>
      <c r="C132" s="94">
        <f t="shared" si="12"/>
        <v>0</v>
      </c>
      <c r="D132" s="13" t="s">
        <v>195</v>
      </c>
      <c r="E132" s="118">
        <f t="shared" si="8"/>
        <v>0</v>
      </c>
      <c r="F132" s="210" t="s">
        <v>261</v>
      </c>
    </row>
    <row r="133" spans="1:6">
      <c r="A133" s="28">
        <v>131</v>
      </c>
      <c r="B133" s="28">
        <v>124</v>
      </c>
      <c r="C133" s="94" t="str">
        <f t="shared" si="12"/>
        <v>ff</v>
      </c>
      <c r="D133" s="9" t="s">
        <v>196</v>
      </c>
      <c r="E133" s="117">
        <f t="shared" si="8"/>
        <v>255</v>
      </c>
      <c r="F133" s="210"/>
    </row>
    <row r="134" spans="1:6">
      <c r="A134" s="30">
        <v>132</v>
      </c>
      <c r="B134" s="30">
        <v>125</v>
      </c>
      <c r="C134" s="94">
        <f t="shared" si="12"/>
        <v>0</v>
      </c>
      <c r="D134" s="13" t="s">
        <v>197</v>
      </c>
      <c r="E134" s="118">
        <f t="shared" si="8"/>
        <v>0</v>
      </c>
      <c r="F134" s="210"/>
    </row>
    <row r="135" spans="1:6">
      <c r="A135" s="31">
        <v>133</v>
      </c>
      <c r="B135" s="31">
        <v>126</v>
      </c>
      <c r="C135" s="94" t="str">
        <f t="shared" si="12"/>
        <v>0c</v>
      </c>
      <c r="D135" s="22" t="s">
        <v>246</v>
      </c>
      <c r="E135" s="31">
        <f t="shared" si="8"/>
        <v>12</v>
      </c>
      <c r="F135" s="24" t="s">
        <v>246</v>
      </c>
    </row>
    <row r="136" spans="1:6">
      <c r="A136" s="31">
        <v>134</v>
      </c>
      <c r="B136" s="31">
        <v>127</v>
      </c>
      <c r="C136" s="94" t="str">
        <f t="shared" si="12"/>
        <v>1a</v>
      </c>
      <c r="D136" s="22" t="s">
        <v>246</v>
      </c>
      <c r="E136" s="31">
        <f t="shared" si="8"/>
        <v>26</v>
      </c>
      <c r="F136" s="24" t="s">
        <v>246</v>
      </c>
    </row>
    <row r="138" spans="1:6">
      <c r="D138" s="38" t="s">
        <v>225</v>
      </c>
      <c r="E138" s="4"/>
      <c r="F138" s="26" t="s">
        <v>226</v>
      </c>
    </row>
    <row r="139" spans="1:6">
      <c r="D139" s="2" t="s">
        <v>217</v>
      </c>
      <c r="F139" t="s">
        <v>227</v>
      </c>
    </row>
    <row r="140" spans="1:6">
      <c r="D140" s="2" t="s">
        <v>218</v>
      </c>
      <c r="F140" t="s">
        <v>228</v>
      </c>
    </row>
    <row r="141" spans="1:6">
      <c r="D141" s="2" t="s">
        <v>219</v>
      </c>
      <c r="F141" t="s">
        <v>229</v>
      </c>
    </row>
    <row r="142" spans="1:6">
      <c r="D142" s="2" t="s">
        <v>220</v>
      </c>
      <c r="F142" t="s">
        <v>230</v>
      </c>
    </row>
    <row r="143" spans="1:6">
      <c r="D143" s="2" t="s">
        <v>221</v>
      </c>
      <c r="F143" t="s">
        <v>231</v>
      </c>
    </row>
    <row r="144" spans="1:6">
      <c r="D144" s="2" t="s">
        <v>222</v>
      </c>
      <c r="F144" t="s">
        <v>232</v>
      </c>
    </row>
    <row r="145" spans="4:6">
      <c r="D145" s="2" t="s">
        <v>223</v>
      </c>
      <c r="F145" t="s">
        <v>233</v>
      </c>
    </row>
    <row r="146" spans="4:6">
      <c r="D146" s="2" t="s">
        <v>224</v>
      </c>
      <c r="F146" t="s">
        <v>234</v>
      </c>
    </row>
    <row r="148" spans="4:6">
      <c r="F148" s="124"/>
    </row>
    <row r="149" spans="4:6">
      <c r="F149" s="124"/>
    </row>
    <row r="150" spans="4:6">
      <c r="F150" s="124"/>
    </row>
    <row r="151" spans="4:6">
      <c r="F151" s="124"/>
    </row>
    <row r="152" spans="4:6">
      <c r="F152" s="124"/>
    </row>
    <row r="153" spans="4:6">
      <c r="F153" s="124"/>
    </row>
    <row r="154" spans="4:6">
      <c r="F154" s="124"/>
    </row>
    <row r="155" spans="4:6">
      <c r="F155" s="124"/>
    </row>
  </sheetData>
  <autoFilter ref="A1:F136" xr:uid="{00000000-0009-0000-0000-000004000000}"/>
  <mergeCells count="4">
    <mergeCell ref="D3:F8"/>
    <mergeCell ref="H3:H8"/>
    <mergeCell ref="B3:B8"/>
    <mergeCell ref="F132:F13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35"/>
  <sheetViews>
    <sheetView topLeftCell="A11" workbookViewId="0">
      <selection activeCell="B37" sqref="B37"/>
    </sheetView>
  </sheetViews>
  <sheetFormatPr defaultColWidth="8.77734375" defaultRowHeight="14.4"/>
  <cols>
    <col min="1" max="1" width="9.44140625" style="1" customWidth="1"/>
    <col min="2" max="2" width="11.109375" style="1" customWidth="1"/>
    <col min="3" max="4" width="23.6640625" bestFit="1" customWidth="1"/>
    <col min="5" max="5" width="8.77734375" style="1" customWidth="1"/>
    <col min="6" max="6" width="13.109375" style="1" customWidth="1"/>
    <col min="7" max="7" width="17.33203125" style="1" bestFit="1" customWidth="1"/>
    <col min="8" max="8" width="12.33203125" style="1" customWidth="1"/>
  </cols>
  <sheetData>
    <row r="1" spans="1:8">
      <c r="A1" s="138" t="s">
        <v>407</v>
      </c>
      <c r="B1" s="139" t="s">
        <v>408</v>
      </c>
      <c r="C1" s="140" t="s">
        <v>409</v>
      </c>
      <c r="D1" s="140" t="s">
        <v>8</v>
      </c>
      <c r="E1" s="139" t="s">
        <v>410</v>
      </c>
      <c r="F1" s="139" t="s">
        <v>411</v>
      </c>
      <c r="G1" s="139" t="s">
        <v>412</v>
      </c>
      <c r="H1" s="141" t="s">
        <v>413</v>
      </c>
    </row>
    <row r="2" spans="1:8">
      <c r="A2" s="142" t="s">
        <v>414</v>
      </c>
      <c r="B2" s="143">
        <v>1</v>
      </c>
      <c r="C2" s="144" t="s">
        <v>416</v>
      </c>
      <c r="D2" s="144" t="s">
        <v>416</v>
      </c>
      <c r="E2" s="143">
        <v>1</v>
      </c>
      <c r="F2" s="143"/>
      <c r="G2" s="143" t="s">
        <v>19</v>
      </c>
      <c r="H2" s="145">
        <v>0</v>
      </c>
    </row>
    <row r="3" spans="1:8">
      <c r="A3" s="142" t="s">
        <v>414</v>
      </c>
      <c r="B3" s="143">
        <v>1</v>
      </c>
      <c r="C3" s="144" t="s">
        <v>417</v>
      </c>
      <c r="D3" s="144" t="s">
        <v>417</v>
      </c>
      <c r="E3" s="143">
        <v>2</v>
      </c>
      <c r="F3" s="143"/>
      <c r="G3" s="143" t="s">
        <v>19</v>
      </c>
      <c r="H3" s="145">
        <v>0</v>
      </c>
    </row>
    <row r="4" spans="1:8">
      <c r="A4" s="142" t="s">
        <v>414</v>
      </c>
      <c r="B4" s="143">
        <v>1</v>
      </c>
      <c r="C4" s="144" t="s">
        <v>419</v>
      </c>
      <c r="D4" s="144" t="s">
        <v>419</v>
      </c>
      <c r="E4" s="143">
        <v>5</v>
      </c>
      <c r="F4" s="143">
        <v>6</v>
      </c>
      <c r="G4" s="143"/>
      <c r="H4" s="145"/>
    </row>
    <row r="5" spans="1:8">
      <c r="A5" s="142" t="s">
        <v>414</v>
      </c>
      <c r="B5" s="143">
        <v>1</v>
      </c>
      <c r="C5" s="144" t="s">
        <v>420</v>
      </c>
      <c r="D5" s="144" t="s">
        <v>420</v>
      </c>
      <c r="E5" s="143">
        <v>6</v>
      </c>
      <c r="F5" s="143">
        <v>6</v>
      </c>
      <c r="G5" s="143"/>
      <c r="H5" s="145"/>
    </row>
    <row r="6" spans="1:8">
      <c r="A6" s="142" t="s">
        <v>414</v>
      </c>
      <c r="B6" s="143">
        <v>1</v>
      </c>
      <c r="C6" s="144" t="s">
        <v>421</v>
      </c>
      <c r="D6" s="144" t="s">
        <v>421</v>
      </c>
      <c r="E6" s="143">
        <v>7</v>
      </c>
      <c r="F6" s="143"/>
      <c r="G6" s="143" t="s">
        <v>19</v>
      </c>
      <c r="H6" s="145">
        <v>0</v>
      </c>
    </row>
    <row r="7" spans="1:8">
      <c r="A7" s="142" t="s">
        <v>422</v>
      </c>
      <c r="B7" s="143">
        <v>1</v>
      </c>
      <c r="C7" s="144" t="s">
        <v>423</v>
      </c>
      <c r="D7" s="144" t="s">
        <v>423</v>
      </c>
      <c r="E7" s="143">
        <v>10</v>
      </c>
      <c r="F7" s="143"/>
      <c r="G7" s="143" t="s">
        <v>19</v>
      </c>
      <c r="H7" s="145">
        <v>0</v>
      </c>
    </row>
    <row r="8" spans="1:8">
      <c r="A8" s="142" t="s">
        <v>414</v>
      </c>
      <c r="B8" s="143">
        <v>1</v>
      </c>
      <c r="C8" s="144" t="s">
        <v>418</v>
      </c>
      <c r="D8" s="144" t="s">
        <v>418</v>
      </c>
      <c r="E8" s="143">
        <v>32</v>
      </c>
      <c r="F8" s="143">
        <v>4</v>
      </c>
      <c r="G8" s="143"/>
      <c r="H8" s="145"/>
    </row>
    <row r="9" spans="1:8">
      <c r="A9" s="142" t="s">
        <v>414</v>
      </c>
      <c r="B9" s="143">
        <v>1</v>
      </c>
      <c r="C9" s="144" t="s">
        <v>415</v>
      </c>
      <c r="D9" s="144" t="s">
        <v>415</v>
      </c>
      <c r="E9" s="143">
        <v>48</v>
      </c>
      <c r="F9" s="143">
        <v>4</v>
      </c>
      <c r="G9" s="143"/>
      <c r="H9" s="145"/>
    </row>
    <row r="10" spans="1:8">
      <c r="A10" s="142" t="s">
        <v>414</v>
      </c>
      <c r="B10" s="143">
        <v>2</v>
      </c>
      <c r="C10" s="144" t="s">
        <v>424</v>
      </c>
      <c r="D10" s="144" t="s">
        <v>424</v>
      </c>
      <c r="E10" s="143">
        <v>0</v>
      </c>
      <c r="F10" s="143"/>
      <c r="G10" s="143" t="s">
        <v>19</v>
      </c>
      <c r="H10" s="145">
        <v>0</v>
      </c>
    </row>
    <row r="11" spans="1:8">
      <c r="A11" s="142" t="s">
        <v>414</v>
      </c>
      <c r="B11" s="143">
        <v>2</v>
      </c>
      <c r="C11" s="144" t="s">
        <v>419</v>
      </c>
      <c r="D11" s="144" t="s">
        <v>419</v>
      </c>
      <c r="E11" s="143">
        <v>1</v>
      </c>
      <c r="F11" s="143">
        <v>6</v>
      </c>
      <c r="G11" s="143"/>
      <c r="H11" s="145"/>
    </row>
    <row r="12" spans="1:8">
      <c r="A12" s="142" t="s">
        <v>414</v>
      </c>
      <c r="B12" s="143">
        <v>2</v>
      </c>
      <c r="C12" s="144" t="s">
        <v>420</v>
      </c>
      <c r="D12" s="144" t="s">
        <v>420</v>
      </c>
      <c r="E12" s="143">
        <v>2</v>
      </c>
      <c r="F12" s="143">
        <v>6</v>
      </c>
      <c r="G12" s="143"/>
      <c r="H12" s="145"/>
    </row>
    <row r="13" spans="1:8">
      <c r="A13" s="142" t="s">
        <v>414</v>
      </c>
      <c r="B13" s="143">
        <v>2</v>
      </c>
      <c r="C13" s="144" t="s">
        <v>421</v>
      </c>
      <c r="D13" s="144" t="s">
        <v>421</v>
      </c>
      <c r="E13" s="143">
        <v>3</v>
      </c>
      <c r="F13" s="143"/>
      <c r="G13" s="143" t="s">
        <v>19</v>
      </c>
      <c r="H13" s="145">
        <v>0</v>
      </c>
    </row>
    <row r="14" spans="1:8">
      <c r="A14" s="142" t="s">
        <v>414</v>
      </c>
      <c r="B14" s="143">
        <v>2</v>
      </c>
      <c r="C14" s="144" t="s">
        <v>425</v>
      </c>
      <c r="D14" s="144" t="s">
        <v>425</v>
      </c>
      <c r="E14" s="143">
        <v>4</v>
      </c>
      <c r="F14" s="143"/>
      <c r="G14" s="143" t="s">
        <v>426</v>
      </c>
      <c r="H14" s="145">
        <v>0</v>
      </c>
    </row>
    <row r="15" spans="1:8">
      <c r="A15" s="142" t="s">
        <v>414</v>
      </c>
      <c r="B15" s="143">
        <v>2</v>
      </c>
      <c r="C15" s="144" t="s">
        <v>427</v>
      </c>
      <c r="D15" s="144" t="s">
        <v>427</v>
      </c>
      <c r="E15" s="143">
        <v>6</v>
      </c>
      <c r="F15" s="143"/>
      <c r="G15" s="143" t="s">
        <v>19</v>
      </c>
      <c r="H15" s="145">
        <v>0</v>
      </c>
    </row>
    <row r="16" spans="1:8">
      <c r="A16" s="142" t="s">
        <v>414</v>
      </c>
      <c r="B16" s="143">
        <v>2</v>
      </c>
      <c r="C16" s="144" t="s">
        <v>375</v>
      </c>
      <c r="D16" s="144" t="s">
        <v>375</v>
      </c>
      <c r="E16" s="143">
        <v>7</v>
      </c>
      <c r="F16" s="143"/>
      <c r="G16" s="143" t="s">
        <v>19</v>
      </c>
      <c r="H16" s="145">
        <v>0</v>
      </c>
    </row>
    <row r="17" spans="1:8">
      <c r="A17" s="142" t="s">
        <v>414</v>
      </c>
      <c r="B17" s="143">
        <v>2</v>
      </c>
      <c r="C17" s="144" t="s">
        <v>428</v>
      </c>
      <c r="D17" s="144" t="s">
        <v>428</v>
      </c>
      <c r="E17" s="143">
        <v>8</v>
      </c>
      <c r="F17" s="143"/>
      <c r="G17" s="143" t="s">
        <v>19</v>
      </c>
      <c r="H17" s="145">
        <v>0</v>
      </c>
    </row>
    <row r="18" spans="1:8">
      <c r="A18" s="142" t="s">
        <v>414</v>
      </c>
      <c r="B18" s="143">
        <v>2</v>
      </c>
      <c r="C18" s="144" t="s">
        <v>373</v>
      </c>
      <c r="D18" s="144" t="s">
        <v>373</v>
      </c>
      <c r="E18" s="143">
        <v>9</v>
      </c>
      <c r="F18" s="143"/>
      <c r="G18" s="143" t="s">
        <v>19</v>
      </c>
      <c r="H18" s="145">
        <v>0</v>
      </c>
    </row>
    <row r="19" spans="1:8">
      <c r="A19" s="142" t="s">
        <v>414</v>
      </c>
      <c r="B19" s="143">
        <v>2</v>
      </c>
      <c r="C19" s="144" t="s">
        <v>431</v>
      </c>
      <c r="D19" s="144" t="s">
        <v>431</v>
      </c>
      <c r="E19" s="143">
        <v>10</v>
      </c>
      <c r="F19" s="143"/>
      <c r="G19" s="143" t="s">
        <v>19</v>
      </c>
      <c r="H19" s="145">
        <v>0</v>
      </c>
    </row>
    <row r="20" spans="1:8">
      <c r="A20" s="142" t="s">
        <v>414</v>
      </c>
      <c r="B20" s="143">
        <v>2</v>
      </c>
      <c r="C20" s="144" t="s">
        <v>418</v>
      </c>
      <c r="D20" s="144" t="s">
        <v>418</v>
      </c>
      <c r="E20" s="143">
        <v>11</v>
      </c>
      <c r="F20" s="143">
        <v>5</v>
      </c>
      <c r="G20" s="143"/>
      <c r="H20" s="145"/>
    </row>
    <row r="21" spans="1:8">
      <c r="A21" s="142" t="s">
        <v>414</v>
      </c>
      <c r="B21" s="143">
        <v>3</v>
      </c>
      <c r="C21" s="144" t="s">
        <v>424</v>
      </c>
      <c r="D21" s="144" t="s">
        <v>424</v>
      </c>
      <c r="E21" s="143">
        <v>0</v>
      </c>
      <c r="F21" s="143"/>
      <c r="G21" s="143" t="s">
        <v>19</v>
      </c>
      <c r="H21" s="145">
        <v>0</v>
      </c>
    </row>
    <row r="22" spans="1:8">
      <c r="A22" s="142" t="s">
        <v>414</v>
      </c>
      <c r="B22" s="143">
        <v>3</v>
      </c>
      <c r="C22" s="144" t="s">
        <v>419</v>
      </c>
      <c r="D22" s="144" t="s">
        <v>419</v>
      </c>
      <c r="E22" s="143">
        <v>1</v>
      </c>
      <c r="F22" s="143">
        <v>6</v>
      </c>
      <c r="G22" s="143"/>
      <c r="H22" s="145"/>
    </row>
    <row r="23" spans="1:8">
      <c r="A23" s="142" t="s">
        <v>414</v>
      </c>
      <c r="B23" s="143">
        <v>3</v>
      </c>
      <c r="C23" s="144" t="s">
        <v>420</v>
      </c>
      <c r="D23" s="144" t="s">
        <v>420</v>
      </c>
      <c r="E23" s="143">
        <v>2</v>
      </c>
      <c r="F23" s="143">
        <v>6</v>
      </c>
      <c r="G23" s="143"/>
      <c r="H23" s="145"/>
    </row>
    <row r="24" spans="1:8">
      <c r="A24" s="142" t="s">
        <v>414</v>
      </c>
      <c r="B24" s="143">
        <v>3</v>
      </c>
      <c r="C24" s="144" t="s">
        <v>421</v>
      </c>
      <c r="D24" s="144" t="s">
        <v>421</v>
      </c>
      <c r="E24" s="143">
        <v>3</v>
      </c>
      <c r="F24" s="143"/>
      <c r="G24" s="143" t="s">
        <v>19</v>
      </c>
      <c r="H24" s="145">
        <v>0</v>
      </c>
    </row>
    <row r="25" spans="1:8">
      <c r="A25" s="142" t="s">
        <v>414</v>
      </c>
      <c r="B25" s="143">
        <v>3</v>
      </c>
      <c r="C25" s="144" t="s">
        <v>425</v>
      </c>
      <c r="D25" s="144" t="s">
        <v>425</v>
      </c>
      <c r="E25" s="143">
        <v>4</v>
      </c>
      <c r="F25" s="143"/>
      <c r="G25" s="143" t="s">
        <v>429</v>
      </c>
      <c r="H25" s="145">
        <v>0</v>
      </c>
    </row>
    <row r="26" spans="1:8">
      <c r="A26" s="142" t="s">
        <v>414</v>
      </c>
      <c r="B26" s="143">
        <v>3</v>
      </c>
      <c r="C26" s="144" t="s">
        <v>430</v>
      </c>
      <c r="D26" s="144" t="s">
        <v>430</v>
      </c>
      <c r="E26" s="143">
        <v>6</v>
      </c>
      <c r="F26" s="143"/>
      <c r="G26" s="143" t="s">
        <v>19</v>
      </c>
      <c r="H26" s="145">
        <v>0</v>
      </c>
    </row>
    <row r="27" spans="1:8">
      <c r="A27" s="142" t="s">
        <v>414</v>
      </c>
      <c r="B27" s="143">
        <v>3</v>
      </c>
      <c r="C27" s="144" t="s">
        <v>375</v>
      </c>
      <c r="D27" s="144" t="s">
        <v>375</v>
      </c>
      <c r="E27" s="143">
        <v>7</v>
      </c>
      <c r="F27" s="143"/>
      <c r="G27" s="143" t="s">
        <v>19</v>
      </c>
      <c r="H27" s="145">
        <v>0</v>
      </c>
    </row>
    <row r="28" spans="1:8">
      <c r="A28" s="142" t="s">
        <v>414</v>
      </c>
      <c r="B28" s="143">
        <v>3</v>
      </c>
      <c r="C28" s="144" t="s">
        <v>428</v>
      </c>
      <c r="D28" s="144" t="s">
        <v>428</v>
      </c>
      <c r="E28" s="143">
        <v>8</v>
      </c>
      <c r="F28" s="143"/>
      <c r="G28" s="143" t="s">
        <v>19</v>
      </c>
      <c r="H28" s="145">
        <v>0</v>
      </c>
    </row>
    <row r="29" spans="1:8">
      <c r="A29" s="142" t="s">
        <v>414</v>
      </c>
      <c r="B29" s="143">
        <v>3</v>
      </c>
      <c r="C29" s="144" t="s">
        <v>373</v>
      </c>
      <c r="D29" s="144" t="s">
        <v>373</v>
      </c>
      <c r="E29" s="143">
        <v>9</v>
      </c>
      <c r="F29" s="143"/>
      <c r="G29" s="143" t="s">
        <v>19</v>
      </c>
      <c r="H29" s="145">
        <v>0</v>
      </c>
    </row>
    <row r="30" spans="1:8">
      <c r="A30" s="142" t="s">
        <v>414</v>
      </c>
      <c r="B30" s="143">
        <v>3</v>
      </c>
      <c r="C30" s="144" t="s">
        <v>372</v>
      </c>
      <c r="D30" s="144" t="s">
        <v>372</v>
      </c>
      <c r="E30" s="143">
        <v>10</v>
      </c>
      <c r="F30" s="143"/>
      <c r="G30" s="143" t="s">
        <v>19</v>
      </c>
      <c r="H30" s="145">
        <v>0</v>
      </c>
    </row>
    <row r="31" spans="1:8">
      <c r="A31" s="142" t="s">
        <v>414</v>
      </c>
      <c r="B31" s="143">
        <v>3</v>
      </c>
      <c r="C31" s="144" t="s">
        <v>418</v>
      </c>
      <c r="D31" s="144" t="s">
        <v>418</v>
      </c>
      <c r="E31" s="143">
        <v>11</v>
      </c>
      <c r="F31" s="143">
        <v>5</v>
      </c>
      <c r="G31" s="143"/>
      <c r="H31" s="145"/>
    </row>
    <row r="32" spans="1:8">
      <c r="A32" s="142" t="s">
        <v>414</v>
      </c>
      <c r="B32" s="143">
        <v>4</v>
      </c>
      <c r="C32" s="144" t="s">
        <v>424</v>
      </c>
      <c r="D32" s="144" t="s">
        <v>424</v>
      </c>
      <c r="E32" s="143">
        <v>0</v>
      </c>
      <c r="F32" s="143"/>
      <c r="G32" s="143" t="s">
        <v>19</v>
      </c>
      <c r="H32" s="145">
        <v>0</v>
      </c>
    </row>
    <row r="33" spans="1:8">
      <c r="A33" s="142" t="s">
        <v>414</v>
      </c>
      <c r="B33" s="143">
        <v>4</v>
      </c>
      <c r="C33" s="144" t="s">
        <v>419</v>
      </c>
      <c r="D33" s="144" t="s">
        <v>419</v>
      </c>
      <c r="E33" s="143">
        <v>1</v>
      </c>
      <c r="F33" s="143">
        <v>6</v>
      </c>
      <c r="G33" s="143"/>
      <c r="H33" s="145"/>
    </row>
    <row r="34" spans="1:8">
      <c r="A34" s="142" t="s">
        <v>414</v>
      </c>
      <c r="B34" s="143">
        <v>4</v>
      </c>
      <c r="C34" s="144" t="s">
        <v>425</v>
      </c>
      <c r="D34" s="144" t="s">
        <v>425</v>
      </c>
      <c r="E34" s="143">
        <v>4</v>
      </c>
      <c r="F34" s="143"/>
      <c r="G34" s="143" t="s">
        <v>429</v>
      </c>
      <c r="H34" s="145">
        <v>0</v>
      </c>
    </row>
    <row r="35" spans="1:8">
      <c r="A35" s="146" t="s">
        <v>414</v>
      </c>
      <c r="B35" s="147">
        <v>4</v>
      </c>
      <c r="C35" s="148" t="s">
        <v>418</v>
      </c>
      <c r="D35" s="148" t="s">
        <v>418</v>
      </c>
      <c r="E35" s="147">
        <v>11</v>
      </c>
      <c r="F35" s="147">
        <v>5</v>
      </c>
      <c r="G35" s="147"/>
      <c r="H35" s="149"/>
    </row>
  </sheetData>
  <sortState xmlns:xlrd2="http://schemas.microsoft.com/office/spreadsheetml/2017/richdata2" ref="A3:H36">
    <sortCondition ref="B3:B36"/>
    <sortCondition ref="E3:E36"/>
  </sortState>
  <phoneticPr fontId="10" type="noConversion"/>
  <printOptions horizontalCentered="1" verticalCentered="1"/>
  <pageMargins left="0.25" right="0.25" top="0.75000000000000011" bottom="0.75000000000000011" header="0.30000000000000004" footer="0.30000000000000004"/>
  <pageSetup paperSize="9" scale="92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ID-Serial</vt:lpstr>
      <vt:lpstr>Samples</vt:lpstr>
      <vt:lpstr>Counters</vt:lpstr>
      <vt:lpstr>Parameters</vt:lpstr>
      <vt:lpstr>Parameters-org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J. Blake</dc:creator>
  <cp:lastModifiedBy>johan</cp:lastModifiedBy>
  <cp:lastPrinted>2017-02-11T13:28:31Z</cp:lastPrinted>
  <dcterms:created xsi:type="dcterms:W3CDTF">2017-01-11T13:45:17Z</dcterms:created>
  <dcterms:modified xsi:type="dcterms:W3CDTF">2019-01-14T21:03:45Z</dcterms:modified>
</cp:coreProperties>
</file>