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cmo0-my.sharepoint.com/personal/mxi08950_ucmo_edu/Documents/Desktop/Imran/Training/Inceptez/24. Time Series/"/>
    </mc:Choice>
  </mc:AlternateContent>
  <xr:revisionPtr revIDLastSave="477" documentId="13_ncr:1_{2B91DCC3-B0B9-41EB-9902-BE0195DCEAAC}" xr6:coauthVersionLast="47" xr6:coauthVersionMax="47" xr10:uidLastSave="{A2364602-6E0E-49FC-BF04-36532ACD68DE}"/>
  <bookViews>
    <workbookView xWindow="-120" yWindow="-120" windowWidth="29040" windowHeight="15720" activeTab="3" xr2:uid="{63B8B66C-C240-4B88-A1F9-410B248F259D}"/>
  </bookViews>
  <sheets>
    <sheet name="Data" sheetId="4" r:id="rId1"/>
    <sheet name="Data_w_extra_var" sheetId="5" r:id="rId2"/>
    <sheet name="Decomposition1" sheetId="6" r:id="rId3"/>
    <sheet name="Decomposition 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7" l="1"/>
  <c r="D2" i="7"/>
  <c r="K2" i="7" s="1"/>
  <c r="R13" i="7"/>
  <c r="R12" i="7"/>
  <c r="R11" i="7"/>
  <c r="R10" i="7"/>
  <c r="R9" i="7"/>
  <c r="R8" i="7"/>
  <c r="R7" i="7"/>
  <c r="R6" i="7"/>
  <c r="R5" i="7"/>
  <c r="R4" i="7"/>
  <c r="R3" i="7"/>
  <c r="Q13" i="7"/>
  <c r="Q12" i="7"/>
  <c r="Q11" i="7"/>
  <c r="Q10" i="7"/>
  <c r="Q9" i="7"/>
  <c r="Q8" i="7"/>
  <c r="Q7" i="7"/>
  <c r="Q6" i="7"/>
  <c r="Q5" i="7"/>
  <c r="Q4" i="7"/>
  <c r="Q3" i="7"/>
  <c r="Q2" i="7"/>
  <c r="K25" i="7"/>
  <c r="K24" i="7"/>
  <c r="K23" i="7"/>
  <c r="K22" i="7"/>
  <c r="K21" i="7"/>
  <c r="K20" i="7"/>
  <c r="K19" i="7"/>
  <c r="K18" i="7"/>
  <c r="K17" i="7"/>
  <c r="K16" i="7"/>
  <c r="K15" i="7"/>
  <c r="K13" i="7"/>
  <c r="K12" i="7"/>
  <c r="K11" i="7"/>
  <c r="K10" i="7"/>
  <c r="K9" i="7"/>
  <c r="K8" i="7"/>
  <c r="K7" i="7"/>
  <c r="K6" i="7"/>
  <c r="K5" i="7"/>
  <c r="K4" i="7"/>
  <c r="K3" i="7"/>
  <c r="P13" i="7"/>
  <c r="P12" i="7"/>
  <c r="P11" i="7"/>
  <c r="P10" i="7"/>
  <c r="P9" i="7"/>
  <c r="P8" i="7"/>
  <c r="P7" i="7"/>
  <c r="P6" i="7"/>
  <c r="P5" i="7"/>
  <c r="P4" i="7"/>
  <c r="P3" i="7"/>
  <c r="O13" i="7"/>
  <c r="O12" i="7"/>
  <c r="O11" i="7"/>
  <c r="O10" i="7"/>
  <c r="O9" i="7"/>
  <c r="O8" i="7"/>
  <c r="O7" i="7"/>
  <c r="O6" i="7"/>
  <c r="O5" i="7"/>
  <c r="O4" i="7"/>
  <c r="O3" i="7"/>
  <c r="O2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G27" i="6"/>
  <c r="G28" i="6"/>
  <c r="G29" i="6"/>
  <c r="G30" i="6"/>
  <c r="G31" i="6"/>
  <c r="D31" i="6"/>
  <c r="D30" i="6"/>
  <c r="D29" i="6"/>
  <c r="D28" i="6"/>
  <c r="D27" i="6"/>
  <c r="D26" i="6"/>
  <c r="G26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P2" i="7" l="1"/>
  <c r="R2" i="7" s="1"/>
  <c r="D8" i="7"/>
  <c r="E8" i="7" s="1"/>
  <c r="D7" i="7"/>
  <c r="E7" i="7" s="1"/>
  <c r="D9" i="7"/>
  <c r="E9" i="7" s="1"/>
  <c r="D3" i="7"/>
  <c r="E3" i="7" s="1"/>
  <c r="D5" i="7"/>
  <c r="E5" i="7" s="1"/>
  <c r="D12" i="7"/>
  <c r="E12" i="7" s="1"/>
  <c r="D13" i="7"/>
  <c r="E13" i="7" s="1"/>
  <c r="D10" i="7"/>
  <c r="D22" i="7" s="1"/>
  <c r="E22" i="7" s="1"/>
  <c r="D6" i="7"/>
  <c r="E6" i="7" s="1"/>
  <c r="D4" i="7"/>
  <c r="E4" i="7" s="1"/>
  <c r="D11" i="7"/>
  <c r="E11" i="7" s="1"/>
  <c r="E2" i="7"/>
  <c r="D14" i="7"/>
  <c r="E14" i="7" l="1"/>
  <c r="K14" i="7"/>
  <c r="D20" i="7"/>
  <c r="E20" i="7" s="1"/>
  <c r="D19" i="7"/>
  <c r="E19" i="7" s="1"/>
  <c r="D15" i="7"/>
  <c r="E15" i="7" s="1"/>
  <c r="D21" i="7"/>
  <c r="E21" i="7" s="1"/>
  <c r="D24" i="7"/>
  <c r="E24" i="7" s="1"/>
  <c r="E10" i="7"/>
  <c r="D17" i="7"/>
  <c r="E17" i="7" s="1"/>
  <c r="D25" i="7"/>
  <c r="E25" i="7" s="1"/>
  <c r="D18" i="7"/>
  <c r="E18" i="7" s="1"/>
  <c r="D16" i="7"/>
  <c r="E16" i="7" s="1"/>
  <c r="D23" i="7"/>
  <c r="E23" i="7" s="1"/>
  <c r="H2" i="7" l="1"/>
  <c r="G2" i="7"/>
  <c r="G3" i="7" s="1"/>
  <c r="G4" i="7" s="1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C13" i="6"/>
  <c r="D13" i="6" s="1"/>
  <c r="G13" i="6" s="1"/>
  <c r="C12" i="6"/>
  <c r="D12" i="6" s="1"/>
  <c r="G12" i="6" s="1"/>
  <c r="C11" i="6"/>
  <c r="D11" i="6" s="1"/>
  <c r="G11" i="6" s="1"/>
  <c r="C10" i="6"/>
  <c r="D10" i="6" s="1"/>
  <c r="G10" i="6" s="1"/>
  <c r="C9" i="6"/>
  <c r="D9" i="6" s="1"/>
  <c r="G9" i="6" s="1"/>
  <c r="C8" i="6"/>
  <c r="D8" i="6" s="1"/>
  <c r="G8" i="6" s="1"/>
  <c r="C7" i="6"/>
  <c r="D7" i="6" s="1"/>
  <c r="G7" i="6" s="1"/>
  <c r="C6" i="6"/>
  <c r="D6" i="6" s="1"/>
  <c r="G6" i="6" s="1"/>
  <c r="C5" i="6"/>
  <c r="D5" i="6" s="1"/>
  <c r="G5" i="6" s="1"/>
  <c r="C4" i="6"/>
  <c r="D4" i="6" s="1"/>
  <c r="G4" i="6" s="1"/>
  <c r="C3" i="6"/>
  <c r="D3" i="6" s="1"/>
  <c r="G3" i="6" s="1"/>
  <c r="C2" i="6"/>
  <c r="D2" i="6" s="1"/>
  <c r="G2" i="6" s="1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C38" i="4"/>
  <c r="C37" i="4"/>
  <c r="C36" i="4"/>
  <c r="C35" i="4"/>
  <c r="C34" i="4"/>
  <c r="C33" i="4"/>
  <c r="C32" i="4"/>
  <c r="C31" i="4"/>
  <c r="C30" i="4"/>
  <c r="C29" i="4"/>
  <c r="C28" i="4"/>
  <c r="C27" i="4"/>
  <c r="B38" i="4"/>
  <c r="B37" i="4"/>
  <c r="B36" i="4"/>
  <c r="B35" i="4"/>
  <c r="B34" i="4"/>
  <c r="B33" i="4"/>
  <c r="B32" i="4"/>
  <c r="B31" i="4"/>
  <c r="B30" i="4"/>
  <c r="B29" i="4"/>
  <c r="B28" i="4"/>
  <c r="B27" i="4"/>
  <c r="F3" i="7" l="1"/>
  <c r="H3" i="7" s="1"/>
  <c r="C16" i="6"/>
  <c r="D16" i="6" s="1"/>
  <c r="G16" i="6" s="1"/>
  <c r="C22" i="6"/>
  <c r="D22" i="6" s="1"/>
  <c r="G22" i="6" s="1"/>
  <c r="C17" i="6"/>
  <c r="D17" i="6" s="1"/>
  <c r="G17" i="6" s="1"/>
  <c r="C23" i="6"/>
  <c r="D23" i="6" s="1"/>
  <c r="G23" i="6" s="1"/>
  <c r="C18" i="6"/>
  <c r="D18" i="6" s="1"/>
  <c r="G18" i="6" s="1"/>
  <c r="C24" i="6"/>
  <c r="D24" i="6" s="1"/>
  <c r="G24" i="6" s="1"/>
  <c r="C19" i="6"/>
  <c r="D19" i="6" s="1"/>
  <c r="G19" i="6" s="1"/>
  <c r="C25" i="6"/>
  <c r="D25" i="6" s="1"/>
  <c r="G25" i="6" s="1"/>
  <c r="C14" i="6"/>
  <c r="D14" i="6" s="1"/>
  <c r="G14" i="6" s="1"/>
  <c r="C20" i="6"/>
  <c r="D20" i="6" s="1"/>
  <c r="G20" i="6" s="1"/>
  <c r="C15" i="6"/>
  <c r="D15" i="6" s="1"/>
  <c r="G15" i="6" s="1"/>
  <c r="C21" i="6"/>
  <c r="D21" i="6" s="1"/>
  <c r="G21" i="6" s="1"/>
  <c r="F4" i="7" l="1"/>
  <c r="H4" i="7" s="1"/>
  <c r="F5" i="7" l="1"/>
  <c r="H5" i="7" s="1"/>
  <c r="F6" i="7" l="1"/>
  <c r="H6" i="7" s="1"/>
  <c r="F7" i="7" l="1"/>
  <c r="H7" i="7" s="1"/>
  <c r="F8" i="7" l="1"/>
  <c r="H8" i="7" s="1"/>
  <c r="F9" i="7" l="1"/>
  <c r="H9" i="7" s="1"/>
  <c r="F10" i="7" l="1"/>
  <c r="H10" i="7" s="1"/>
  <c r="F11" i="7" l="1"/>
  <c r="H11" i="7" s="1"/>
  <c r="F12" i="7" l="1"/>
  <c r="H12" i="7" s="1"/>
  <c r="F13" i="7" l="1"/>
  <c r="H13" i="7" s="1"/>
  <c r="F14" i="7" l="1"/>
  <c r="H14" i="7" s="1"/>
  <c r="F15" i="7" l="1"/>
  <c r="H15" i="7" s="1"/>
  <c r="F16" i="7" l="1"/>
  <c r="H16" i="7" s="1"/>
  <c r="F17" i="7" l="1"/>
  <c r="H17" i="7" s="1"/>
  <c r="F18" i="7" l="1"/>
  <c r="H18" i="7" s="1"/>
  <c r="F19" i="7" l="1"/>
  <c r="H19" i="7" s="1"/>
  <c r="F20" i="7" l="1"/>
  <c r="H20" i="7" s="1"/>
  <c r="F21" i="7" l="1"/>
  <c r="H21" i="7" s="1"/>
  <c r="F22" i="7" l="1"/>
  <c r="H22" i="7" s="1"/>
  <c r="F23" i="7" l="1"/>
  <c r="H23" i="7" s="1"/>
  <c r="F24" i="7" l="1"/>
  <c r="H24" i="7" s="1"/>
  <c r="F25" i="7" l="1"/>
  <c r="H25" i="7" s="1"/>
</calcChain>
</file>

<file path=xl/sharedStrings.xml><?xml version="1.0" encoding="utf-8"?>
<sst xmlns="http://schemas.openxmlformats.org/spreadsheetml/2006/main" count="86" uniqueCount="51">
  <si>
    <t>Date</t>
  </si>
  <si>
    <t>Decomposition 1</t>
  </si>
  <si>
    <t>Decomposition 2</t>
  </si>
  <si>
    <t>Marketing spends</t>
  </si>
  <si>
    <t>Decomposition_1</t>
  </si>
  <si>
    <t>Decomposition_2</t>
  </si>
  <si>
    <t>Variable_1</t>
  </si>
  <si>
    <t>Trend * SI</t>
  </si>
  <si>
    <t>sum_months</t>
  </si>
  <si>
    <t>SI</t>
  </si>
  <si>
    <t>Trend 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</si>
  <si>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</si>
  <si>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</si>
  <si>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</si>
  <si>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</si>
  <si>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</si>
  <si>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</si>
  <si>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</si>
  <si>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</si>
  <si>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</si>
  <si>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</si>
  <si>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</si>
  <si>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</si>
  <si>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</si>
  <si>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</si>
  <si>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</si>
  <si>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</si>
  <si>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</si>
  <si>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</si>
  <si>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</si>
  <si>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</si>
  <si>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</si>
  <si>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</si>
  <si>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</si>
  <si>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</si>
  <si>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</si>
  <si>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Trend</t>
  </si>
  <si>
    <t>SI * Trend</t>
  </si>
  <si>
    <t>Forecast</t>
  </si>
  <si>
    <t>Trend and SI</t>
  </si>
  <si>
    <t>SI_by_Year</t>
  </si>
  <si>
    <t>Final_SI</t>
  </si>
  <si>
    <t>Deseasonalized</t>
  </si>
  <si>
    <t>Level Index 1</t>
  </si>
  <si>
    <t>Level Index 2</t>
  </si>
  <si>
    <t>Develled index</t>
  </si>
  <si>
    <t>X</t>
  </si>
  <si>
    <t>SI * Trend * Level Index</t>
  </si>
  <si>
    <t xml:space="preserve">Level Index 2 </t>
  </si>
  <si>
    <t>Trend * SI * Level Index 2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</si>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</sst>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43" fontId="0" fillId="0" borderId="1" xfId="1" applyFont="1" applyBorder="1"/>
    <xf numFmtId="0" fontId="0" fillId="5" borderId="0" xfId="0" applyFill="1"/>
    <xf numFmtId="164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2" fontId="0" fillId="0" borderId="1" xfId="0" applyNumberFormat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Marketing spends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849426295549291"/>
                  <c:y val="-0.433347208326686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Decomposition1!$B$2:$B$25</c:f>
              <c:numCache>
                <c:formatCode>General</c:formatCode>
                <c:ptCount val="24"/>
                <c:pt idx="0">
                  <c:v>176732</c:v>
                </c:pt>
                <c:pt idx="1">
                  <c:v>180486</c:v>
                </c:pt>
                <c:pt idx="2">
                  <c:v>180455</c:v>
                </c:pt>
                <c:pt idx="3">
                  <c:v>185070</c:v>
                </c:pt>
                <c:pt idx="4">
                  <c:v>195915</c:v>
                </c:pt>
                <c:pt idx="5">
                  <c:v>194849</c:v>
                </c:pt>
                <c:pt idx="6">
                  <c:v>175999</c:v>
                </c:pt>
                <c:pt idx="7">
                  <c:v>167606</c:v>
                </c:pt>
                <c:pt idx="8">
                  <c:v>204624</c:v>
                </c:pt>
                <c:pt idx="9">
                  <c:v>208619</c:v>
                </c:pt>
                <c:pt idx="10">
                  <c:v>211209</c:v>
                </c:pt>
                <c:pt idx="11">
                  <c:v>235248</c:v>
                </c:pt>
                <c:pt idx="12">
                  <c:v>206572</c:v>
                </c:pt>
                <c:pt idx="13">
                  <c:v>181283</c:v>
                </c:pt>
                <c:pt idx="14">
                  <c:v>176225</c:v>
                </c:pt>
                <c:pt idx="15">
                  <c:v>186280</c:v>
                </c:pt>
                <c:pt idx="16">
                  <c:v>195622</c:v>
                </c:pt>
                <c:pt idx="17">
                  <c:v>195471</c:v>
                </c:pt>
                <c:pt idx="18">
                  <c:v>186797</c:v>
                </c:pt>
                <c:pt idx="19">
                  <c:v>184135</c:v>
                </c:pt>
                <c:pt idx="20">
                  <c:v>200510</c:v>
                </c:pt>
                <c:pt idx="21">
                  <c:v>211006</c:v>
                </c:pt>
                <c:pt idx="22">
                  <c:v>238156</c:v>
                </c:pt>
                <c:pt idx="23">
                  <c:v>259756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7-416B-8BEF-35950CF1C1B3}"/>
            </c:ext>
          </c:extLst>
        </c:ser>
        <c:ser>
          <c:idx val="1"/>
          <c:order val="1"/>
          <c:tx>
            <c:v>Fitted and 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Decomposition1!$G$2:$G$31</c:f>
              <c:numCache>
                <c:formatCode>General</c:formatCode>
                <c:ptCount val="30"/>
                <c:pt idx="0">
                  <c:v>173501.90474457043</c:v>
                </c:pt>
                <c:pt idx="1">
                  <c:v>165243.72151248646</c:v>
                </c:pt>
                <c:pt idx="2">
                  <c:v>164387.88394335817</c:v>
                </c:pt>
                <c:pt idx="3">
                  <c:v>172678.09121846256</c:v>
                </c:pt>
                <c:pt idx="4">
                  <c:v>183677.23361836345</c:v>
                </c:pt>
                <c:pt idx="5">
                  <c:v>184713.47426117331</c:v>
                </c:pt>
                <c:pt idx="6">
                  <c:v>173181.95334964269</c:v>
                </c:pt>
                <c:pt idx="7">
                  <c:v>169353.11728264266</c:v>
                </c:pt>
                <c:pt idx="8">
                  <c:v>196728.457401675</c:v>
                </c:pt>
                <c:pt idx="9">
                  <c:v>205492.94428717744</c:v>
                </c:pt>
                <c:pt idx="10">
                  <c:v>221907.08315940303</c:v>
                </c:pt>
                <c:pt idx="11">
                  <c:v>246482.90087288892</c:v>
                </c:pt>
                <c:pt idx="12">
                  <c:v>192441.13457632303</c:v>
                </c:pt>
                <c:pt idx="13">
                  <c:v>183118.89692678765</c:v>
                </c:pt>
                <c:pt idx="14">
                  <c:v>182011.60948858995</c:v>
                </c:pt>
                <c:pt idx="15">
                  <c:v>191026.66832180956</c:v>
                </c:pt>
                <c:pt idx="16">
                  <c:v>203023.25982898194</c:v>
                </c:pt>
                <c:pt idx="17">
                  <c:v>203999.36793285341</c:v>
                </c:pt>
                <c:pt idx="18">
                  <c:v>191107.8733140587</c:v>
                </c:pt>
                <c:pt idx="19">
                  <c:v>186732.80452892889</c:v>
                </c:pt>
                <c:pt idx="20">
                  <c:v>216746.31773878931</c:v>
                </c:pt>
                <c:pt idx="21">
                  <c:v>226226.81170872584</c:v>
                </c:pt>
                <c:pt idx="22">
                  <c:v>244110.41788417895</c:v>
                </c:pt>
                <c:pt idx="23">
                  <c:v>270941.27992355591</c:v>
                </c:pt>
                <c:pt idx="24">
                  <c:v>211380.36440807563</c:v>
                </c:pt>
                <c:pt idx="25">
                  <c:v>200994.07234108887</c:v>
                </c:pt>
                <c:pt idx="26">
                  <c:v>199635.3350338217</c:v>
                </c:pt>
                <c:pt idx="27">
                  <c:v>209375.24542515661</c:v>
                </c:pt>
                <c:pt idx="28">
                  <c:v>222369.28603960047</c:v>
                </c:pt>
                <c:pt idx="29">
                  <c:v>223285.26160453353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7-416B-8BEF-35950CF1C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927392"/>
        <c:axId val="544926976"/>
      </c:lineChart>
      <c:catAx>
        <c:axId val="54492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926976"/>
        <c:crosses val="autoZero"/>
        <c:auto val="1"/>
        <c:lblAlgn val="ctr"/>
        <c:lblOffset val="100"/>
        <c:noMultiLvlLbl val="0"/>
      </c:catAx>
      <c:valAx>
        <c:axId val="544926976"/>
        <c:scaling>
          <c:orientation val="minMax"/>
          <c:max val="275000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9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'Decomposition 2'!$B$2:$B$25</c:f>
              <c:numCache>
                <c:formatCode>General</c:formatCode>
                <c:ptCount val="24"/>
                <c:pt idx="0">
                  <c:v>1942.21</c:v>
                </c:pt>
                <c:pt idx="1">
                  <c:v>1749.93</c:v>
                </c:pt>
                <c:pt idx="2">
                  <c:v>2399.42</c:v>
                </c:pt>
                <c:pt idx="3">
                  <c:v>2126.85</c:v>
                </c:pt>
                <c:pt idx="4">
                  <c:v>2242.5</c:v>
                </c:pt>
                <c:pt idx="5">
                  <c:v>2436.44</c:v>
                </c:pt>
                <c:pt idx="6">
                  <c:v>2016.88</c:v>
                </c:pt>
                <c:pt idx="7">
                  <c:v>1755.23</c:v>
                </c:pt>
                <c:pt idx="8">
                  <c:v>2149.94</c:v>
                </c:pt>
                <c:pt idx="9">
                  <c:v>2905.47</c:v>
                </c:pt>
                <c:pt idx="10">
                  <c:v>2338.88</c:v>
                </c:pt>
                <c:pt idx="11">
                  <c:v>1501.86</c:v>
                </c:pt>
                <c:pt idx="12">
                  <c:v>1917.32</c:v>
                </c:pt>
                <c:pt idx="13">
                  <c:v>1854.92</c:v>
                </c:pt>
                <c:pt idx="14">
                  <c:v>1795.07</c:v>
                </c:pt>
                <c:pt idx="15">
                  <c:v>1791.56</c:v>
                </c:pt>
                <c:pt idx="16">
                  <c:v>1876.14</c:v>
                </c:pt>
                <c:pt idx="17">
                  <c:v>1563.61</c:v>
                </c:pt>
                <c:pt idx="18">
                  <c:v>1830.67</c:v>
                </c:pt>
                <c:pt idx="19">
                  <c:v>1508.25</c:v>
                </c:pt>
                <c:pt idx="20">
                  <c:v>1956.76</c:v>
                </c:pt>
                <c:pt idx="21">
                  <c:v>2133.19</c:v>
                </c:pt>
                <c:pt idx="22">
                  <c:v>1813.04</c:v>
                </c:pt>
                <c:pt idx="23">
                  <c:v>1203.3900000000001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A-46A7-B680-0F1C3500BF50}"/>
            </c:ext>
          </c:extLst>
        </c:ser>
        <c:ser>
          <c:idx val="1"/>
          <c:order val="1"/>
          <c:tx>
            <c:v>Fitted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289559215726053"/>
                  <c:y val="-0.39022783610382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'Decomposition 2'!$K$2:$K$37</c:f>
              <c:numCache>
                <c:formatCode>General</c:formatCode>
                <c:ptCount val="36"/>
                <c:pt idx="0">
                  <c:v>2229.480854969042</c:v>
                </c:pt>
                <c:pt idx="1">
                  <c:v>2066.5780096875587</c:v>
                </c:pt>
                <c:pt idx="2">
                  <c:v>2340.3454313452103</c:v>
                </c:pt>
                <c:pt idx="3">
                  <c:v>2173.9377568276386</c:v>
                </c:pt>
                <c:pt idx="4">
                  <c:v>2258.7332346263061</c:v>
                </c:pt>
                <c:pt idx="5">
                  <c:v>2142.7640400289665</c:v>
                </c:pt>
                <c:pt idx="6">
                  <c:v>2070.069230446813</c:v>
                </c:pt>
                <c:pt idx="7">
                  <c:v>1731.0956301456097</c:v>
                </c:pt>
                <c:pt idx="8">
                  <c:v>2158.579597053099</c:v>
                </c:pt>
                <c:pt idx="9">
                  <c:v>2591.2536008644811</c:v>
                </c:pt>
                <c:pt idx="10">
                  <c:v>2114.860287633338</c:v>
                </c:pt>
                <c:pt idx="11">
                  <c:v>1363.3083509928572</c:v>
                </c:pt>
                <c:pt idx="12">
                  <c:v>1939.7049001970238</c:v>
                </c:pt>
                <c:pt idx="13">
                  <c:v>1795.0341411530164</c:v>
                </c:pt>
                <c:pt idx="14">
                  <c:v>2029.4245903281405</c:v>
                </c:pt>
                <c:pt idx="15">
                  <c:v>1881.891339379411</c:v>
                </c:pt>
                <c:pt idx="16">
                  <c:v>1951.8599657788268</c:v>
                </c:pt>
                <c:pt idx="17">
                  <c:v>1848.3127381829065</c:v>
                </c:pt>
                <c:pt idx="18">
                  <c:v>1782.3121848636954</c:v>
                </c:pt>
                <c:pt idx="19">
                  <c:v>1487.6385527119485</c:v>
                </c:pt>
                <c:pt idx="20">
                  <c:v>1851.4021573300683</c:v>
                </c:pt>
                <c:pt idx="21">
                  <c:v>2218.0789365079336</c:v>
                </c:pt>
                <c:pt idx="22">
                  <c:v>1806.5929919186542</c:v>
                </c:pt>
                <c:pt idx="23">
                  <c:v>1162.1456367304147</c:v>
                </c:pt>
                <c:pt idx="24">
                  <c:v>1649.9289454250054</c:v>
                </c:pt>
                <c:pt idx="25">
                  <c:v>1523.4902726184735</c:v>
                </c:pt>
                <c:pt idx="26">
                  <c:v>1718.5037493110713</c:v>
                </c:pt>
                <c:pt idx="27">
                  <c:v>1589.8449219311833</c:v>
                </c:pt>
                <c:pt idx="28">
                  <c:v>1644.9866969313471</c:v>
                </c:pt>
                <c:pt idx="29">
                  <c:v>1553.8614363368461</c:v>
                </c:pt>
                <c:pt idx="30">
                  <c:v>1494.5551392805785</c:v>
                </c:pt>
                <c:pt idx="31">
                  <c:v>1244.1814752782871</c:v>
                </c:pt>
                <c:pt idx="32">
                  <c:v>1544.2247176070375</c:v>
                </c:pt>
                <c:pt idx="33">
                  <c:v>1844.9042721513867</c:v>
                </c:pt>
                <c:pt idx="34">
                  <c:v>1498.3256962039702</c:v>
                </c:pt>
                <c:pt idx="35">
                  <c:v>960.98292246797212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3A-46A7-B680-0F1C3500B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887984"/>
        <c:axId val="750894640"/>
      </c:lineChart>
      <c:catAx>
        <c:axId val="75088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94640"/>
        <c:crosses val="autoZero"/>
        <c:auto val="1"/>
        <c:lblAlgn val="ctr"/>
        <c:lblOffset val="100"/>
        <c:noMultiLvlLbl val="0"/>
      </c:catAx>
      <c:valAx>
        <c:axId val="7508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8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1</xdr:row>
      <xdr:rowOff>23812</xdr:rowOff>
    </xdr:from>
    <xdr:to>
      <xdr:col>22</xdr:col>
      <xdr:colOff>381000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0077E9-0D3A-E175-3EAE-9434BA4AF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190499</xdr:colOff>
      <xdr:row>20</xdr:row>
      <xdr:rowOff>33337</xdr:rowOff>
    </xdr:from>
    <xdr:to>
      <xdr:col>21</xdr:col>
      <xdr:colOff>581024</xdr:colOff>
      <xdr:row>34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0ADDF-F794-0E43-8BA7-EBF2578C9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C00C-2E53-42E1-B557-C69C5686AE6E}">
  <sheetPr codeName="Sheet1"/>
  <dimension ref="A1:C38"/>
  <sheetViews>
    <sheetView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16" bestFit="1" customWidth="1"/>
  </cols>
  <sheetData>
    <row r="1" spans="1:3" x14ac:dyDescent="0.25">
      <c r="A1" s="3" t="s">
        <v>0</v>
      </c>
      <c r="B1" s="15" t="s">
        <v>3</v>
      </c>
      <c r="C1" s="15"/>
    </row>
    <row r="2" spans="1:3" x14ac:dyDescent="0.25">
      <c r="A2" s="1"/>
      <c r="B2" s="4" t="s">
        <v>1</v>
      </c>
      <c r="C2" s="4" t="s">
        <v>2</v>
      </c>
    </row>
    <row r="3" spans="1:3" x14ac:dyDescent="0.25">
      <c r="A3" s="2">
        <v>42736</v>
      </c>
      <c r="B3" s="1">
        <v>176732</v>
      </c>
      <c r="C3" s="1">
        <v>1942.21</v>
      </c>
    </row>
    <row r="4" spans="1:3" x14ac:dyDescent="0.25">
      <c r="A4" s="2">
        <v>42767</v>
      </c>
      <c r="B4" s="1">
        <v>180486</v>
      </c>
      <c r="C4" s="1">
        <v>1749.93</v>
      </c>
    </row>
    <row r="5" spans="1:3" x14ac:dyDescent="0.25">
      <c r="A5" s="2">
        <v>42795</v>
      </c>
      <c r="B5" s="1">
        <v>180455</v>
      </c>
      <c r="C5" s="1">
        <v>2399.42</v>
      </c>
    </row>
    <row r="6" spans="1:3" x14ac:dyDescent="0.25">
      <c r="A6" s="2">
        <v>42826</v>
      </c>
      <c r="B6" s="1">
        <v>185070</v>
      </c>
      <c r="C6" s="1">
        <v>2126.85</v>
      </c>
    </row>
    <row r="7" spans="1:3" x14ac:dyDescent="0.25">
      <c r="A7" s="2">
        <v>42856</v>
      </c>
      <c r="B7" s="1">
        <v>195915</v>
      </c>
      <c r="C7" s="1">
        <v>2242.5</v>
      </c>
    </row>
    <row r="8" spans="1:3" x14ac:dyDescent="0.25">
      <c r="A8" s="2">
        <v>42887</v>
      </c>
      <c r="B8" s="1">
        <v>194849</v>
      </c>
      <c r="C8" s="1">
        <v>2436.44</v>
      </c>
    </row>
    <row r="9" spans="1:3" x14ac:dyDescent="0.25">
      <c r="A9" s="2">
        <v>42917</v>
      </c>
      <c r="B9" s="1">
        <v>175999</v>
      </c>
      <c r="C9" s="1">
        <v>2016.88</v>
      </c>
    </row>
    <row r="10" spans="1:3" x14ac:dyDescent="0.25">
      <c r="A10" s="2">
        <v>42948</v>
      </c>
      <c r="B10" s="1">
        <v>167606</v>
      </c>
      <c r="C10" s="1">
        <v>1755.23</v>
      </c>
    </row>
    <row r="11" spans="1:3" x14ac:dyDescent="0.25">
      <c r="A11" s="2">
        <v>42979</v>
      </c>
      <c r="B11" s="1">
        <v>204624</v>
      </c>
      <c r="C11" s="1">
        <v>2149.94</v>
      </c>
    </row>
    <row r="12" spans="1:3" x14ac:dyDescent="0.25">
      <c r="A12" s="2">
        <v>43009</v>
      </c>
      <c r="B12" s="1">
        <v>208619</v>
      </c>
      <c r="C12" s="1">
        <v>2905.47</v>
      </c>
    </row>
    <row r="13" spans="1:3" x14ac:dyDescent="0.25">
      <c r="A13" s="2">
        <v>43040</v>
      </c>
      <c r="B13" s="1">
        <v>211209</v>
      </c>
      <c r="C13" s="1">
        <v>2338.88</v>
      </c>
    </row>
    <row r="14" spans="1:3" x14ac:dyDescent="0.25">
      <c r="A14" s="2">
        <v>43070</v>
      </c>
      <c r="B14" s="1">
        <v>235248</v>
      </c>
      <c r="C14" s="1">
        <v>1501.86</v>
      </c>
    </row>
    <row r="15" spans="1:3" x14ac:dyDescent="0.25">
      <c r="A15" s="2">
        <v>43101</v>
      </c>
      <c r="B15" s="1">
        <v>206572</v>
      </c>
      <c r="C15" s="1">
        <v>1917.32</v>
      </c>
    </row>
    <row r="16" spans="1:3" x14ac:dyDescent="0.25">
      <c r="A16" s="2">
        <v>43132</v>
      </c>
      <c r="B16" s="1">
        <v>181283</v>
      </c>
      <c r="C16" s="1">
        <v>1854.92</v>
      </c>
    </row>
    <row r="17" spans="1:3" x14ac:dyDescent="0.25">
      <c r="A17" s="2">
        <v>43160</v>
      </c>
      <c r="B17" s="1">
        <v>176225</v>
      </c>
      <c r="C17" s="1">
        <v>1795.07</v>
      </c>
    </row>
    <row r="18" spans="1:3" x14ac:dyDescent="0.25">
      <c r="A18" s="2">
        <v>43191</v>
      </c>
      <c r="B18" s="1">
        <v>186280</v>
      </c>
      <c r="C18" s="1">
        <v>1791.56</v>
      </c>
    </row>
    <row r="19" spans="1:3" x14ac:dyDescent="0.25">
      <c r="A19" s="2">
        <v>43221</v>
      </c>
      <c r="B19" s="1">
        <v>195622</v>
      </c>
      <c r="C19" s="1">
        <v>1876.14</v>
      </c>
    </row>
    <row r="20" spans="1:3" x14ac:dyDescent="0.25">
      <c r="A20" s="2">
        <v>43252</v>
      </c>
      <c r="B20" s="1">
        <v>195471</v>
      </c>
      <c r="C20" s="1">
        <v>1563.61</v>
      </c>
    </row>
    <row r="21" spans="1:3" x14ac:dyDescent="0.25">
      <c r="A21" s="2">
        <v>43282</v>
      </c>
      <c r="B21" s="1">
        <v>186797</v>
      </c>
      <c r="C21" s="1">
        <v>1830.67</v>
      </c>
    </row>
    <row r="22" spans="1:3" x14ac:dyDescent="0.25">
      <c r="A22" s="2">
        <v>43313</v>
      </c>
      <c r="B22" s="1">
        <v>184135</v>
      </c>
      <c r="C22" s="1">
        <v>1508.25</v>
      </c>
    </row>
    <row r="23" spans="1:3" x14ac:dyDescent="0.25">
      <c r="A23" s="2">
        <v>43344</v>
      </c>
      <c r="B23" s="1">
        <v>200510</v>
      </c>
      <c r="C23" s="1">
        <v>1956.76</v>
      </c>
    </row>
    <row r="24" spans="1:3" x14ac:dyDescent="0.25">
      <c r="A24" s="2">
        <v>43374</v>
      </c>
      <c r="B24" s="1">
        <v>211006</v>
      </c>
      <c r="C24" s="1">
        <v>2133.19</v>
      </c>
    </row>
    <row r="25" spans="1:3" x14ac:dyDescent="0.25">
      <c r="A25" s="2">
        <v>43405</v>
      </c>
      <c r="B25" s="1">
        <v>238156</v>
      </c>
      <c r="C25" s="1">
        <v>1813.04</v>
      </c>
    </row>
    <row r="26" spans="1:3" x14ac:dyDescent="0.25">
      <c r="A26" s="2">
        <v>43435</v>
      </c>
      <c r="B26" s="1">
        <v>259756</v>
      </c>
      <c r="C26" s="1">
        <v>1203.3900000000001</v>
      </c>
    </row>
    <row r="27" spans="1:3" x14ac:dyDescent="0.25">
      <c r="A27" s="2">
        <v>43466</v>
      </c>
      <c r="B27" s="1">
        <f>B15+1000</f>
        <v>207572</v>
      </c>
      <c r="C27" s="1">
        <f>C15+100</f>
        <v>2017.32</v>
      </c>
    </row>
    <row r="28" spans="1:3" x14ac:dyDescent="0.25">
      <c r="A28" s="2">
        <v>43497</v>
      </c>
      <c r="B28" s="1">
        <f t="shared" ref="B28:B38" si="0">B16+1000</f>
        <v>182283</v>
      </c>
      <c r="C28" s="1">
        <f t="shared" ref="C28:C38" si="1">C16+100</f>
        <v>1954.92</v>
      </c>
    </row>
    <row r="29" spans="1:3" x14ac:dyDescent="0.25">
      <c r="A29" s="2">
        <v>43525</v>
      </c>
      <c r="B29" s="1">
        <f t="shared" si="0"/>
        <v>177225</v>
      </c>
      <c r="C29" s="1">
        <f t="shared" si="1"/>
        <v>1895.07</v>
      </c>
    </row>
    <row r="30" spans="1:3" x14ac:dyDescent="0.25">
      <c r="A30" s="2">
        <v>43556</v>
      </c>
      <c r="B30" s="1">
        <f t="shared" si="0"/>
        <v>187280</v>
      </c>
      <c r="C30" s="1">
        <f t="shared" si="1"/>
        <v>1891.56</v>
      </c>
    </row>
    <row r="31" spans="1:3" x14ac:dyDescent="0.25">
      <c r="A31" s="2">
        <v>43586</v>
      </c>
      <c r="B31" s="1">
        <f t="shared" si="0"/>
        <v>196622</v>
      </c>
      <c r="C31" s="1">
        <f t="shared" si="1"/>
        <v>1976.14</v>
      </c>
    </row>
    <row r="32" spans="1:3" x14ac:dyDescent="0.25">
      <c r="A32" s="2">
        <v>43617</v>
      </c>
      <c r="B32" s="1">
        <f t="shared" si="0"/>
        <v>196471</v>
      </c>
      <c r="C32" s="1">
        <f t="shared" si="1"/>
        <v>1663.61</v>
      </c>
    </row>
    <row r="33" spans="1:3" x14ac:dyDescent="0.25">
      <c r="A33" s="2">
        <v>43647</v>
      </c>
      <c r="B33" s="1">
        <f t="shared" si="0"/>
        <v>187797</v>
      </c>
      <c r="C33" s="1">
        <f t="shared" si="1"/>
        <v>1930.67</v>
      </c>
    </row>
    <row r="34" spans="1:3" x14ac:dyDescent="0.25">
      <c r="A34" s="2">
        <v>43678</v>
      </c>
      <c r="B34" s="1">
        <f t="shared" si="0"/>
        <v>185135</v>
      </c>
      <c r="C34" s="1">
        <f t="shared" si="1"/>
        <v>1608.25</v>
      </c>
    </row>
    <row r="35" spans="1:3" x14ac:dyDescent="0.25">
      <c r="A35" s="2">
        <v>43709</v>
      </c>
      <c r="B35" s="1">
        <f t="shared" si="0"/>
        <v>201510</v>
      </c>
      <c r="C35" s="1">
        <f t="shared" si="1"/>
        <v>2056.7600000000002</v>
      </c>
    </row>
    <row r="36" spans="1:3" x14ac:dyDescent="0.25">
      <c r="A36" s="2">
        <v>43739</v>
      </c>
      <c r="B36" s="1">
        <f t="shared" si="0"/>
        <v>212006</v>
      </c>
      <c r="C36" s="1">
        <f t="shared" si="1"/>
        <v>2233.19</v>
      </c>
    </row>
    <row r="37" spans="1:3" x14ac:dyDescent="0.25">
      <c r="A37" s="2">
        <v>43770</v>
      </c>
      <c r="B37" s="1">
        <f t="shared" si="0"/>
        <v>239156</v>
      </c>
      <c r="C37" s="1">
        <f t="shared" si="1"/>
        <v>1913.04</v>
      </c>
    </row>
    <row r="38" spans="1:3" x14ac:dyDescent="0.25">
      <c r="A38" s="2">
        <v>43800</v>
      </c>
      <c r="B38" s="1">
        <f t="shared" si="0"/>
        <v>260756</v>
      </c>
      <c r="C38" s="1">
        <f t="shared" si="1"/>
        <v>1303.3900000000001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F7F2-340E-45BD-8C46-D2A275884367}">
  <sheetPr codeName="Sheet2"/>
  <dimension ref="A1:D37"/>
  <sheetViews>
    <sheetView workbookViewId="0"/>
  </sheetViews>
  <sheetFormatPr defaultRowHeight="15" x14ac:dyDescent="0.25"/>
  <cols>
    <col min="1" max="1" width="9.7109375" bestFit="1" customWidth="1"/>
    <col min="2" max="2" width="10.42578125" bestFit="1" customWidth="1"/>
    <col min="3" max="3" width="16.85546875" bestFit="1" customWidth="1"/>
    <col min="4" max="4" width="16" bestFit="1" customWidth="1"/>
  </cols>
  <sheetData>
    <row r="1" spans="1:4" x14ac:dyDescent="0.25">
      <c r="A1" s="3" t="s">
        <v>0</v>
      </c>
      <c r="B1" s="5" t="s">
        <v>6</v>
      </c>
      <c r="C1" s="3" t="s">
        <v>4</v>
      </c>
      <c r="D1" s="3" t="s">
        <v>5</v>
      </c>
    </row>
    <row r="2" spans="1:4" x14ac:dyDescent="0.25">
      <c r="A2" s="2">
        <v>42736</v>
      </c>
      <c r="B2" s="6">
        <v>47.858809523809526</v>
      </c>
      <c r="C2" s="1">
        <v>176732</v>
      </c>
      <c r="D2" s="1">
        <v>1942.21</v>
      </c>
    </row>
    <row r="3" spans="1:4" x14ac:dyDescent="0.25">
      <c r="A3" s="2">
        <v>42767</v>
      </c>
      <c r="B3" s="6">
        <v>58.131500000000003</v>
      </c>
      <c r="C3" s="1">
        <v>180486</v>
      </c>
      <c r="D3" s="1">
        <v>1749.93</v>
      </c>
    </row>
    <row r="4" spans="1:4" x14ac:dyDescent="0.25">
      <c r="A4" s="2">
        <v>42795</v>
      </c>
      <c r="B4" s="6">
        <v>55.923863636363627</v>
      </c>
      <c r="C4" s="1">
        <v>180455</v>
      </c>
      <c r="D4" s="1">
        <v>2399.42</v>
      </c>
    </row>
    <row r="5" spans="1:4" x14ac:dyDescent="0.25">
      <c r="A5" s="2">
        <v>42826</v>
      </c>
      <c r="B5" s="6">
        <v>59.762750000000004</v>
      </c>
      <c r="C5" s="1">
        <v>185070</v>
      </c>
      <c r="D5" s="1">
        <v>2126.85</v>
      </c>
    </row>
    <row r="6" spans="1:4" x14ac:dyDescent="0.25">
      <c r="A6" s="2">
        <v>42856</v>
      </c>
      <c r="B6" s="6">
        <v>64.3178947368</v>
      </c>
      <c r="C6" s="1">
        <v>195915</v>
      </c>
      <c r="D6" s="1">
        <v>2242.5</v>
      </c>
    </row>
    <row r="7" spans="1:4" x14ac:dyDescent="0.25">
      <c r="A7" s="2">
        <v>42887</v>
      </c>
      <c r="B7" s="6">
        <v>61.685454545500001</v>
      </c>
      <c r="C7" s="1">
        <v>194849</v>
      </c>
      <c r="D7" s="1">
        <v>2436.44</v>
      </c>
    </row>
    <row r="8" spans="1:4" x14ac:dyDescent="0.25">
      <c r="A8" s="2">
        <v>42917</v>
      </c>
      <c r="B8" s="6">
        <v>56.535869565200002</v>
      </c>
      <c r="C8" s="1">
        <v>175999</v>
      </c>
      <c r="D8" s="1">
        <v>2016.88</v>
      </c>
    </row>
    <row r="9" spans="1:4" x14ac:dyDescent="0.25">
      <c r="A9" s="2">
        <v>42948</v>
      </c>
      <c r="B9" s="6">
        <v>46.643749999999997</v>
      </c>
      <c r="C9" s="1">
        <v>167606</v>
      </c>
      <c r="D9" s="1">
        <v>1755.23</v>
      </c>
    </row>
    <row r="10" spans="1:4" x14ac:dyDescent="0.25">
      <c r="A10" s="2">
        <v>42979</v>
      </c>
      <c r="B10" s="6">
        <v>47.607727272700004</v>
      </c>
      <c r="C10" s="1">
        <v>204624</v>
      </c>
      <c r="D10" s="1">
        <v>2149.94</v>
      </c>
    </row>
    <row r="11" spans="1:4" x14ac:dyDescent="0.25">
      <c r="A11" s="2">
        <v>43009</v>
      </c>
      <c r="B11" s="6">
        <v>48.560454545500001</v>
      </c>
      <c r="C11" s="1">
        <v>208619</v>
      </c>
      <c r="D11" s="1">
        <v>2905.47</v>
      </c>
    </row>
    <row r="12" spans="1:4" x14ac:dyDescent="0.25">
      <c r="A12" s="2">
        <v>43040</v>
      </c>
      <c r="B12" s="6">
        <v>44.294047619000004</v>
      </c>
      <c r="C12" s="1">
        <v>211209</v>
      </c>
      <c r="D12" s="1">
        <v>2338.88</v>
      </c>
    </row>
    <row r="13" spans="1:4" x14ac:dyDescent="0.25">
      <c r="A13" s="2">
        <v>43070</v>
      </c>
      <c r="B13" s="6">
        <v>38.21</v>
      </c>
      <c r="C13" s="1">
        <v>235248</v>
      </c>
      <c r="D13" s="1">
        <v>1501.86</v>
      </c>
    </row>
    <row r="14" spans="1:4" x14ac:dyDescent="0.25">
      <c r="A14" s="2">
        <v>43101</v>
      </c>
      <c r="B14" s="6">
        <v>30.69425</v>
      </c>
      <c r="C14" s="1">
        <v>206572</v>
      </c>
      <c r="D14" s="1">
        <v>1917.32</v>
      </c>
    </row>
    <row r="15" spans="1:4" x14ac:dyDescent="0.25">
      <c r="A15" s="2">
        <v>43132</v>
      </c>
      <c r="B15" s="6">
        <v>32.478571428599999</v>
      </c>
      <c r="C15" s="1">
        <v>181283</v>
      </c>
      <c r="D15" s="1">
        <v>1854.92</v>
      </c>
    </row>
    <row r="16" spans="1:4" x14ac:dyDescent="0.25">
      <c r="A16" s="2">
        <v>43160</v>
      </c>
      <c r="B16" s="6">
        <v>38.490238095199999</v>
      </c>
      <c r="C16" s="1">
        <v>176225</v>
      </c>
      <c r="D16" s="1">
        <v>1795.07</v>
      </c>
    </row>
    <row r="17" spans="1:4" x14ac:dyDescent="0.25">
      <c r="A17" s="2">
        <v>43191</v>
      </c>
      <c r="B17" s="6">
        <v>41.481666666700001</v>
      </c>
      <c r="C17" s="1">
        <v>186280</v>
      </c>
      <c r="D17" s="1">
        <v>1791.56</v>
      </c>
    </row>
    <row r="18" spans="1:4" x14ac:dyDescent="0.25">
      <c r="A18" s="2">
        <v>43221</v>
      </c>
      <c r="B18" s="6">
        <v>46.875250000000001</v>
      </c>
      <c r="C18" s="1">
        <v>195622</v>
      </c>
      <c r="D18" s="1">
        <v>1876.14</v>
      </c>
    </row>
    <row r="19" spans="1:4" x14ac:dyDescent="0.25">
      <c r="A19" s="2">
        <v>43252</v>
      </c>
      <c r="B19" s="6">
        <v>48.339318181800003</v>
      </c>
      <c r="C19" s="1">
        <v>195471</v>
      </c>
      <c r="D19" s="1">
        <v>1563.61</v>
      </c>
    </row>
    <row r="20" spans="1:4" x14ac:dyDescent="0.25">
      <c r="A20" s="2">
        <v>43282</v>
      </c>
      <c r="B20" s="6">
        <v>45.1014285714</v>
      </c>
      <c r="C20" s="1">
        <v>186797</v>
      </c>
      <c r="D20" s="1">
        <v>1830.67</v>
      </c>
    </row>
    <row r="21" spans="1:4" x14ac:dyDescent="0.25">
      <c r="A21" s="2">
        <v>43313</v>
      </c>
      <c r="B21" s="6">
        <v>45.771590909099999</v>
      </c>
      <c r="C21" s="1">
        <v>184135</v>
      </c>
      <c r="D21" s="1">
        <v>1508.25</v>
      </c>
    </row>
    <row r="22" spans="1:4" x14ac:dyDescent="0.25">
      <c r="A22" s="2">
        <v>43344</v>
      </c>
      <c r="B22" s="6">
        <v>46.669318181800001</v>
      </c>
      <c r="C22" s="1">
        <v>200510</v>
      </c>
      <c r="D22" s="1">
        <v>1956.76</v>
      </c>
    </row>
    <row r="23" spans="1:4" x14ac:dyDescent="0.25">
      <c r="A23" s="2">
        <v>43374</v>
      </c>
      <c r="B23" s="6">
        <v>49.662142857100001</v>
      </c>
      <c r="C23" s="1">
        <v>211006</v>
      </c>
      <c r="D23" s="1">
        <v>2133.19</v>
      </c>
    </row>
    <row r="24" spans="1:4" x14ac:dyDescent="0.25">
      <c r="A24" s="2">
        <v>43405</v>
      </c>
      <c r="B24" s="6">
        <v>45.126136363600004</v>
      </c>
      <c r="C24" s="1">
        <v>238156</v>
      </c>
      <c r="D24" s="1">
        <v>1813.04</v>
      </c>
    </row>
    <row r="25" spans="1:4" x14ac:dyDescent="0.25">
      <c r="A25" s="2">
        <v>43435</v>
      </c>
      <c r="B25" s="6">
        <v>53.596000000000004</v>
      </c>
      <c r="C25" s="1">
        <v>259756</v>
      </c>
      <c r="D25" s="1">
        <v>1203.3900000000001</v>
      </c>
    </row>
    <row r="26" spans="1:4" x14ac:dyDescent="0.25">
      <c r="A26" s="2">
        <v>43466</v>
      </c>
      <c r="B26" s="6">
        <v>47.607727272700004</v>
      </c>
      <c r="C26" s="1">
        <f>C14+1000</f>
        <v>207572</v>
      </c>
      <c r="D26" s="1">
        <f>D14+100</f>
        <v>2017.32</v>
      </c>
    </row>
    <row r="27" spans="1:4" x14ac:dyDescent="0.25">
      <c r="A27" s="2">
        <v>43497</v>
      </c>
      <c r="B27" s="6">
        <v>48.560454545500001</v>
      </c>
      <c r="C27" s="1">
        <f t="shared" ref="C27:C37" si="0">C15+1000</f>
        <v>182283</v>
      </c>
      <c r="D27" s="1">
        <f t="shared" ref="D27:D37" si="1">D15+100</f>
        <v>1954.92</v>
      </c>
    </row>
    <row r="28" spans="1:4" x14ac:dyDescent="0.25">
      <c r="A28" s="2">
        <v>43525</v>
      </c>
      <c r="B28" s="6">
        <v>44.294047619000004</v>
      </c>
      <c r="C28" s="1">
        <f t="shared" si="0"/>
        <v>177225</v>
      </c>
      <c r="D28" s="1">
        <f t="shared" si="1"/>
        <v>1895.07</v>
      </c>
    </row>
    <row r="29" spans="1:4" x14ac:dyDescent="0.25">
      <c r="A29" s="2">
        <v>43556</v>
      </c>
      <c r="B29" s="6">
        <v>38.21</v>
      </c>
      <c r="C29" s="1">
        <f t="shared" si="0"/>
        <v>187280</v>
      </c>
      <c r="D29" s="1">
        <f t="shared" si="1"/>
        <v>1891.56</v>
      </c>
    </row>
    <row r="30" spans="1:4" x14ac:dyDescent="0.25">
      <c r="A30" s="2">
        <v>43586</v>
      </c>
      <c r="B30" s="6">
        <v>30.69425</v>
      </c>
      <c r="C30" s="1">
        <f t="shared" si="0"/>
        <v>196622</v>
      </c>
      <c r="D30" s="1">
        <f t="shared" si="1"/>
        <v>1976.14</v>
      </c>
    </row>
    <row r="31" spans="1:4" x14ac:dyDescent="0.25">
      <c r="A31" s="2">
        <v>43617</v>
      </c>
      <c r="B31" s="6">
        <v>32.478571428599999</v>
      </c>
      <c r="C31" s="1">
        <f t="shared" si="0"/>
        <v>196471</v>
      </c>
      <c r="D31" s="1">
        <f t="shared" si="1"/>
        <v>1663.61</v>
      </c>
    </row>
    <row r="32" spans="1:4" x14ac:dyDescent="0.25">
      <c r="A32" s="2">
        <v>43647</v>
      </c>
      <c r="B32" s="6">
        <v>38.490238095199999</v>
      </c>
      <c r="C32" s="1">
        <f t="shared" si="0"/>
        <v>187797</v>
      </c>
      <c r="D32" s="1">
        <f t="shared" si="1"/>
        <v>1930.67</v>
      </c>
    </row>
    <row r="33" spans="1:4" x14ac:dyDescent="0.25">
      <c r="A33" s="2">
        <v>43678</v>
      </c>
      <c r="B33" s="6">
        <v>41.481666666700001</v>
      </c>
      <c r="C33" s="1">
        <f t="shared" si="0"/>
        <v>185135</v>
      </c>
      <c r="D33" s="1">
        <f t="shared" si="1"/>
        <v>1608.25</v>
      </c>
    </row>
    <row r="34" spans="1:4" x14ac:dyDescent="0.25">
      <c r="A34" s="2">
        <v>43709</v>
      </c>
      <c r="B34" s="6">
        <v>46.875250000000001</v>
      </c>
      <c r="C34" s="1">
        <f t="shared" si="0"/>
        <v>201510</v>
      </c>
      <c r="D34" s="1">
        <f t="shared" si="1"/>
        <v>2056.7600000000002</v>
      </c>
    </row>
    <row r="35" spans="1:4" x14ac:dyDescent="0.25">
      <c r="A35" s="2">
        <v>43739</v>
      </c>
      <c r="B35" s="6">
        <v>48.339318181800003</v>
      </c>
      <c r="C35" s="1">
        <f t="shared" si="0"/>
        <v>212006</v>
      </c>
      <c r="D35" s="1">
        <f t="shared" si="1"/>
        <v>2233.19</v>
      </c>
    </row>
    <row r="36" spans="1:4" x14ac:dyDescent="0.25">
      <c r="A36" s="2">
        <v>43770</v>
      </c>
      <c r="B36" s="6">
        <v>45.1014285714</v>
      </c>
      <c r="C36" s="1">
        <f t="shared" si="0"/>
        <v>239156</v>
      </c>
      <c r="D36" s="1">
        <f t="shared" si="1"/>
        <v>1913.04</v>
      </c>
    </row>
    <row r="37" spans="1:4" x14ac:dyDescent="0.25">
      <c r="A37" s="2">
        <v>43800</v>
      </c>
      <c r="B37" s="6">
        <v>45.771590909099999</v>
      </c>
      <c r="C37" s="1">
        <f t="shared" si="0"/>
        <v>260756</v>
      </c>
      <c r="D37" s="1">
        <f t="shared" si="1"/>
        <v>1303.3900000000001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9C39-4343-49F8-B539-85D0F84EE0C2}">
  <sheetPr codeName="Sheet3"/>
  <dimension ref="A1:Q31"/>
  <sheetViews>
    <sheetView workbookViewId="0"/>
  </sheetViews>
  <sheetFormatPr defaultRowHeight="15" x14ac:dyDescent="0.25"/>
  <cols>
    <col min="1" max="1" width="9.7109375" bestFit="1" customWidth="1"/>
    <col min="2" max="2" width="17.5703125" bestFit="1" customWidth="1"/>
    <col min="3" max="3" width="12.42578125" bestFit="1" customWidth="1"/>
    <col min="6" max="6" width="9.5703125" bestFit="1" customWidth="1"/>
    <col min="9" max="9" width="18" bestFit="1" customWidth="1"/>
    <col min="10" max="10" width="12" bestFit="1" customWidth="1"/>
    <col min="14" max="14" width="13.42578125" bestFit="1" customWidth="1"/>
  </cols>
  <sheetData>
    <row r="1" spans="1:10" x14ac:dyDescent="0.25">
      <c r="A1" s="3" t="s">
        <v>0</v>
      </c>
      <c r="B1" s="3" t="s">
        <v>50</v>
      </c>
      <c r="C1" s="3" t="s">
        <v>8</v>
      </c>
      <c r="D1" s="3" t="s">
        <v>9</v>
      </c>
      <c r="E1" s="3" t="s">
        <v>10</v>
      </c>
      <c r="F1" s="3" t="s">
        <v>36</v>
      </c>
      <c r="G1" s="3" t="s">
        <v>37</v>
      </c>
    </row>
    <row r="2" spans="1:10" x14ac:dyDescent="0.25">
      <c r="A2" s="2">
        <v>42736</v>
      </c>
      <c r="B2" s="1">
        <v>176732</v>
      </c>
      <c r="C2" s="1">
        <f>SUM(B2,B14)</f>
        <v>383304</v>
      </c>
      <c r="D2" s="8">
        <f>C2*12/SUM($B$2:$B$25)</f>
        <v>0.97067145005143896</v>
      </c>
      <c r="E2" s="1">
        <v>1</v>
      </c>
      <c r="F2" s="13">
        <f>$J$30*E2+$J$29</f>
        <v>178744.21333333335</v>
      </c>
      <c r="G2" s="1">
        <f>D2*F2</f>
        <v>173501.90474457043</v>
      </c>
    </row>
    <row r="3" spans="1:10" x14ac:dyDescent="0.25">
      <c r="A3" s="2">
        <v>42767</v>
      </c>
      <c r="B3" s="1">
        <v>180486</v>
      </c>
      <c r="C3" s="1">
        <f t="shared" ref="C3:C13" si="0">SUM(B3,B15)</f>
        <v>361769</v>
      </c>
      <c r="D3" s="8">
        <f t="shared" ref="D3:D25" si="1">C3*12/SUM($B$2:$B$25)</f>
        <v>0.91613664301353237</v>
      </c>
      <c r="E3" s="1">
        <v>2</v>
      </c>
      <c r="F3" s="1">
        <f>$J$30*E3+$J$29</f>
        <v>180370.16942028987</v>
      </c>
      <c r="G3" s="1">
        <f t="shared" ref="G3:G31" si="2">D3*F3</f>
        <v>165243.72151248646</v>
      </c>
    </row>
    <row r="4" spans="1:10" x14ac:dyDescent="0.25">
      <c r="A4" s="2">
        <v>42795</v>
      </c>
      <c r="B4" s="1">
        <v>180455</v>
      </c>
      <c r="C4" s="1">
        <f t="shared" si="0"/>
        <v>356680</v>
      </c>
      <c r="D4" s="8">
        <f t="shared" si="1"/>
        <v>0.90324936031021652</v>
      </c>
      <c r="E4" s="1">
        <v>3</v>
      </c>
      <c r="F4" s="1">
        <f t="shared" ref="F4:F31" si="3">$J$30*E4+$J$29</f>
        <v>181996.12550724638</v>
      </c>
      <c r="G4" s="1">
        <f t="shared" si="2"/>
        <v>164387.88394335817</v>
      </c>
    </row>
    <row r="5" spans="1:10" x14ac:dyDescent="0.25">
      <c r="A5" s="2">
        <v>42826</v>
      </c>
      <c r="B5" s="1">
        <v>185070</v>
      </c>
      <c r="C5" s="1">
        <f t="shared" si="0"/>
        <v>371350</v>
      </c>
      <c r="D5" s="8">
        <f t="shared" si="1"/>
        <v>0.94039937745654067</v>
      </c>
      <c r="E5" s="1">
        <v>4</v>
      </c>
      <c r="F5" s="1">
        <f t="shared" si="3"/>
        <v>183622.08159420293</v>
      </c>
      <c r="G5" s="1">
        <f t="shared" si="2"/>
        <v>172678.09121846256</v>
      </c>
    </row>
    <row r="6" spans="1:10" x14ac:dyDescent="0.25">
      <c r="A6" s="2">
        <v>42856</v>
      </c>
      <c r="B6" s="1">
        <v>195915</v>
      </c>
      <c r="C6" s="1">
        <f t="shared" si="0"/>
        <v>391537</v>
      </c>
      <c r="D6" s="8">
        <f t="shared" si="1"/>
        <v>0.99152053602047008</v>
      </c>
      <c r="E6" s="1">
        <v>5</v>
      </c>
      <c r="F6" s="1">
        <f t="shared" si="3"/>
        <v>185248.03768115945</v>
      </c>
      <c r="G6" s="1">
        <f t="shared" si="2"/>
        <v>183677.23361836345</v>
      </c>
    </row>
    <row r="7" spans="1:10" x14ac:dyDescent="0.25">
      <c r="A7" s="2">
        <v>42887</v>
      </c>
      <c r="B7" s="1">
        <v>194849</v>
      </c>
      <c r="C7" s="1">
        <f t="shared" si="0"/>
        <v>390320</v>
      </c>
      <c r="D7" s="8">
        <f t="shared" si="1"/>
        <v>0.9884386293492311</v>
      </c>
      <c r="E7" s="1">
        <v>6</v>
      </c>
      <c r="F7" s="1">
        <f t="shared" si="3"/>
        <v>186873.99376811596</v>
      </c>
      <c r="G7" s="1">
        <f t="shared" si="2"/>
        <v>184713.47426117331</v>
      </c>
    </row>
    <row r="8" spans="1:10" x14ac:dyDescent="0.25">
      <c r="A8" s="2">
        <v>42917</v>
      </c>
      <c r="B8" s="1">
        <v>175999</v>
      </c>
      <c r="C8" s="1">
        <f t="shared" si="0"/>
        <v>362796</v>
      </c>
      <c r="D8" s="8">
        <f t="shared" si="1"/>
        <v>0.9187373974517925</v>
      </c>
      <c r="E8" s="1">
        <v>7</v>
      </c>
      <c r="F8" s="1">
        <f t="shared" si="3"/>
        <v>188499.94985507248</v>
      </c>
      <c r="G8" s="1">
        <f t="shared" si="2"/>
        <v>173181.95334964269</v>
      </c>
    </row>
    <row r="9" spans="1:10" x14ac:dyDescent="0.25">
      <c r="A9" s="2">
        <v>42948</v>
      </c>
      <c r="B9" s="1">
        <v>167606</v>
      </c>
      <c r="C9" s="1">
        <f t="shared" si="0"/>
        <v>351741</v>
      </c>
      <c r="D9" s="8">
        <f t="shared" si="1"/>
        <v>0.89074193463293672</v>
      </c>
      <c r="E9" s="1">
        <v>8</v>
      </c>
      <c r="F9" s="1">
        <f t="shared" si="3"/>
        <v>190125.905942029</v>
      </c>
      <c r="G9" s="1">
        <f t="shared" si="2"/>
        <v>169353.11728264266</v>
      </c>
    </row>
    <row r="10" spans="1:10" x14ac:dyDescent="0.25">
      <c r="A10" s="2">
        <v>42979</v>
      </c>
      <c r="B10" s="1">
        <v>204624</v>
      </c>
      <c r="C10" s="1">
        <f t="shared" si="0"/>
        <v>405134</v>
      </c>
      <c r="D10" s="8">
        <f t="shared" si="1"/>
        <v>1.0259533092405497</v>
      </c>
      <c r="E10" s="1">
        <v>9</v>
      </c>
      <c r="F10" s="1">
        <f t="shared" si="3"/>
        <v>191751.86202898552</v>
      </c>
      <c r="G10" s="1">
        <f t="shared" si="2"/>
        <v>196728.457401675</v>
      </c>
    </row>
    <row r="11" spans="1:10" x14ac:dyDescent="0.25">
      <c r="A11" s="2">
        <v>43009</v>
      </c>
      <c r="B11" s="1">
        <v>208619</v>
      </c>
      <c r="C11" s="1">
        <f t="shared" si="0"/>
        <v>419625</v>
      </c>
      <c r="D11" s="8">
        <f t="shared" si="1"/>
        <v>1.0626500303358042</v>
      </c>
      <c r="E11" s="1">
        <v>10</v>
      </c>
      <c r="F11" s="1">
        <f t="shared" si="3"/>
        <v>193377.81811594203</v>
      </c>
      <c r="G11" s="1">
        <f t="shared" si="2"/>
        <v>205492.94428717744</v>
      </c>
    </row>
    <row r="12" spans="1:10" x14ac:dyDescent="0.25">
      <c r="A12" s="2">
        <v>43040</v>
      </c>
      <c r="B12" s="1">
        <v>211209</v>
      </c>
      <c r="C12" s="1">
        <f t="shared" si="0"/>
        <v>449365</v>
      </c>
      <c r="D12" s="8">
        <f t="shared" si="1"/>
        <v>1.1379630166978818</v>
      </c>
      <c r="E12" s="1">
        <v>11</v>
      </c>
      <c r="F12" s="1">
        <f t="shared" si="3"/>
        <v>195003.77420289855</v>
      </c>
      <c r="G12" s="1">
        <f t="shared" si="2"/>
        <v>221907.08315940303</v>
      </c>
    </row>
    <row r="13" spans="1:10" x14ac:dyDescent="0.25">
      <c r="A13" s="2">
        <v>43070</v>
      </c>
      <c r="B13" s="1">
        <v>235248</v>
      </c>
      <c r="C13" s="1">
        <f t="shared" si="0"/>
        <v>495004</v>
      </c>
      <c r="D13" s="8">
        <f t="shared" si="1"/>
        <v>1.2535383154396054</v>
      </c>
      <c r="E13" s="1">
        <v>12</v>
      </c>
      <c r="F13" s="1">
        <f t="shared" si="3"/>
        <v>196629.7302898551</v>
      </c>
      <c r="G13" s="1">
        <f t="shared" si="2"/>
        <v>246482.90087288892</v>
      </c>
      <c r="I13" t="s">
        <v>11</v>
      </c>
    </row>
    <row r="14" spans="1:10" ht="15.75" thickBot="1" x14ac:dyDescent="0.3">
      <c r="A14" s="2">
        <v>43101</v>
      </c>
      <c r="B14" s="1">
        <v>206572</v>
      </c>
      <c r="C14" s="1">
        <f>C2</f>
        <v>383304</v>
      </c>
      <c r="D14" s="8">
        <f t="shared" si="1"/>
        <v>0.97067145005143896</v>
      </c>
      <c r="E14" s="1">
        <v>13</v>
      </c>
      <c r="F14" s="1">
        <f t="shared" si="3"/>
        <v>198255.68637681162</v>
      </c>
      <c r="G14" s="1">
        <f t="shared" si="2"/>
        <v>192441.13457632303</v>
      </c>
    </row>
    <row r="15" spans="1:10" x14ac:dyDescent="0.25">
      <c r="A15" s="2">
        <v>43132</v>
      </c>
      <c r="B15" s="1">
        <v>181283</v>
      </c>
      <c r="C15" s="1">
        <f t="shared" ref="C15:C25" si="4">C3</f>
        <v>361769</v>
      </c>
      <c r="D15" s="8">
        <f t="shared" si="1"/>
        <v>0.91613664301353237</v>
      </c>
      <c r="E15" s="1">
        <v>14</v>
      </c>
      <c r="F15" s="1">
        <f t="shared" si="3"/>
        <v>199881.64246376813</v>
      </c>
      <c r="G15" s="1">
        <f t="shared" si="2"/>
        <v>183118.89692678765</v>
      </c>
      <c r="I15" s="12" t="s">
        <v>12</v>
      </c>
      <c r="J15" s="12"/>
    </row>
    <row r="16" spans="1:10" x14ac:dyDescent="0.25">
      <c r="A16" s="2">
        <v>43160</v>
      </c>
      <c r="B16" s="1">
        <v>176225</v>
      </c>
      <c r="C16" s="1">
        <f t="shared" si="4"/>
        <v>356680</v>
      </c>
      <c r="D16" s="8">
        <f t="shared" si="1"/>
        <v>0.90324936031021652</v>
      </c>
      <c r="E16" s="1">
        <v>15</v>
      </c>
      <c r="F16" s="1">
        <f t="shared" si="3"/>
        <v>201507.59855072465</v>
      </c>
      <c r="G16" s="1">
        <f t="shared" si="2"/>
        <v>182011.60948858995</v>
      </c>
      <c r="I16" s="9" t="s">
        <v>13</v>
      </c>
      <c r="J16" s="9">
        <v>0.51954754788374469</v>
      </c>
    </row>
    <row r="17" spans="1:17" x14ac:dyDescent="0.25">
      <c r="A17" s="2">
        <v>43191</v>
      </c>
      <c r="B17" s="1">
        <v>186280</v>
      </c>
      <c r="C17" s="1">
        <f t="shared" si="4"/>
        <v>371350</v>
      </c>
      <c r="D17" s="8">
        <f t="shared" si="1"/>
        <v>0.94039937745654067</v>
      </c>
      <c r="E17" s="1">
        <v>16</v>
      </c>
      <c r="F17" s="1">
        <f t="shared" si="3"/>
        <v>203133.55463768117</v>
      </c>
      <c r="G17" s="1">
        <f t="shared" si="2"/>
        <v>191026.66832180956</v>
      </c>
      <c r="I17" s="9" t="s">
        <v>14</v>
      </c>
      <c r="J17" s="9">
        <v>0.26992965451201195</v>
      </c>
    </row>
    <row r="18" spans="1:17" x14ac:dyDescent="0.25">
      <c r="A18" s="2">
        <v>43221</v>
      </c>
      <c r="B18" s="1">
        <v>195622</v>
      </c>
      <c r="C18" s="1">
        <f t="shared" si="4"/>
        <v>391537</v>
      </c>
      <c r="D18" s="8">
        <f t="shared" si="1"/>
        <v>0.99152053602047008</v>
      </c>
      <c r="E18" s="1">
        <v>17</v>
      </c>
      <c r="F18" s="1">
        <f t="shared" si="3"/>
        <v>204759.51072463769</v>
      </c>
      <c r="G18" s="1">
        <f t="shared" si="2"/>
        <v>203023.25982898194</v>
      </c>
      <c r="I18" s="9" t="s">
        <v>15</v>
      </c>
      <c r="J18" s="9">
        <v>0.23674463880801253</v>
      </c>
    </row>
    <row r="19" spans="1:17" x14ac:dyDescent="0.25">
      <c r="A19" s="2">
        <v>43252</v>
      </c>
      <c r="B19" s="1">
        <v>195471</v>
      </c>
      <c r="C19" s="1">
        <f t="shared" si="4"/>
        <v>390320</v>
      </c>
      <c r="D19" s="8">
        <f t="shared" si="1"/>
        <v>0.9884386293492311</v>
      </c>
      <c r="E19" s="1">
        <v>18</v>
      </c>
      <c r="F19" s="1">
        <f t="shared" si="3"/>
        <v>206385.4668115942</v>
      </c>
      <c r="G19" s="1">
        <f t="shared" si="2"/>
        <v>203999.36793285341</v>
      </c>
      <c r="I19" s="9" t="s">
        <v>16</v>
      </c>
      <c r="J19" s="9">
        <v>19333.18677905092</v>
      </c>
    </row>
    <row r="20" spans="1:17" ht="15.75" thickBot="1" x14ac:dyDescent="0.3">
      <c r="A20" s="2">
        <v>43282</v>
      </c>
      <c r="B20" s="1">
        <v>186797</v>
      </c>
      <c r="C20" s="1">
        <f t="shared" si="4"/>
        <v>362796</v>
      </c>
      <c r="D20" s="8">
        <f t="shared" si="1"/>
        <v>0.9187373974517925</v>
      </c>
      <c r="E20" s="1">
        <v>19</v>
      </c>
      <c r="F20" s="1">
        <f t="shared" si="3"/>
        <v>208011.42289855075</v>
      </c>
      <c r="G20" s="1">
        <f t="shared" si="2"/>
        <v>191107.8733140587</v>
      </c>
      <c r="I20" s="10" t="s">
        <v>17</v>
      </c>
      <c r="J20" s="10">
        <v>24</v>
      </c>
    </row>
    <row r="21" spans="1:17" x14ac:dyDescent="0.25">
      <c r="A21" s="2">
        <v>43313</v>
      </c>
      <c r="B21" s="1">
        <v>184135</v>
      </c>
      <c r="C21" s="1">
        <f t="shared" si="4"/>
        <v>351741</v>
      </c>
      <c r="D21" s="8">
        <f t="shared" si="1"/>
        <v>0.89074193463293672</v>
      </c>
      <c r="E21" s="1">
        <v>20</v>
      </c>
      <c r="F21" s="1">
        <f t="shared" si="3"/>
        <v>209637.37898550727</v>
      </c>
      <c r="G21" s="1">
        <f t="shared" si="2"/>
        <v>186732.80452892889</v>
      </c>
    </row>
    <row r="22" spans="1:17" ht="15.75" thickBot="1" x14ac:dyDescent="0.3">
      <c r="A22" s="2">
        <v>43344</v>
      </c>
      <c r="B22" s="1">
        <v>200510</v>
      </c>
      <c r="C22" s="1">
        <f t="shared" si="4"/>
        <v>405134</v>
      </c>
      <c r="D22" s="8">
        <f t="shared" si="1"/>
        <v>1.0259533092405497</v>
      </c>
      <c r="E22" s="1">
        <v>21</v>
      </c>
      <c r="F22" s="1">
        <f t="shared" si="3"/>
        <v>211263.33507246379</v>
      </c>
      <c r="G22" s="1">
        <f t="shared" si="2"/>
        <v>216746.31773878931</v>
      </c>
      <c r="I22" t="s">
        <v>18</v>
      </c>
    </row>
    <row r="23" spans="1:17" x14ac:dyDescent="0.25">
      <c r="A23" s="2">
        <v>43374</v>
      </c>
      <c r="B23" s="1">
        <v>211006</v>
      </c>
      <c r="C23" s="1">
        <f t="shared" si="4"/>
        <v>419625</v>
      </c>
      <c r="D23" s="8">
        <f t="shared" si="1"/>
        <v>1.0626500303358042</v>
      </c>
      <c r="E23" s="1">
        <v>22</v>
      </c>
      <c r="F23" s="1">
        <f t="shared" si="3"/>
        <v>212889.2911594203</v>
      </c>
      <c r="G23" s="1">
        <f t="shared" si="2"/>
        <v>226226.81170872584</v>
      </c>
      <c r="I23" s="11"/>
      <c r="J23" s="11" t="s">
        <v>23</v>
      </c>
      <c r="K23" s="11" t="s">
        <v>24</v>
      </c>
      <c r="L23" s="11" t="s">
        <v>25</v>
      </c>
      <c r="M23" s="11" t="s">
        <v>26</v>
      </c>
      <c r="N23" s="11" t="s">
        <v>27</v>
      </c>
    </row>
    <row r="24" spans="1:17" x14ac:dyDescent="0.25">
      <c r="A24" s="2">
        <v>43405</v>
      </c>
      <c r="B24" s="1">
        <v>238156</v>
      </c>
      <c r="C24" s="1">
        <f t="shared" si="4"/>
        <v>449365</v>
      </c>
      <c r="D24" s="8">
        <f t="shared" si="1"/>
        <v>1.1379630166978818</v>
      </c>
      <c r="E24" s="1">
        <v>23</v>
      </c>
      <c r="F24" s="1">
        <f t="shared" si="3"/>
        <v>214515.24724637682</v>
      </c>
      <c r="G24" s="1">
        <f t="shared" si="2"/>
        <v>244110.41788417895</v>
      </c>
      <c r="I24" s="9" t="s">
        <v>19</v>
      </c>
      <c r="J24" s="9">
        <v>1</v>
      </c>
      <c r="K24" s="9">
        <v>3040293176.2176085</v>
      </c>
      <c r="L24" s="9">
        <v>3040293176.2176085</v>
      </c>
      <c r="M24" s="9">
        <v>8.1340824702240528</v>
      </c>
      <c r="N24" s="9">
        <v>9.2695057370037488E-3</v>
      </c>
    </row>
    <row r="25" spans="1:17" x14ac:dyDescent="0.25">
      <c r="A25" s="2">
        <v>43435</v>
      </c>
      <c r="B25" s="1">
        <v>259756</v>
      </c>
      <c r="C25" s="1">
        <f t="shared" si="4"/>
        <v>495004</v>
      </c>
      <c r="D25" s="8">
        <f t="shared" si="1"/>
        <v>1.2535383154396054</v>
      </c>
      <c r="E25" s="1">
        <v>24</v>
      </c>
      <c r="F25" s="1">
        <f t="shared" si="3"/>
        <v>216141.20333333334</v>
      </c>
      <c r="G25" s="1">
        <f t="shared" si="2"/>
        <v>270941.27992355591</v>
      </c>
      <c r="I25" s="9" t="s">
        <v>20</v>
      </c>
      <c r="J25" s="9">
        <v>22</v>
      </c>
      <c r="K25" s="9">
        <v>8222986442.7407255</v>
      </c>
      <c r="L25" s="9">
        <v>373772111.03366935</v>
      </c>
      <c r="M25" s="9"/>
      <c r="N25" s="9"/>
    </row>
    <row r="26" spans="1:17" ht="15.75" thickBot="1" x14ac:dyDescent="0.3">
      <c r="B26" s="16" t="s">
        <v>38</v>
      </c>
      <c r="C26" s="1"/>
      <c r="D26" s="8">
        <f>D2</f>
        <v>0.97067145005143896</v>
      </c>
      <c r="E26" s="1">
        <v>25</v>
      </c>
      <c r="F26" s="1">
        <f t="shared" si="3"/>
        <v>217767.15942028986</v>
      </c>
      <c r="G26" s="14">
        <f t="shared" si="2"/>
        <v>211380.36440807563</v>
      </c>
      <c r="I26" s="10" t="s">
        <v>21</v>
      </c>
      <c r="J26" s="10">
        <v>23</v>
      </c>
      <c r="K26" s="10">
        <v>11263279618.958334</v>
      </c>
      <c r="L26" s="10"/>
      <c r="M26" s="10"/>
      <c r="N26" s="10"/>
    </row>
    <row r="27" spans="1:17" ht="15.75" thickBot="1" x14ac:dyDescent="0.3">
      <c r="B27" s="16"/>
      <c r="C27" s="1"/>
      <c r="D27" s="8">
        <f t="shared" ref="D27:D31" si="5">D3</f>
        <v>0.91613664301353237</v>
      </c>
      <c r="E27" s="1">
        <v>26</v>
      </c>
      <c r="F27" s="1">
        <f t="shared" si="3"/>
        <v>219393.1155072464</v>
      </c>
      <c r="G27" s="14">
        <f t="shared" si="2"/>
        <v>200994.07234108887</v>
      </c>
    </row>
    <row r="28" spans="1:17" x14ac:dyDescent="0.25">
      <c r="B28" s="16"/>
      <c r="C28" s="1"/>
      <c r="D28" s="8">
        <f t="shared" si="5"/>
        <v>0.90324936031021652</v>
      </c>
      <c r="E28" s="1">
        <v>27</v>
      </c>
      <c r="F28" s="1">
        <f t="shared" si="3"/>
        <v>221019.07159420289</v>
      </c>
      <c r="G28" s="14">
        <f t="shared" si="2"/>
        <v>199635.3350338217</v>
      </c>
      <c r="I28" s="11"/>
      <c r="J28" s="11" t="s">
        <v>28</v>
      </c>
      <c r="K28" s="11" t="s">
        <v>16</v>
      </c>
      <c r="L28" s="11" t="s">
        <v>29</v>
      </c>
      <c r="M28" s="11" t="s">
        <v>30</v>
      </c>
      <c r="N28" s="11" t="s">
        <v>31</v>
      </c>
      <c r="O28" s="11" t="s">
        <v>32</v>
      </c>
      <c r="P28" s="11" t="s">
        <v>33</v>
      </c>
      <c r="Q28" s="11" t="s">
        <v>34</v>
      </c>
    </row>
    <row r="29" spans="1:17" x14ac:dyDescent="0.25">
      <c r="B29" s="16"/>
      <c r="C29" s="1"/>
      <c r="D29" s="8">
        <f t="shared" si="5"/>
        <v>0.94039937745654067</v>
      </c>
      <c r="E29" s="1">
        <v>28</v>
      </c>
      <c r="F29" s="1">
        <f t="shared" si="3"/>
        <v>222645.02768115944</v>
      </c>
      <c r="G29" s="14">
        <f t="shared" si="2"/>
        <v>209375.24542515661</v>
      </c>
      <c r="I29" s="9" t="s">
        <v>22</v>
      </c>
      <c r="J29" s="9">
        <v>177118.25724637683</v>
      </c>
      <c r="K29" s="9">
        <v>8146.0476414189588</v>
      </c>
      <c r="L29" s="9">
        <v>21.742845738565386</v>
      </c>
      <c r="M29" s="9">
        <v>2.3079513227227791E-16</v>
      </c>
      <c r="N29" s="9">
        <v>160224.38843297493</v>
      </c>
      <c r="O29" s="9">
        <v>194012.12605977873</v>
      </c>
      <c r="P29" s="9">
        <v>160224.38843297493</v>
      </c>
      <c r="Q29" s="9">
        <v>194012.12605977873</v>
      </c>
    </row>
    <row r="30" spans="1:17" ht="15.75" thickBot="1" x14ac:dyDescent="0.3">
      <c r="B30" s="16"/>
      <c r="C30" s="1"/>
      <c r="D30" s="8">
        <f t="shared" si="5"/>
        <v>0.99152053602047008</v>
      </c>
      <c r="E30" s="1">
        <v>29</v>
      </c>
      <c r="F30" s="1">
        <f t="shared" si="3"/>
        <v>224270.98376811596</v>
      </c>
      <c r="G30" s="14">
        <f t="shared" si="2"/>
        <v>222369.28603960047</v>
      </c>
      <c r="I30" s="10" t="s">
        <v>35</v>
      </c>
      <c r="J30" s="10">
        <v>1625.9560869565214</v>
      </c>
      <c r="K30" s="10">
        <v>570.10457548225259</v>
      </c>
      <c r="L30" s="10">
        <v>2.8520312884370767</v>
      </c>
      <c r="M30" s="10">
        <v>9.2695057370037488E-3</v>
      </c>
      <c r="N30" s="10">
        <v>443.63156197502008</v>
      </c>
      <c r="O30" s="10">
        <v>2808.280611938023</v>
      </c>
      <c r="P30" s="10">
        <v>443.63156197502008</v>
      </c>
      <c r="Q30" s="10">
        <v>2808.280611938023</v>
      </c>
    </row>
    <row r="31" spans="1:17" x14ac:dyDescent="0.25">
      <c r="A31" s="7" t="s">
        <v>7</v>
      </c>
      <c r="B31" s="16"/>
      <c r="C31" s="1"/>
      <c r="D31" s="8">
        <f t="shared" si="5"/>
        <v>0.9884386293492311</v>
      </c>
      <c r="E31" s="1">
        <v>30</v>
      </c>
      <c r="F31" s="1">
        <f t="shared" si="3"/>
        <v>225896.93985507247</v>
      </c>
      <c r="G31" s="14">
        <f t="shared" si="2"/>
        <v>223285.26160453353</v>
      </c>
    </row>
  </sheetData>
  <mergeCells count="1">
    <mergeCell ref="B26:B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68F2-738C-4FD9-863E-43BE83CBE5BF}">
  <sheetPr codeName="Sheet4"/>
  <dimension ref="A1:T44"/>
  <sheetViews>
    <sheetView tabSelected="1" workbookViewId="0"/>
  </sheetViews>
  <sheetFormatPr defaultRowHeight="15" x14ac:dyDescent="0.25"/>
  <cols>
    <col min="1" max="1" width="11.85546875" bestFit="1" customWidth="1"/>
    <col min="2" max="2" width="17.5703125" bestFit="1" customWidth="1"/>
    <col min="3" max="3" width="10.5703125" bestFit="1" customWidth="1"/>
    <col min="4" max="4" width="14.85546875" customWidth="1"/>
    <col min="5" max="5" width="15" bestFit="1" customWidth="1"/>
    <col min="6" max="7" width="12.5703125" bestFit="1" customWidth="1"/>
    <col min="8" max="8" width="14.5703125" bestFit="1" customWidth="1"/>
    <col min="10" max="10" width="9.140625" customWidth="1"/>
    <col min="11" max="11" width="22" bestFit="1" customWidth="1"/>
    <col min="12" max="12" width="18" bestFit="1" customWidth="1"/>
    <col min="13" max="13" width="12" bestFit="1" customWidth="1"/>
    <col min="14" max="14" width="14.5703125" bestFit="1" customWidth="1"/>
    <col min="17" max="17" width="13.42578125" bestFit="1" customWidth="1"/>
    <col min="18" max="18" width="23.42578125" bestFit="1" customWidth="1"/>
  </cols>
  <sheetData>
    <row r="1" spans="1:18" x14ac:dyDescent="0.25">
      <c r="A1" s="3" t="s">
        <v>0</v>
      </c>
      <c r="B1" s="3" t="s">
        <v>50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10</v>
      </c>
      <c r="J1" s="3" t="s">
        <v>36</v>
      </c>
      <c r="K1" s="3" t="s">
        <v>47</v>
      </c>
      <c r="N1" s="3" t="s">
        <v>46</v>
      </c>
      <c r="O1" s="3" t="s">
        <v>36</v>
      </c>
      <c r="P1" s="3" t="s">
        <v>9</v>
      </c>
      <c r="Q1" s="3" t="s">
        <v>48</v>
      </c>
      <c r="R1" s="3" t="s">
        <v>49</v>
      </c>
    </row>
    <row r="2" spans="1:18" x14ac:dyDescent="0.25">
      <c r="A2" s="2">
        <v>42736</v>
      </c>
      <c r="B2" s="1">
        <v>1942.21</v>
      </c>
      <c r="C2" s="8">
        <f>B2/AVERAGE($B$2:$B$13)</f>
        <v>0.911635591718719</v>
      </c>
      <c r="D2" s="8">
        <f>AVERAGE(C2,C14)</f>
        <v>0.99733367428481023</v>
      </c>
      <c r="E2" s="1">
        <f>B2/D2</f>
        <v>1947.4024091212625</v>
      </c>
      <c r="F2" s="1">
        <f>AVERAGE(E14:E16)/AVERAGE(E11:E13)</f>
        <v>0.84158939936179133</v>
      </c>
      <c r="G2" s="1">
        <f>AVERAGE(AVERAGE(E20:E22)/AVERAGE(E17:E19),AVERAGE(E23:E25)/AVERAGE(E20:E22))</f>
        <v>1.0033838268968189</v>
      </c>
      <c r="H2" s="1">
        <f>E2*F2</f>
        <v>1638.9132238080688</v>
      </c>
      <c r="I2" s="1">
        <v>1</v>
      </c>
      <c r="J2" s="1">
        <f>$M$44*I2+$M$43</f>
        <v>2227.9024333333332</v>
      </c>
      <c r="K2" s="1">
        <f>D2*J2*G2</f>
        <v>2229.480854969042</v>
      </c>
      <c r="N2" s="1">
        <v>25</v>
      </c>
      <c r="O2" s="1">
        <f>$M$44*N2+$M$43</f>
        <v>1648.7608333333333</v>
      </c>
      <c r="P2" s="8">
        <f>D2</f>
        <v>0.99733367428481023</v>
      </c>
      <c r="Q2" s="1">
        <f>G2</f>
        <v>1.0033838268968189</v>
      </c>
      <c r="R2" s="1">
        <f>O2*P2*Q2</f>
        <v>1649.9289454250054</v>
      </c>
    </row>
    <row r="3" spans="1:18" x14ac:dyDescent="0.25">
      <c r="A3" s="2">
        <v>42767</v>
      </c>
      <c r="B3" s="1">
        <v>1749.93</v>
      </c>
      <c r="C3" s="8">
        <f t="shared" ref="C3:C13" si="0">B3/AVERAGE($B$2:$B$13)</f>
        <v>0.82138310018810423</v>
      </c>
      <c r="D3" s="8">
        <f t="shared" ref="D3:D13" si="1">AVERAGE(C3,C15)</f>
        <v>0.93458356249101093</v>
      </c>
      <c r="E3" s="1">
        <f t="shared" ref="E3:E25" si="2">B3/D3</f>
        <v>1872.4168391489673</v>
      </c>
      <c r="F3" s="1">
        <f>F2</f>
        <v>0.84158939936179133</v>
      </c>
      <c r="G3" s="1">
        <f>G2</f>
        <v>1.0033838268968189</v>
      </c>
      <c r="H3" s="1">
        <f t="shared" ref="H3:H25" si="3">E3*F3</f>
        <v>1575.8061630142831</v>
      </c>
      <c r="I3" s="1">
        <v>2</v>
      </c>
      <c r="J3" s="1">
        <f t="shared" ref="J3:J25" si="4">$M$44*I3+$M$43</f>
        <v>2203.7715333333331</v>
      </c>
      <c r="K3" s="1">
        <f t="shared" ref="K3:K25" si="5">D3*J3*G3</f>
        <v>2066.5780096875587</v>
      </c>
      <c r="N3" s="1">
        <v>26</v>
      </c>
      <c r="O3" s="1">
        <f t="shared" ref="O3:O13" si="6">$M$44*N3+$M$43</f>
        <v>1624.6299333333332</v>
      </c>
      <c r="P3" s="8">
        <f t="shared" ref="P3:P13" si="7">D3</f>
        <v>0.93458356249101093</v>
      </c>
      <c r="Q3" s="1">
        <f t="shared" ref="Q3:Q13" si="8">G3</f>
        <v>1.0033838268968189</v>
      </c>
      <c r="R3" s="1">
        <f t="shared" ref="R3:R13" si="9">O3*P3*Q3</f>
        <v>1523.4902726184735</v>
      </c>
    </row>
    <row r="4" spans="1:18" x14ac:dyDescent="0.25">
      <c r="A4" s="2">
        <v>42795</v>
      </c>
      <c r="B4" s="1">
        <v>2399.42</v>
      </c>
      <c r="C4" s="8">
        <f t="shared" si="0"/>
        <v>1.126241071501912</v>
      </c>
      <c r="D4" s="8">
        <f t="shared" si="1"/>
        <v>1.0701088881830871</v>
      </c>
      <c r="E4" s="1">
        <f t="shared" si="2"/>
        <v>2242.2204193387452</v>
      </c>
      <c r="F4" s="1">
        <f t="shared" ref="F4:F25" si="10">F3</f>
        <v>0.84158939936179133</v>
      </c>
      <c r="G4" s="1">
        <f t="shared" ref="G4:G25" si="11">G3</f>
        <v>1.0033838268968189</v>
      </c>
      <c r="H4" s="1">
        <f t="shared" si="3"/>
        <v>1887.0289359480385</v>
      </c>
      <c r="I4" s="1">
        <v>3</v>
      </c>
      <c r="J4" s="1">
        <f t="shared" si="4"/>
        <v>2179.6406333333334</v>
      </c>
      <c r="K4" s="1">
        <f t="shared" si="5"/>
        <v>2340.3454313452103</v>
      </c>
      <c r="N4" s="1">
        <v>27</v>
      </c>
      <c r="O4" s="1">
        <f t="shared" si="6"/>
        <v>1600.4990333333333</v>
      </c>
      <c r="P4" s="8">
        <f t="shared" si="7"/>
        <v>1.0701088881830871</v>
      </c>
      <c r="Q4" s="1">
        <f t="shared" si="8"/>
        <v>1.0033838268968189</v>
      </c>
      <c r="R4" s="1">
        <f t="shared" si="9"/>
        <v>1718.5037493110713</v>
      </c>
    </row>
    <row r="5" spans="1:18" x14ac:dyDescent="0.25">
      <c r="A5" s="2">
        <v>42826</v>
      </c>
      <c r="B5" s="1">
        <v>2126.85</v>
      </c>
      <c r="C5" s="8">
        <f t="shared" si="0"/>
        <v>0.9983020158721031</v>
      </c>
      <c r="D5" s="8">
        <f t="shared" si="1"/>
        <v>1.0051480179040801</v>
      </c>
      <c r="E5" s="1">
        <f t="shared" si="2"/>
        <v>2115.9570154004546</v>
      </c>
      <c r="F5" s="1">
        <f t="shared" si="10"/>
        <v>0.84158939936179133</v>
      </c>
      <c r="G5" s="1">
        <f t="shared" si="11"/>
        <v>1.0033838268968189</v>
      </c>
      <c r="H5" s="1">
        <f t="shared" si="3"/>
        <v>1780.7669936662371</v>
      </c>
      <c r="I5" s="1">
        <v>4</v>
      </c>
      <c r="J5" s="1">
        <f t="shared" si="4"/>
        <v>2155.5097333333333</v>
      </c>
      <c r="K5" s="1">
        <f t="shared" si="5"/>
        <v>2173.9377568276386</v>
      </c>
      <c r="N5" s="1">
        <v>28</v>
      </c>
      <c r="O5" s="1">
        <f t="shared" si="6"/>
        <v>1576.3681333333334</v>
      </c>
      <c r="P5" s="8">
        <f t="shared" si="7"/>
        <v>1.0051480179040801</v>
      </c>
      <c r="Q5" s="1">
        <f t="shared" si="8"/>
        <v>1.0033838268968189</v>
      </c>
      <c r="R5" s="1">
        <f t="shared" si="9"/>
        <v>1589.8449219311833</v>
      </c>
    </row>
    <row r="6" spans="1:18" x14ac:dyDescent="0.25">
      <c r="A6" s="2">
        <v>42856</v>
      </c>
      <c r="B6" s="1">
        <v>2242.5</v>
      </c>
      <c r="C6" s="8">
        <f t="shared" si="0"/>
        <v>1.0525858761046576</v>
      </c>
      <c r="D6" s="8">
        <f t="shared" si="1"/>
        <v>1.0561781946339766</v>
      </c>
      <c r="E6" s="1">
        <f t="shared" si="2"/>
        <v>2123.2212626555397</v>
      </c>
      <c r="F6" s="1">
        <f t="shared" si="10"/>
        <v>0.84158939936179133</v>
      </c>
      <c r="G6" s="1">
        <f t="shared" si="11"/>
        <v>1.0033838268968189</v>
      </c>
      <c r="H6" s="1">
        <f t="shared" si="3"/>
        <v>1786.8805071504598</v>
      </c>
      <c r="I6" s="1">
        <v>5</v>
      </c>
      <c r="J6" s="1">
        <f t="shared" si="4"/>
        <v>2131.3788333333332</v>
      </c>
      <c r="K6" s="1">
        <f t="shared" si="5"/>
        <v>2258.7332346263061</v>
      </c>
      <c r="N6" s="1">
        <v>29</v>
      </c>
      <c r="O6" s="1">
        <f t="shared" si="6"/>
        <v>1552.2372333333333</v>
      </c>
      <c r="P6" s="8">
        <f t="shared" si="7"/>
        <v>1.0561781946339766</v>
      </c>
      <c r="Q6" s="1">
        <f t="shared" si="8"/>
        <v>1.0033838268968189</v>
      </c>
      <c r="R6" s="1">
        <f t="shared" si="9"/>
        <v>1644.9866969313471</v>
      </c>
    </row>
    <row r="7" spans="1:18" x14ac:dyDescent="0.25">
      <c r="A7" s="2">
        <v>42887</v>
      </c>
      <c r="B7" s="1">
        <v>2436.44</v>
      </c>
      <c r="C7" s="8">
        <f t="shared" si="0"/>
        <v>1.1436175393428907</v>
      </c>
      <c r="D7" s="8">
        <f t="shared" si="1"/>
        <v>1.0134250062228916</v>
      </c>
      <c r="E7" s="1">
        <f t="shared" si="2"/>
        <v>2404.164082235141</v>
      </c>
      <c r="F7" s="1">
        <f t="shared" si="10"/>
        <v>0.84158939936179133</v>
      </c>
      <c r="G7" s="1">
        <f t="shared" si="11"/>
        <v>1.0033838268968189</v>
      </c>
      <c r="H7" s="1">
        <f t="shared" si="3"/>
        <v>2023.3190059354647</v>
      </c>
      <c r="I7" s="1">
        <v>6</v>
      </c>
      <c r="J7" s="1">
        <f t="shared" si="4"/>
        <v>2107.2479333333331</v>
      </c>
      <c r="K7" s="1">
        <f t="shared" si="5"/>
        <v>2142.7640400289665</v>
      </c>
      <c r="N7" s="1">
        <v>30</v>
      </c>
      <c r="O7" s="1">
        <f t="shared" si="6"/>
        <v>1528.1063333333332</v>
      </c>
      <c r="P7" s="8">
        <f t="shared" si="7"/>
        <v>1.0134250062228916</v>
      </c>
      <c r="Q7" s="1">
        <f t="shared" si="8"/>
        <v>1.0033838268968189</v>
      </c>
      <c r="R7" s="1">
        <f t="shared" si="9"/>
        <v>1553.8614363368461</v>
      </c>
    </row>
    <row r="8" spans="1:18" x14ac:dyDescent="0.25">
      <c r="A8" s="2">
        <v>42917</v>
      </c>
      <c r="B8" s="1">
        <v>2016.88</v>
      </c>
      <c r="C8" s="8">
        <f t="shared" si="0"/>
        <v>0.94668423714513361</v>
      </c>
      <c r="D8" s="8">
        <f t="shared" si="1"/>
        <v>0.99038511252095307</v>
      </c>
      <c r="E8" s="1">
        <f t="shared" si="2"/>
        <v>2036.4603369957563</v>
      </c>
      <c r="F8" s="1">
        <f t="shared" si="10"/>
        <v>0.84158939936179133</v>
      </c>
      <c r="G8" s="1">
        <f t="shared" si="11"/>
        <v>1.0033838268968189</v>
      </c>
      <c r="H8" s="1">
        <f t="shared" si="3"/>
        <v>1713.8634318363697</v>
      </c>
      <c r="I8" s="1">
        <v>7</v>
      </c>
      <c r="J8" s="1">
        <f t="shared" si="4"/>
        <v>2083.1170333333334</v>
      </c>
      <c r="K8" s="1">
        <f t="shared" si="5"/>
        <v>2070.069230446813</v>
      </c>
      <c r="N8" s="1">
        <v>31</v>
      </c>
      <c r="O8" s="1">
        <f t="shared" si="6"/>
        <v>1503.9754333333333</v>
      </c>
      <c r="P8" s="8">
        <f t="shared" si="7"/>
        <v>0.99038511252095307</v>
      </c>
      <c r="Q8" s="1">
        <f t="shared" si="8"/>
        <v>1.0033838268968189</v>
      </c>
      <c r="R8" s="1">
        <f t="shared" si="9"/>
        <v>1494.5551392805785</v>
      </c>
    </row>
    <row r="9" spans="1:18" x14ac:dyDescent="0.25">
      <c r="A9" s="2">
        <v>42948</v>
      </c>
      <c r="B9" s="1">
        <v>1755.23</v>
      </c>
      <c r="C9" s="8">
        <f t="shared" si="0"/>
        <v>0.82387081708592125</v>
      </c>
      <c r="D9" s="8">
        <f t="shared" si="1"/>
        <v>0.83791611266912946</v>
      </c>
      <c r="E9" s="1">
        <f t="shared" si="2"/>
        <v>2094.756233304578</v>
      </c>
      <c r="F9" s="1">
        <f t="shared" si="10"/>
        <v>0.84158939936179133</v>
      </c>
      <c r="G9" s="1">
        <f t="shared" si="11"/>
        <v>1.0033838268968189</v>
      </c>
      <c r="H9" s="1">
        <f t="shared" si="3"/>
        <v>1762.9246401961682</v>
      </c>
      <c r="I9" s="1">
        <v>8</v>
      </c>
      <c r="J9" s="1">
        <f t="shared" si="4"/>
        <v>2058.9861333333333</v>
      </c>
      <c r="K9" s="1">
        <f t="shared" si="5"/>
        <v>1731.0956301456097</v>
      </c>
      <c r="N9" s="1">
        <v>32</v>
      </c>
      <c r="O9" s="1">
        <f t="shared" si="6"/>
        <v>1479.8445333333334</v>
      </c>
      <c r="P9" s="8">
        <f t="shared" si="7"/>
        <v>0.83791611266912946</v>
      </c>
      <c r="Q9" s="1">
        <f t="shared" si="8"/>
        <v>1.0033838268968189</v>
      </c>
      <c r="R9" s="1">
        <f t="shared" si="9"/>
        <v>1244.1814752782871</v>
      </c>
    </row>
    <row r="10" spans="1:18" x14ac:dyDescent="0.25">
      <c r="A10" s="2">
        <v>42979</v>
      </c>
      <c r="B10" s="1">
        <v>2149.94</v>
      </c>
      <c r="C10" s="8">
        <f t="shared" si="0"/>
        <v>1.0091400126967438</v>
      </c>
      <c r="D10" s="8">
        <f t="shared" si="1"/>
        <v>1.057225071891831</v>
      </c>
      <c r="E10" s="1">
        <f t="shared" si="2"/>
        <v>2033.5688749348626</v>
      </c>
      <c r="F10" s="1">
        <f t="shared" si="10"/>
        <v>0.84158939936179133</v>
      </c>
      <c r="G10" s="1">
        <f t="shared" si="11"/>
        <v>1.0033838268968189</v>
      </c>
      <c r="H10" s="1">
        <f t="shared" si="3"/>
        <v>1711.4300080172648</v>
      </c>
      <c r="I10" s="1">
        <v>9</v>
      </c>
      <c r="J10" s="1">
        <f t="shared" si="4"/>
        <v>2034.8552333333332</v>
      </c>
      <c r="K10" s="1">
        <f t="shared" si="5"/>
        <v>2158.579597053099</v>
      </c>
      <c r="N10" s="1">
        <v>33</v>
      </c>
      <c r="O10" s="1">
        <f t="shared" si="6"/>
        <v>1455.7136333333333</v>
      </c>
      <c r="P10" s="8">
        <f t="shared" si="7"/>
        <v>1.057225071891831</v>
      </c>
      <c r="Q10" s="1">
        <f t="shared" si="8"/>
        <v>1.0033838268968189</v>
      </c>
      <c r="R10" s="1">
        <f t="shared" si="9"/>
        <v>1544.2247176070375</v>
      </c>
    </row>
    <row r="11" spans="1:18" x14ac:dyDescent="0.25">
      <c r="A11" s="2">
        <v>43009</v>
      </c>
      <c r="B11" s="1">
        <v>2905.47</v>
      </c>
      <c r="C11" s="8">
        <f t="shared" si="0"/>
        <v>1.3637710971887624</v>
      </c>
      <c r="D11" s="8">
        <f t="shared" si="1"/>
        <v>1.2843704007308985</v>
      </c>
      <c r="E11" s="1">
        <f t="shared" si="2"/>
        <v>2262.1745240676519</v>
      </c>
      <c r="F11" s="1">
        <f t="shared" si="10"/>
        <v>0.84158939936179133</v>
      </c>
      <c r="G11" s="1">
        <f t="shared" si="11"/>
        <v>1.0033838268968189</v>
      </c>
      <c r="H11" s="1">
        <f t="shared" si="3"/>
        <v>1903.8220989616414</v>
      </c>
      <c r="I11" s="1">
        <v>10</v>
      </c>
      <c r="J11" s="1">
        <f t="shared" si="4"/>
        <v>2010.7243333333333</v>
      </c>
      <c r="K11" s="1">
        <f t="shared" si="5"/>
        <v>2591.2536008644811</v>
      </c>
      <c r="N11" s="1">
        <v>34</v>
      </c>
      <c r="O11" s="1">
        <f t="shared" si="6"/>
        <v>1431.5827333333332</v>
      </c>
      <c r="P11" s="8">
        <f t="shared" si="7"/>
        <v>1.2843704007308985</v>
      </c>
      <c r="Q11" s="1">
        <f t="shared" si="8"/>
        <v>1.0033838268968189</v>
      </c>
      <c r="R11" s="1">
        <f t="shared" si="9"/>
        <v>1844.9042721513867</v>
      </c>
    </row>
    <row r="12" spans="1:18" x14ac:dyDescent="0.25">
      <c r="A12" s="2">
        <v>43040</v>
      </c>
      <c r="B12" s="1">
        <v>2338.88</v>
      </c>
      <c r="C12" s="8">
        <f t="shared" si="0"/>
        <v>1.097824773201187</v>
      </c>
      <c r="D12" s="8">
        <f t="shared" si="1"/>
        <v>1.0609760735284297</v>
      </c>
      <c r="E12" s="1">
        <f t="shared" si="2"/>
        <v>2204.4606455843209</v>
      </c>
      <c r="F12" s="1">
        <f t="shared" si="10"/>
        <v>0.84158939936179133</v>
      </c>
      <c r="G12" s="1">
        <f t="shared" si="11"/>
        <v>1.0033838268968189</v>
      </c>
      <c r="H12" s="1">
        <f t="shared" si="3"/>
        <v>1855.2507106340154</v>
      </c>
      <c r="I12" s="1">
        <v>11</v>
      </c>
      <c r="J12" s="1">
        <f t="shared" si="4"/>
        <v>1986.5934333333332</v>
      </c>
      <c r="K12" s="1">
        <f t="shared" si="5"/>
        <v>2114.860287633338</v>
      </c>
      <c r="N12" s="1">
        <v>35</v>
      </c>
      <c r="O12" s="1">
        <f t="shared" si="6"/>
        <v>1407.4518333333333</v>
      </c>
      <c r="P12" s="8">
        <f t="shared" si="7"/>
        <v>1.0609760735284297</v>
      </c>
      <c r="Q12" s="1">
        <f t="shared" si="8"/>
        <v>1.0033838268968189</v>
      </c>
      <c r="R12" s="1">
        <f t="shared" si="9"/>
        <v>1498.3256962039702</v>
      </c>
    </row>
    <row r="13" spans="1:18" x14ac:dyDescent="0.25">
      <c r="A13" s="2">
        <v>43070</v>
      </c>
      <c r="B13" s="1">
        <v>1501.86</v>
      </c>
      <c r="C13" s="8">
        <f t="shared" si="0"/>
        <v>0.70494386795386443</v>
      </c>
      <c r="D13" s="8">
        <f t="shared" si="1"/>
        <v>0.69234988493890159</v>
      </c>
      <c r="E13" s="1">
        <f t="shared" si="2"/>
        <v>2169.2211303429854</v>
      </c>
      <c r="F13" s="1">
        <f t="shared" si="10"/>
        <v>0.84158939936179133</v>
      </c>
      <c r="G13" s="1">
        <f t="shared" si="11"/>
        <v>1.0033838268968189</v>
      </c>
      <c r="H13" s="1">
        <f t="shared" si="3"/>
        <v>1825.5935081682592</v>
      </c>
      <c r="I13" s="1">
        <v>12</v>
      </c>
      <c r="J13" s="1">
        <f t="shared" si="4"/>
        <v>1962.4625333333333</v>
      </c>
      <c r="K13" s="1">
        <f t="shared" si="5"/>
        <v>1363.3083509928572</v>
      </c>
      <c r="N13" s="1">
        <v>36</v>
      </c>
      <c r="O13" s="1">
        <f t="shared" si="6"/>
        <v>1383.3209333333334</v>
      </c>
      <c r="P13" s="8">
        <f t="shared" si="7"/>
        <v>0.69234988493890159</v>
      </c>
      <c r="Q13" s="1">
        <f t="shared" si="8"/>
        <v>1.0033838268968189</v>
      </c>
      <c r="R13" s="1">
        <f t="shared" si="9"/>
        <v>960.98292246797212</v>
      </c>
    </row>
    <row r="14" spans="1:18" x14ac:dyDescent="0.25">
      <c r="A14" s="2">
        <v>43101</v>
      </c>
      <c r="B14" s="1">
        <v>1917.32</v>
      </c>
      <c r="C14" s="8">
        <f>B14/AVERAGE($B$14:$B$25)</f>
        <v>1.0830317568509014</v>
      </c>
      <c r="D14" s="8">
        <f>D2</f>
        <v>0.99733367428481023</v>
      </c>
      <c r="E14" s="1">
        <f t="shared" si="2"/>
        <v>1922.4458668508446</v>
      </c>
      <c r="F14" s="1">
        <f t="shared" si="10"/>
        <v>0.84158939936179133</v>
      </c>
      <c r="G14" s="1">
        <f t="shared" si="11"/>
        <v>1.0033838268968189</v>
      </c>
      <c r="H14" s="1">
        <f t="shared" si="3"/>
        <v>1617.9100623885606</v>
      </c>
      <c r="I14" s="1">
        <v>13</v>
      </c>
      <c r="J14" s="1">
        <f t="shared" si="4"/>
        <v>1938.3316333333332</v>
      </c>
      <c r="K14" s="1">
        <f t="shared" si="5"/>
        <v>1939.7049001970238</v>
      </c>
    </row>
    <row r="15" spans="1:18" x14ac:dyDescent="0.25">
      <c r="A15" s="2">
        <v>43132</v>
      </c>
      <c r="B15" s="1">
        <v>1854.92</v>
      </c>
      <c r="C15" s="8">
        <f t="shared" ref="C15:C25" si="12">B15/AVERAGE($B$14:$B$25)</f>
        <v>1.0477840247939176</v>
      </c>
      <c r="D15" s="8">
        <f t="shared" ref="D15:D25" si="13">D3</f>
        <v>0.93458356249101093</v>
      </c>
      <c r="E15" s="1">
        <f t="shared" si="2"/>
        <v>1984.7556435252852</v>
      </c>
      <c r="F15" s="1">
        <f t="shared" si="10"/>
        <v>0.84158939936179133</v>
      </c>
      <c r="G15" s="1">
        <f t="shared" si="11"/>
        <v>1.0033838268968189</v>
      </c>
      <c r="H15" s="1">
        <f t="shared" si="3"/>
        <v>1670.3493099143705</v>
      </c>
      <c r="I15" s="1">
        <v>14</v>
      </c>
      <c r="J15" s="1">
        <f t="shared" si="4"/>
        <v>1914.2007333333333</v>
      </c>
      <c r="K15" s="1">
        <f t="shared" si="5"/>
        <v>1795.0341411530164</v>
      </c>
    </row>
    <row r="16" spans="1:18" x14ac:dyDescent="0.25">
      <c r="A16" s="2">
        <v>43160</v>
      </c>
      <c r="B16" s="1">
        <v>1795.07</v>
      </c>
      <c r="C16" s="8">
        <f t="shared" si="12"/>
        <v>1.0139767048642623</v>
      </c>
      <c r="D16" s="8">
        <f t="shared" si="13"/>
        <v>1.0701088881830871</v>
      </c>
      <c r="E16" s="1">
        <f t="shared" si="2"/>
        <v>1677.4648073877859</v>
      </c>
      <c r="F16" s="1">
        <f t="shared" si="10"/>
        <v>0.84158939936179133</v>
      </c>
      <c r="G16" s="1">
        <f t="shared" si="11"/>
        <v>1.0033838268968189</v>
      </c>
      <c r="H16" s="1">
        <f t="shared" si="3"/>
        <v>1411.7365997000297</v>
      </c>
      <c r="I16" s="1">
        <v>15</v>
      </c>
      <c r="J16" s="1">
        <f t="shared" si="4"/>
        <v>1890.0698333333332</v>
      </c>
      <c r="K16" s="1">
        <f t="shared" si="5"/>
        <v>2029.4245903281405</v>
      </c>
    </row>
    <row r="17" spans="1:13" x14ac:dyDescent="0.25">
      <c r="A17" s="2">
        <v>43191</v>
      </c>
      <c r="B17" s="1">
        <v>1791.56</v>
      </c>
      <c r="C17" s="8">
        <f t="shared" si="12"/>
        <v>1.0119940199360571</v>
      </c>
      <c r="D17" s="8">
        <f t="shared" si="13"/>
        <v>1.0051480179040801</v>
      </c>
      <c r="E17" s="1">
        <f t="shared" si="2"/>
        <v>1782.3842539487214</v>
      </c>
      <c r="F17" s="1">
        <f t="shared" si="10"/>
        <v>0.84158939936179133</v>
      </c>
      <c r="G17" s="1">
        <f t="shared" si="11"/>
        <v>1.0033838268968189</v>
      </c>
      <c r="H17" s="1">
        <f t="shared" si="3"/>
        <v>1500.0356937126189</v>
      </c>
      <c r="I17" s="1">
        <v>16</v>
      </c>
      <c r="J17" s="1">
        <f t="shared" si="4"/>
        <v>1865.9389333333334</v>
      </c>
      <c r="K17" s="1">
        <f t="shared" si="5"/>
        <v>1881.891339379411</v>
      </c>
    </row>
    <row r="18" spans="1:13" x14ac:dyDescent="0.25">
      <c r="A18" s="2">
        <v>43221</v>
      </c>
      <c r="B18" s="1">
        <v>1876.14</v>
      </c>
      <c r="C18" s="8">
        <f t="shared" si="12"/>
        <v>1.0597705131632957</v>
      </c>
      <c r="D18" s="8">
        <f t="shared" si="13"/>
        <v>1.0561781946339766</v>
      </c>
      <c r="E18" s="1">
        <f t="shared" si="2"/>
        <v>1776.3479775779551</v>
      </c>
      <c r="F18" s="1">
        <f t="shared" si="10"/>
        <v>0.84158939936179133</v>
      </c>
      <c r="G18" s="1">
        <f t="shared" si="11"/>
        <v>1.0033838268968189</v>
      </c>
      <c r="H18" s="1">
        <f t="shared" si="3"/>
        <v>1494.9556275073639</v>
      </c>
      <c r="I18" s="1">
        <v>17</v>
      </c>
      <c r="J18" s="1">
        <f t="shared" si="4"/>
        <v>1841.8080333333332</v>
      </c>
      <c r="K18" s="1">
        <f t="shared" si="5"/>
        <v>1951.8599657788268</v>
      </c>
    </row>
    <row r="19" spans="1:13" x14ac:dyDescent="0.25">
      <c r="A19" s="2">
        <v>43252</v>
      </c>
      <c r="B19" s="1">
        <v>1563.61</v>
      </c>
      <c r="C19" s="8">
        <f t="shared" si="12"/>
        <v>0.88323247310289243</v>
      </c>
      <c r="D19" s="8">
        <f t="shared" si="13"/>
        <v>1.0134250062228916</v>
      </c>
      <c r="E19" s="1">
        <f t="shared" si="2"/>
        <v>1542.8966034967775</v>
      </c>
      <c r="F19" s="1">
        <f t="shared" si="10"/>
        <v>0.84158939936179133</v>
      </c>
      <c r="G19" s="1">
        <f t="shared" si="11"/>
        <v>1.0033838268968189</v>
      </c>
      <c r="H19" s="1">
        <f t="shared" si="3"/>
        <v>1298.4854258142009</v>
      </c>
      <c r="I19" s="1">
        <v>18</v>
      </c>
      <c r="J19" s="1">
        <f t="shared" si="4"/>
        <v>1817.6771333333334</v>
      </c>
      <c r="K19" s="1">
        <f t="shared" si="5"/>
        <v>1848.3127381829065</v>
      </c>
    </row>
    <row r="20" spans="1:13" x14ac:dyDescent="0.25">
      <c r="A20" s="2">
        <v>43282</v>
      </c>
      <c r="B20" s="1">
        <v>1830.67</v>
      </c>
      <c r="C20" s="8">
        <f t="shared" si="12"/>
        <v>1.0340859878967725</v>
      </c>
      <c r="D20" s="8">
        <f t="shared" si="13"/>
        <v>0.99038511252095307</v>
      </c>
      <c r="E20" s="1">
        <f t="shared" si="2"/>
        <v>1848.4425672960322</v>
      </c>
      <c r="F20" s="1">
        <f t="shared" si="10"/>
        <v>0.84158939936179133</v>
      </c>
      <c r="G20" s="1">
        <f t="shared" si="11"/>
        <v>1.0033838268968189</v>
      </c>
      <c r="H20" s="1">
        <f t="shared" si="3"/>
        <v>1555.6296699654354</v>
      </c>
      <c r="I20" s="1">
        <v>19</v>
      </c>
      <c r="J20" s="1">
        <f t="shared" si="4"/>
        <v>1793.5462333333332</v>
      </c>
      <c r="K20" s="1">
        <f t="shared" si="5"/>
        <v>1782.3121848636954</v>
      </c>
    </row>
    <row r="21" spans="1:13" x14ac:dyDescent="0.25">
      <c r="A21" s="2">
        <v>43313</v>
      </c>
      <c r="B21" s="1">
        <v>1508.25</v>
      </c>
      <c r="C21" s="8">
        <f t="shared" si="12"/>
        <v>0.85196140825233768</v>
      </c>
      <c r="D21" s="8">
        <f t="shared" si="13"/>
        <v>0.83791611266912946</v>
      </c>
      <c r="E21" s="1">
        <f t="shared" si="2"/>
        <v>1800.0011900899767</v>
      </c>
      <c r="F21" s="1">
        <f t="shared" si="10"/>
        <v>0.84158939936179133</v>
      </c>
      <c r="G21" s="1">
        <f t="shared" si="11"/>
        <v>1.0033838268968189</v>
      </c>
      <c r="H21" s="1">
        <f t="shared" si="3"/>
        <v>1514.8619204183331</v>
      </c>
      <c r="I21" s="1">
        <v>20</v>
      </c>
      <c r="J21" s="1">
        <f t="shared" si="4"/>
        <v>1769.4153333333334</v>
      </c>
      <c r="K21" s="1">
        <f t="shared" si="5"/>
        <v>1487.6385527119485</v>
      </c>
    </row>
    <row r="22" spans="1:13" x14ac:dyDescent="0.25">
      <c r="A22" s="2">
        <v>43344</v>
      </c>
      <c r="B22" s="1">
        <v>1956.76</v>
      </c>
      <c r="C22" s="8">
        <f t="shared" si="12"/>
        <v>1.105310131086918</v>
      </c>
      <c r="D22" s="8">
        <f t="shared" si="13"/>
        <v>1.057225071891831</v>
      </c>
      <c r="E22" s="1">
        <f t="shared" si="2"/>
        <v>1850.8452476429768</v>
      </c>
      <c r="F22" s="1">
        <f t="shared" si="10"/>
        <v>0.84158939936179133</v>
      </c>
      <c r="G22" s="1">
        <f t="shared" si="11"/>
        <v>1.0033838268968189</v>
      </c>
      <c r="H22" s="1">
        <f t="shared" si="3"/>
        <v>1557.6517402754787</v>
      </c>
      <c r="I22" s="1">
        <v>21</v>
      </c>
      <c r="J22" s="1">
        <f t="shared" si="4"/>
        <v>1745.2844333333333</v>
      </c>
      <c r="K22" s="1">
        <f t="shared" si="5"/>
        <v>1851.4021573300683</v>
      </c>
    </row>
    <row r="23" spans="1:13" x14ac:dyDescent="0.25">
      <c r="A23" s="2">
        <v>43374</v>
      </c>
      <c r="B23" s="1">
        <v>2133.19</v>
      </c>
      <c r="C23" s="8">
        <f t="shared" si="12"/>
        <v>1.2049697042730345</v>
      </c>
      <c r="D23" s="8">
        <f t="shared" si="13"/>
        <v>1.2843704007308985</v>
      </c>
      <c r="E23" s="1">
        <f t="shared" si="2"/>
        <v>1660.883806405117</v>
      </c>
      <c r="F23" s="1">
        <f t="shared" si="10"/>
        <v>0.84158939936179133</v>
      </c>
      <c r="G23" s="1">
        <f t="shared" si="11"/>
        <v>1.0033838268968189</v>
      </c>
      <c r="H23" s="1">
        <f t="shared" si="3"/>
        <v>1397.782205042208</v>
      </c>
      <c r="I23" s="1">
        <v>22</v>
      </c>
      <c r="J23" s="1">
        <f t="shared" si="4"/>
        <v>1721.1535333333331</v>
      </c>
      <c r="K23" s="1">
        <f t="shared" si="5"/>
        <v>2218.0789365079336</v>
      </c>
    </row>
    <row r="24" spans="1:13" x14ac:dyDescent="0.25">
      <c r="A24" s="2">
        <v>43405</v>
      </c>
      <c r="B24" s="1">
        <v>1813.04</v>
      </c>
      <c r="C24" s="8">
        <f t="shared" si="12"/>
        <v>1.0241273738556727</v>
      </c>
      <c r="D24" s="8">
        <f t="shared" si="13"/>
        <v>1.0609760735284297</v>
      </c>
      <c r="E24" s="1">
        <f t="shared" si="2"/>
        <v>1708.841551883892</v>
      </c>
      <c r="F24" s="1">
        <f t="shared" si="10"/>
        <v>0.84158939936179133</v>
      </c>
      <c r="G24" s="1">
        <f t="shared" si="11"/>
        <v>1.0033838268968189</v>
      </c>
      <c r="H24" s="1">
        <f t="shared" si="3"/>
        <v>1438.142935254436</v>
      </c>
      <c r="I24" s="1">
        <v>23</v>
      </c>
      <c r="J24" s="1">
        <f t="shared" si="4"/>
        <v>1697.0226333333333</v>
      </c>
      <c r="K24" s="1">
        <f t="shared" si="5"/>
        <v>1806.5929919186542</v>
      </c>
    </row>
    <row r="25" spans="1:13" x14ac:dyDescent="0.25">
      <c r="A25" s="2">
        <v>43435</v>
      </c>
      <c r="B25" s="1">
        <v>1203.3900000000001</v>
      </c>
      <c r="C25" s="8">
        <f t="shared" si="12"/>
        <v>0.67975590192393875</v>
      </c>
      <c r="D25" s="8">
        <f t="shared" si="13"/>
        <v>0.69234988493890159</v>
      </c>
      <c r="E25" s="1">
        <f t="shared" si="2"/>
        <v>1738.1240701819381</v>
      </c>
      <c r="F25" s="1">
        <f t="shared" si="10"/>
        <v>0.84158939936179133</v>
      </c>
      <c r="G25" s="1">
        <f t="shared" si="11"/>
        <v>1.0033838268968189</v>
      </c>
      <c r="H25" s="1">
        <f t="shared" si="3"/>
        <v>1462.7867922406895</v>
      </c>
      <c r="I25" s="1">
        <v>24</v>
      </c>
      <c r="J25" s="1">
        <f t="shared" si="4"/>
        <v>1672.8917333333334</v>
      </c>
      <c r="K25" s="1">
        <f t="shared" si="5"/>
        <v>1162.1456367304147</v>
      </c>
    </row>
    <row r="26" spans="1:13" x14ac:dyDescent="0.25">
      <c r="K26">
        <v>1649.9289454250054</v>
      </c>
    </row>
    <row r="27" spans="1:13" x14ac:dyDescent="0.25">
      <c r="K27">
        <v>1523.4902726184735</v>
      </c>
      <c r="L27" t="s">
        <v>11</v>
      </c>
    </row>
    <row r="28" spans="1:13" ht="15.75" thickBot="1" x14ac:dyDescent="0.3">
      <c r="K28">
        <v>1718.5037493110713</v>
      </c>
    </row>
    <row r="29" spans="1:13" x14ac:dyDescent="0.25">
      <c r="K29">
        <v>1589.8449219311833</v>
      </c>
      <c r="L29" s="12" t="s">
        <v>12</v>
      </c>
      <c r="M29" s="12"/>
    </row>
    <row r="30" spans="1:13" x14ac:dyDescent="0.25">
      <c r="A30" t="s">
        <v>39</v>
      </c>
      <c r="K30">
        <v>1644.9866969313471</v>
      </c>
      <c r="L30" s="9" t="s">
        <v>13</v>
      </c>
      <c r="M30" s="9">
        <v>0.47435593954807265</v>
      </c>
    </row>
    <row r="31" spans="1:13" x14ac:dyDescent="0.25">
      <c r="K31">
        <v>1553.8614363368461</v>
      </c>
      <c r="L31" s="9" t="s">
        <v>14</v>
      </c>
      <c r="M31" s="9">
        <v>0.22501355738453477</v>
      </c>
    </row>
    <row r="32" spans="1:13" x14ac:dyDescent="0.25">
      <c r="K32">
        <v>1494.5551392805785</v>
      </c>
      <c r="L32" s="9" t="s">
        <v>15</v>
      </c>
      <c r="M32" s="9">
        <v>0.18978690090201364</v>
      </c>
    </row>
    <row r="33" spans="11:20" x14ac:dyDescent="0.25">
      <c r="K33">
        <v>1244.1814752782871</v>
      </c>
      <c r="L33" s="9" t="s">
        <v>16</v>
      </c>
      <c r="M33" s="9">
        <v>323.78282605533417</v>
      </c>
    </row>
    <row r="34" spans="11:20" ht="15.75" thickBot="1" x14ac:dyDescent="0.3">
      <c r="K34">
        <v>1544.2247176070375</v>
      </c>
      <c r="L34" s="10" t="s">
        <v>17</v>
      </c>
      <c r="M34" s="10">
        <v>24</v>
      </c>
    </row>
    <row r="35" spans="11:20" x14ac:dyDescent="0.25">
      <c r="K35">
        <v>1844.9042721513867</v>
      </c>
    </row>
    <row r="36" spans="11:20" ht="15.75" thickBot="1" x14ac:dyDescent="0.3">
      <c r="K36">
        <v>1498.3256962039702</v>
      </c>
      <c r="L36" t="s">
        <v>18</v>
      </c>
    </row>
    <row r="37" spans="11:20" x14ac:dyDescent="0.25">
      <c r="K37">
        <v>960.98292246797212</v>
      </c>
      <c r="L37" s="11"/>
      <c r="M37" s="11" t="s">
        <v>23</v>
      </c>
      <c r="N37" s="11" t="s">
        <v>24</v>
      </c>
      <c r="O37" s="11" t="s">
        <v>25</v>
      </c>
      <c r="P37" s="11" t="s">
        <v>26</v>
      </c>
      <c r="Q37" s="11" t="s">
        <v>27</v>
      </c>
    </row>
    <row r="38" spans="11:20" x14ac:dyDescent="0.25">
      <c r="L38" s="9" t="s">
        <v>19</v>
      </c>
      <c r="M38" s="9">
        <v>1</v>
      </c>
      <c r="N38" s="9">
        <v>669645.3850314999</v>
      </c>
      <c r="O38" s="9">
        <v>669645.3850314999</v>
      </c>
      <c r="P38" s="9">
        <v>6.3875933697023601</v>
      </c>
      <c r="Q38" s="9">
        <v>1.9183158406749699E-2</v>
      </c>
    </row>
    <row r="39" spans="11:20" x14ac:dyDescent="0.25">
      <c r="L39" s="9" t="s">
        <v>20</v>
      </c>
      <c r="M39" s="9">
        <v>22</v>
      </c>
      <c r="N39" s="9">
        <v>2306377.0058643334</v>
      </c>
      <c r="O39" s="9">
        <v>104835.31844837879</v>
      </c>
      <c r="P39" s="9"/>
      <c r="Q39" s="9"/>
    </row>
    <row r="40" spans="11:20" ht="15.75" thickBot="1" x14ac:dyDescent="0.3">
      <c r="L40" s="10" t="s">
        <v>21</v>
      </c>
      <c r="M40" s="10">
        <v>23</v>
      </c>
      <c r="N40" s="10">
        <v>2976022.3908958333</v>
      </c>
      <c r="O40" s="10"/>
      <c r="P40" s="10"/>
      <c r="Q40" s="10"/>
    </row>
    <row r="41" spans="11:20" ht="15.75" thickBot="1" x14ac:dyDescent="0.3"/>
    <row r="42" spans="11:20" x14ac:dyDescent="0.25">
      <c r="L42" s="11"/>
      <c r="M42" s="11" t="s">
        <v>28</v>
      </c>
      <c r="N42" s="11" t="s">
        <v>16</v>
      </c>
      <c r="O42" s="11" t="s">
        <v>29</v>
      </c>
      <c r="P42" s="11" t="s">
        <v>30</v>
      </c>
      <c r="Q42" s="11" t="s">
        <v>31</v>
      </c>
      <c r="R42" s="11" t="s">
        <v>32</v>
      </c>
      <c r="S42" s="11" t="s">
        <v>33</v>
      </c>
      <c r="T42" s="11" t="s">
        <v>34</v>
      </c>
    </row>
    <row r="43" spans="11:20" x14ac:dyDescent="0.25">
      <c r="L43" s="9" t="s">
        <v>22</v>
      </c>
      <c r="M43" s="9">
        <v>2252.0333333333333</v>
      </c>
      <c r="N43" s="9">
        <v>136.42605105217419</v>
      </c>
      <c r="O43" s="9">
        <v>16.507355567098219</v>
      </c>
      <c r="P43" s="9">
        <v>7.0474710655961331E-14</v>
      </c>
      <c r="Q43" s="9">
        <v>1969.1030202957295</v>
      </c>
      <c r="R43" s="9">
        <v>2534.9636463709371</v>
      </c>
      <c r="S43" s="9">
        <v>1969.1030202957295</v>
      </c>
      <c r="T43" s="9">
        <v>2534.9636463709371</v>
      </c>
    </row>
    <row r="44" spans="11:20" ht="15.75" thickBot="1" x14ac:dyDescent="0.3">
      <c r="L44" s="10" t="s">
        <v>35</v>
      </c>
      <c r="M44" s="10">
        <v>-24.1309</v>
      </c>
      <c r="N44" s="10">
        <v>9.5478346485918539</v>
      </c>
      <c r="O44" s="10">
        <v>-2.527368863008002</v>
      </c>
      <c r="P44" s="10">
        <v>1.9183158406749706E-2</v>
      </c>
      <c r="Q44" s="10">
        <v>-43.931897134515545</v>
      </c>
      <c r="R44" s="10">
        <v>-4.3299028654844562</v>
      </c>
      <c r="S44" s="10">
        <v>-43.931897134515545</v>
      </c>
      <c r="T44" s="10">
        <v>-4.3299028654844562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Data_w_extra_var</vt:lpstr>
      <vt:lpstr>Decomposition1</vt:lpstr>
      <vt:lpstr>Decomposition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Imran, Mohamed SSSCCH-FO/XF</dc:creator>
  <cp:lastModifiedBy>Mohamed Imran Iqbal</cp:lastModifiedBy>
  <dcterms:created xsi:type="dcterms:W3CDTF">2019-12-19T01:24:14Z</dcterms:created>
  <dcterms:modified xsi:type="dcterms:W3CDTF">2022-07-24T05:54:25Z</dcterms:modified>
</cp:coreProperties>
</file>