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hsre\Documents\MATLAB\ARO 4351\Exp.3\"/>
    </mc:Choice>
  </mc:AlternateContent>
  <xr:revisionPtr revIDLastSave="0" documentId="8_{5F31109B-A520-42F1-8C24-C9CEF4BB5E56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Exp 3 FM Run All rev a" sheetId="1" r:id="rId1"/>
    <sheet name="calculator" sheetId="2" r:id="rId2"/>
    <sheet name="All Ru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" l="1"/>
  <c r="AD20" i="2" s="1"/>
  <c r="X20" i="2"/>
  <c r="AF20" i="2"/>
  <c r="AG20" i="2"/>
  <c r="AJ20" i="2"/>
  <c r="AL20" i="2"/>
  <c r="AM20" i="2"/>
  <c r="AP20" i="2"/>
  <c r="AR20" i="2"/>
  <c r="AS20" i="2"/>
  <c r="W21" i="2"/>
  <c r="X21" i="2"/>
  <c r="AB21" i="2"/>
  <c r="AC21" i="2"/>
  <c r="AD21" i="2"/>
  <c r="AF21" i="2"/>
  <c r="AG21" i="2"/>
  <c r="AH21" i="2"/>
  <c r="AI21" i="2"/>
  <c r="AJ21" i="2"/>
  <c r="AL21" i="2"/>
  <c r="AM21" i="2"/>
  <c r="AN21" i="2"/>
  <c r="AO21" i="2"/>
  <c r="AP21" i="2"/>
  <c r="AR21" i="2"/>
  <c r="AS21" i="2"/>
  <c r="AT21" i="2"/>
  <c r="AU21" i="2"/>
  <c r="AW21" i="2"/>
  <c r="AX21" i="2"/>
  <c r="W22" i="2"/>
  <c r="X22" i="2"/>
  <c r="AB22" i="2"/>
  <c r="AC22" i="2"/>
  <c r="AD22" i="2"/>
  <c r="AF22" i="2"/>
  <c r="AG22" i="2"/>
  <c r="AH22" i="2"/>
  <c r="AI22" i="2"/>
  <c r="AJ22" i="2"/>
  <c r="AL22" i="2"/>
  <c r="AM22" i="2"/>
  <c r="AN22" i="2"/>
  <c r="AO22" i="2"/>
  <c r="AP22" i="2"/>
  <c r="AR22" i="2"/>
  <c r="AS22" i="2"/>
  <c r="AT22" i="2"/>
  <c r="AU22" i="2"/>
  <c r="AW22" i="2"/>
  <c r="AX22" i="2"/>
  <c r="W23" i="2"/>
  <c r="X23" i="2"/>
  <c r="AB23" i="2"/>
  <c r="AC23" i="2"/>
  <c r="AD23" i="2"/>
  <c r="AF23" i="2"/>
  <c r="AG23" i="2"/>
  <c r="AH23" i="2"/>
  <c r="AI23" i="2"/>
  <c r="AJ23" i="2"/>
  <c r="AL23" i="2"/>
  <c r="AM23" i="2"/>
  <c r="AN23" i="2"/>
  <c r="AO23" i="2"/>
  <c r="AP23" i="2"/>
  <c r="AR23" i="2"/>
  <c r="AS23" i="2"/>
  <c r="AT23" i="2"/>
  <c r="AU23" i="2"/>
  <c r="AW23" i="2"/>
  <c r="AX23" i="2"/>
  <c r="W24" i="2"/>
  <c r="X24" i="2"/>
  <c r="AB24" i="2"/>
  <c r="AC24" i="2"/>
  <c r="AD24" i="2"/>
  <c r="AF24" i="2"/>
  <c r="AG24" i="2"/>
  <c r="AH24" i="2"/>
  <c r="AI24" i="2"/>
  <c r="AJ24" i="2"/>
  <c r="AL24" i="2"/>
  <c r="AM24" i="2"/>
  <c r="AN24" i="2"/>
  <c r="AO24" i="2"/>
  <c r="AP24" i="2"/>
  <c r="AR24" i="2"/>
  <c r="AS24" i="2"/>
  <c r="AT24" i="2"/>
  <c r="AU24" i="2"/>
  <c r="AW24" i="2"/>
  <c r="AX24" i="2"/>
  <c r="W25" i="2"/>
  <c r="X25" i="2"/>
  <c r="AB25" i="2"/>
  <c r="AC25" i="2"/>
  <c r="AD25" i="2"/>
  <c r="AF25" i="2"/>
  <c r="AG25" i="2"/>
  <c r="AH25" i="2"/>
  <c r="AI25" i="2"/>
  <c r="AJ25" i="2"/>
  <c r="AL25" i="2"/>
  <c r="AM25" i="2"/>
  <c r="AN25" i="2"/>
  <c r="AO25" i="2"/>
  <c r="AP25" i="2"/>
  <c r="AR25" i="2"/>
  <c r="AS25" i="2"/>
  <c r="AT25" i="2"/>
  <c r="AU25" i="2"/>
  <c r="AW25" i="2"/>
  <c r="AX25" i="2"/>
  <c r="W26" i="2"/>
  <c r="X26" i="2"/>
  <c r="AB26" i="2"/>
  <c r="AC26" i="2"/>
  <c r="AD26" i="2"/>
  <c r="AF26" i="2"/>
  <c r="AG26" i="2"/>
  <c r="AH26" i="2"/>
  <c r="AI26" i="2"/>
  <c r="AJ26" i="2"/>
  <c r="AL26" i="2"/>
  <c r="AM26" i="2"/>
  <c r="AN26" i="2"/>
  <c r="AO26" i="2"/>
  <c r="AP26" i="2"/>
  <c r="AR26" i="2"/>
  <c r="AS26" i="2"/>
  <c r="AT26" i="2"/>
  <c r="AU26" i="2"/>
  <c r="AW26" i="2"/>
  <c r="AX26" i="2"/>
  <c r="W27" i="2"/>
  <c r="X27" i="2"/>
  <c r="AB27" i="2"/>
  <c r="AC27" i="2"/>
  <c r="AD27" i="2"/>
  <c r="AF27" i="2"/>
  <c r="AG27" i="2"/>
  <c r="AH27" i="2"/>
  <c r="AI27" i="2"/>
  <c r="AJ27" i="2"/>
  <c r="AL27" i="2"/>
  <c r="AM27" i="2"/>
  <c r="AN27" i="2"/>
  <c r="AO27" i="2"/>
  <c r="AP27" i="2"/>
  <c r="AR27" i="2"/>
  <c r="AS27" i="2"/>
  <c r="AT27" i="2"/>
  <c r="AU27" i="2"/>
  <c r="AW27" i="2"/>
  <c r="AX27" i="2"/>
  <c r="W28" i="2"/>
  <c r="X28" i="2"/>
  <c r="AB28" i="2"/>
  <c r="AC28" i="2"/>
  <c r="AD28" i="2"/>
  <c r="AF28" i="2"/>
  <c r="AG28" i="2"/>
  <c r="AH28" i="2"/>
  <c r="AI28" i="2"/>
  <c r="AJ28" i="2"/>
  <c r="AL28" i="2"/>
  <c r="AM28" i="2"/>
  <c r="AN28" i="2"/>
  <c r="AO28" i="2"/>
  <c r="AP28" i="2"/>
  <c r="AR28" i="2"/>
  <c r="AS28" i="2"/>
  <c r="AT28" i="2"/>
  <c r="AU28" i="2"/>
  <c r="AW28" i="2"/>
  <c r="AX28" i="2"/>
  <c r="W29" i="2"/>
  <c r="X29" i="2"/>
  <c r="AB29" i="2"/>
  <c r="AC29" i="2"/>
  <c r="AD29" i="2"/>
  <c r="AF29" i="2"/>
  <c r="AG29" i="2"/>
  <c r="AH29" i="2"/>
  <c r="AI29" i="2"/>
  <c r="AJ29" i="2"/>
  <c r="AL29" i="2"/>
  <c r="AM29" i="2"/>
  <c r="AN29" i="2"/>
  <c r="AO29" i="2"/>
  <c r="AP29" i="2"/>
  <c r="AR29" i="2"/>
  <c r="AS29" i="2"/>
  <c r="AT29" i="2"/>
  <c r="AU29" i="2"/>
  <c r="AW29" i="2"/>
  <c r="AX29" i="2"/>
  <c r="W30" i="2"/>
  <c r="X30" i="2"/>
  <c r="AB30" i="2"/>
  <c r="AC30" i="2"/>
  <c r="AD30" i="2"/>
  <c r="AF30" i="2"/>
  <c r="AG30" i="2"/>
  <c r="AH30" i="2"/>
  <c r="AI30" i="2"/>
  <c r="AJ30" i="2"/>
  <c r="AL30" i="2"/>
  <c r="AM30" i="2"/>
  <c r="AN30" i="2"/>
  <c r="AO30" i="2"/>
  <c r="AP30" i="2"/>
  <c r="AR30" i="2"/>
  <c r="AS30" i="2"/>
  <c r="AT30" i="2"/>
  <c r="AU30" i="2"/>
  <c r="AW30" i="2"/>
  <c r="AX30" i="2"/>
  <c r="W31" i="2"/>
  <c r="X31" i="2"/>
  <c r="AB31" i="2"/>
  <c r="AC31" i="2"/>
  <c r="AD31" i="2"/>
  <c r="AF31" i="2"/>
  <c r="AG31" i="2"/>
  <c r="AH31" i="2"/>
  <c r="AI31" i="2"/>
  <c r="AJ31" i="2"/>
  <c r="AL31" i="2"/>
  <c r="AM31" i="2"/>
  <c r="AN31" i="2"/>
  <c r="AO31" i="2"/>
  <c r="AP31" i="2"/>
  <c r="AR31" i="2"/>
  <c r="AS31" i="2"/>
  <c r="AT31" i="2"/>
  <c r="AU31" i="2"/>
  <c r="AW31" i="2"/>
  <c r="AX31" i="2"/>
  <c r="Y7" i="2"/>
  <c r="Y20" i="2" s="1"/>
  <c r="AB20" i="2" s="1"/>
  <c r="AA8" i="2"/>
  <c r="AA21" i="2" s="1"/>
  <c r="AE21" i="2" s="1"/>
  <c r="AA9" i="2"/>
  <c r="AA22" i="2" s="1"/>
  <c r="AE22" i="2" s="1"/>
  <c r="AA10" i="2"/>
  <c r="AA23" i="2" s="1"/>
  <c r="AE23" i="2" s="1"/>
  <c r="AA11" i="2"/>
  <c r="AA24" i="2" s="1"/>
  <c r="AE24" i="2" s="1"/>
  <c r="AA12" i="2"/>
  <c r="AA25" i="2" s="1"/>
  <c r="AE25" i="2" s="1"/>
  <c r="AA13" i="2"/>
  <c r="AA26" i="2" s="1"/>
  <c r="AE26" i="2" s="1"/>
  <c r="AA14" i="2"/>
  <c r="AA27" i="2" s="1"/>
  <c r="AE27" i="2" s="1"/>
  <c r="AA15" i="2"/>
  <c r="AA28" i="2" s="1"/>
  <c r="AE28" i="2" s="1"/>
  <c r="AA16" i="2"/>
  <c r="AA29" i="2" s="1"/>
  <c r="AE29" i="2" s="1"/>
  <c r="AA17" i="2"/>
  <c r="AA30" i="2" s="1"/>
  <c r="AE30" i="2" s="1"/>
  <c r="AA18" i="2"/>
  <c r="AA31" i="2" s="1"/>
  <c r="AE31" i="2" s="1"/>
  <c r="AA19" i="2"/>
  <c r="Z8" i="2"/>
  <c r="Z21" i="2" s="1"/>
  <c r="Z9" i="2"/>
  <c r="Z22" i="2" s="1"/>
  <c r="Z10" i="2"/>
  <c r="Z23" i="2" s="1"/>
  <c r="Z11" i="2"/>
  <c r="Z24" i="2" s="1"/>
  <c r="Z12" i="2"/>
  <c r="Z25" i="2" s="1"/>
  <c r="Z13" i="2"/>
  <c r="Z26" i="2" s="1"/>
  <c r="Z14" i="2"/>
  <c r="Z27" i="2" s="1"/>
  <c r="Z15" i="2"/>
  <c r="Z28" i="2" s="1"/>
  <c r="Z16" i="2"/>
  <c r="Z29" i="2" s="1"/>
  <c r="Z17" i="2"/>
  <c r="Z30" i="2" s="1"/>
  <c r="Z18" i="2"/>
  <c r="Z31" i="2" s="1"/>
  <c r="Z19" i="2"/>
  <c r="Y8" i="2"/>
  <c r="Y21" i="2" s="1"/>
  <c r="Y9" i="2"/>
  <c r="Y22" i="2" s="1"/>
  <c r="Y10" i="2"/>
  <c r="Y23" i="2" s="1"/>
  <c r="Y11" i="2"/>
  <c r="Y24" i="2" s="1"/>
  <c r="Y12" i="2"/>
  <c r="Y25" i="2" s="1"/>
  <c r="Y13" i="2"/>
  <c r="Y26" i="2" s="1"/>
  <c r="Y14" i="2"/>
  <c r="Y27" i="2" s="1"/>
  <c r="Y15" i="2"/>
  <c r="Y28" i="2" s="1"/>
  <c r="Y16" i="2"/>
  <c r="Y29" i="2" s="1"/>
  <c r="Y17" i="2"/>
  <c r="Y30" i="2" s="1"/>
  <c r="Y18" i="2"/>
  <c r="Y31" i="2" s="1"/>
  <c r="Y19" i="2"/>
  <c r="AA7" i="2"/>
  <c r="AA20" i="2" s="1"/>
  <c r="AE20" i="2" s="1"/>
  <c r="Z7" i="2"/>
  <c r="Z20" i="2" s="1"/>
  <c r="AC20" i="2" s="1"/>
  <c r="X8" i="2"/>
  <c r="X9" i="2"/>
  <c r="X10" i="2"/>
  <c r="X11" i="2"/>
  <c r="X12" i="2"/>
  <c r="X13" i="2"/>
  <c r="X14" i="2"/>
  <c r="X15" i="2"/>
  <c r="X16" i="2"/>
  <c r="X17" i="2"/>
  <c r="X18" i="2"/>
  <c r="X19" i="2"/>
  <c r="W8" i="2"/>
  <c r="W9" i="2"/>
  <c r="W10" i="2"/>
  <c r="W11" i="2"/>
  <c r="W12" i="2"/>
  <c r="W13" i="2"/>
  <c r="W14" i="2"/>
  <c r="W15" i="2"/>
  <c r="W16" i="2"/>
  <c r="W17" i="2"/>
  <c r="W18" i="2"/>
  <c r="W19" i="2"/>
  <c r="X7" i="2"/>
  <c r="W7" i="2"/>
  <c r="AB7" i="2" s="1"/>
  <c r="AC41" i="1"/>
  <c r="AB41" i="1"/>
  <c r="AA41" i="1"/>
  <c r="Z41" i="1"/>
  <c r="Y41" i="1"/>
  <c r="X41" i="1"/>
  <c r="W41" i="1"/>
  <c r="AI20" i="2" l="1"/>
  <c r="AU20" i="2"/>
  <c r="AX20" i="2" s="1"/>
  <c r="AK20" i="2"/>
  <c r="AQ20" i="2" s="1"/>
  <c r="AV20" i="2"/>
  <c r="AY20" i="2" s="1"/>
  <c r="AK31" i="2"/>
  <c r="AQ31" i="2" s="1"/>
  <c r="AV31" i="2"/>
  <c r="AY31" i="2" s="1"/>
  <c r="AK30" i="2"/>
  <c r="AQ30" i="2" s="1"/>
  <c r="AV30" i="2"/>
  <c r="AY30" i="2" s="1"/>
  <c r="AK29" i="2"/>
  <c r="AQ29" i="2" s="1"/>
  <c r="AV29" i="2"/>
  <c r="AY29" i="2" s="1"/>
  <c r="AK28" i="2"/>
  <c r="AQ28" i="2" s="1"/>
  <c r="AV28" i="2"/>
  <c r="AY28" i="2" s="1"/>
  <c r="AK27" i="2"/>
  <c r="AQ27" i="2" s="1"/>
  <c r="AV27" i="2"/>
  <c r="AY27" i="2" s="1"/>
  <c r="AK26" i="2"/>
  <c r="AQ26" i="2" s="1"/>
  <c r="AV26" i="2"/>
  <c r="AY26" i="2" s="1"/>
  <c r="AK25" i="2"/>
  <c r="AQ25" i="2" s="1"/>
  <c r="AV25" i="2"/>
  <c r="AY25" i="2" s="1"/>
  <c r="AK24" i="2"/>
  <c r="AQ24" i="2" s="1"/>
  <c r="AV24" i="2"/>
  <c r="AY24" i="2" s="1"/>
  <c r="AK23" i="2"/>
  <c r="AQ23" i="2" s="1"/>
  <c r="AV23" i="2"/>
  <c r="AY23" i="2" s="1"/>
  <c r="AK22" i="2"/>
  <c r="AQ22" i="2" s="1"/>
  <c r="AV22" i="2"/>
  <c r="AY22" i="2" s="1"/>
  <c r="AK21" i="2"/>
  <c r="AQ21" i="2" s="1"/>
  <c r="AV21" i="2"/>
  <c r="AY21" i="2" s="1"/>
  <c r="AH20" i="2"/>
  <c r="AN20" i="2" s="1"/>
  <c r="AT20" i="2"/>
  <c r="AW20" i="2" s="1"/>
  <c r="AH7" i="2"/>
  <c r="AG7" i="2"/>
  <c r="AF7" i="2"/>
  <c r="AE7" i="2"/>
  <c r="AD7" i="2"/>
  <c r="AJ7" i="2" s="1"/>
  <c r="AP7" i="2" s="1"/>
  <c r="AC7" i="2"/>
  <c r="AG19" i="2"/>
  <c r="AF19" i="2"/>
  <c r="AE19" i="2"/>
  <c r="AD19" i="2"/>
  <c r="AJ19" i="2" s="1"/>
  <c r="AP19" i="2" s="1"/>
  <c r="AC19" i="2"/>
  <c r="AB19" i="2"/>
  <c r="AG18" i="2"/>
  <c r="AF18" i="2"/>
  <c r="AE18" i="2"/>
  <c r="AD18" i="2"/>
  <c r="AJ18" i="2" s="1"/>
  <c r="AP18" i="2" s="1"/>
  <c r="AC18" i="2"/>
  <c r="AB18" i="2"/>
  <c r="AG17" i="2"/>
  <c r="AF17" i="2"/>
  <c r="AE17" i="2"/>
  <c r="AD17" i="2"/>
  <c r="AJ17" i="2" s="1"/>
  <c r="AP17" i="2" s="1"/>
  <c r="AC17" i="2"/>
  <c r="AB17" i="2"/>
  <c r="AG16" i="2"/>
  <c r="AF16" i="2"/>
  <c r="AE16" i="2"/>
  <c r="AD16" i="2"/>
  <c r="AJ16" i="2" s="1"/>
  <c r="AP16" i="2" s="1"/>
  <c r="AC16" i="2"/>
  <c r="AB16" i="2"/>
  <c r="AG15" i="2"/>
  <c r="AF15" i="2"/>
  <c r="AE15" i="2"/>
  <c r="AD15" i="2"/>
  <c r="AJ15" i="2" s="1"/>
  <c r="AP15" i="2" s="1"/>
  <c r="AC15" i="2"/>
  <c r="AB15" i="2"/>
  <c r="AG14" i="2"/>
  <c r="AF14" i="2"/>
  <c r="AE14" i="2"/>
  <c r="AD14" i="2"/>
  <c r="AJ14" i="2" s="1"/>
  <c r="AP14" i="2" s="1"/>
  <c r="AC14" i="2"/>
  <c r="AB14" i="2"/>
  <c r="AG13" i="2"/>
  <c r="AF13" i="2"/>
  <c r="AE13" i="2"/>
  <c r="AD13" i="2"/>
  <c r="AJ13" i="2" s="1"/>
  <c r="AP13" i="2" s="1"/>
  <c r="AC13" i="2"/>
  <c r="AB13" i="2"/>
  <c r="AG12" i="2"/>
  <c r="AF12" i="2"/>
  <c r="AE12" i="2"/>
  <c r="AD12" i="2"/>
  <c r="AJ12" i="2" s="1"/>
  <c r="AP12" i="2" s="1"/>
  <c r="AC12" i="2"/>
  <c r="AB12" i="2"/>
  <c r="AG11" i="2"/>
  <c r="AF11" i="2"/>
  <c r="AE11" i="2"/>
  <c r="AD11" i="2"/>
  <c r="AJ11" i="2" s="1"/>
  <c r="AP11" i="2" s="1"/>
  <c r="AC11" i="2"/>
  <c r="AB11" i="2"/>
  <c r="AG10" i="2"/>
  <c r="AF10" i="2"/>
  <c r="AE10" i="2"/>
  <c r="AD10" i="2"/>
  <c r="AJ10" i="2" s="1"/>
  <c r="AP10" i="2" s="1"/>
  <c r="AC10" i="2"/>
  <c r="AB10" i="2"/>
  <c r="AG9" i="2"/>
  <c r="AF9" i="2"/>
  <c r="AE9" i="2"/>
  <c r="AD9" i="2"/>
  <c r="AJ9" i="2" s="1"/>
  <c r="AP9" i="2" s="1"/>
  <c r="AC9" i="2"/>
  <c r="AB9" i="2"/>
  <c r="AG8" i="2"/>
  <c r="AF8" i="2"/>
  <c r="AE8" i="2"/>
  <c r="AD8" i="2"/>
  <c r="AJ8" i="2" s="1"/>
  <c r="AP8" i="2" s="1"/>
  <c r="AC8" i="2"/>
  <c r="AB8" i="2"/>
  <c r="AO20" i="2" l="1"/>
  <c r="AT8" i="2"/>
  <c r="AW8" i="2" s="1"/>
  <c r="AH8" i="2"/>
  <c r="AU8" i="2"/>
  <c r="AX8" i="2" s="1"/>
  <c r="AI8" i="2"/>
  <c r="AO8" i="2" s="1"/>
  <c r="AV8" i="2"/>
  <c r="AK8" i="2"/>
  <c r="AQ8" i="2" s="1"/>
  <c r="AL8" i="2"/>
  <c r="AM8" i="2"/>
  <c r="AS8" i="2" s="1"/>
  <c r="AT9" i="2"/>
  <c r="AW9" i="2" s="1"/>
  <c r="AH9" i="2"/>
  <c r="AU9" i="2"/>
  <c r="AX9" i="2" s="1"/>
  <c r="AI9" i="2"/>
  <c r="AO9" i="2" s="1"/>
  <c r="AV9" i="2"/>
  <c r="AK9" i="2"/>
  <c r="AQ9" i="2" s="1"/>
  <c r="AL9" i="2"/>
  <c r="AM9" i="2"/>
  <c r="AS9" i="2" s="1"/>
  <c r="AT10" i="2"/>
  <c r="AW10" i="2" s="1"/>
  <c r="AH10" i="2"/>
  <c r="AU10" i="2"/>
  <c r="AX10" i="2" s="1"/>
  <c r="AI10" i="2"/>
  <c r="AO10" i="2" s="1"/>
  <c r="AV10" i="2"/>
  <c r="AK10" i="2"/>
  <c r="AQ10" i="2" s="1"/>
  <c r="AL10" i="2"/>
  <c r="AM10" i="2"/>
  <c r="AS10" i="2" s="1"/>
  <c r="AT11" i="2"/>
  <c r="AW11" i="2" s="1"/>
  <c r="AH11" i="2"/>
  <c r="AU11" i="2"/>
  <c r="AX11" i="2" s="1"/>
  <c r="AI11" i="2"/>
  <c r="AO11" i="2" s="1"/>
  <c r="AV11" i="2"/>
  <c r="AK11" i="2"/>
  <c r="AQ11" i="2" s="1"/>
  <c r="AL11" i="2"/>
  <c r="AM11" i="2"/>
  <c r="AS11" i="2" s="1"/>
  <c r="AT12" i="2"/>
  <c r="AW12" i="2" s="1"/>
  <c r="AH12" i="2"/>
  <c r="AU12" i="2"/>
  <c r="AX12" i="2" s="1"/>
  <c r="AI12" i="2"/>
  <c r="AO12" i="2" s="1"/>
  <c r="AV12" i="2"/>
  <c r="AK12" i="2"/>
  <c r="AQ12" i="2" s="1"/>
  <c r="AL12" i="2"/>
  <c r="AM12" i="2"/>
  <c r="AS12" i="2" s="1"/>
  <c r="AT13" i="2"/>
  <c r="AW13" i="2" s="1"/>
  <c r="AH13" i="2"/>
  <c r="AU13" i="2"/>
  <c r="AX13" i="2" s="1"/>
  <c r="AI13" i="2"/>
  <c r="AO13" i="2" s="1"/>
  <c r="AV13" i="2"/>
  <c r="AK13" i="2"/>
  <c r="AQ13" i="2" s="1"/>
  <c r="AL13" i="2"/>
  <c r="AM13" i="2"/>
  <c r="AS13" i="2" s="1"/>
  <c r="AT14" i="2"/>
  <c r="AW14" i="2" s="1"/>
  <c r="AH14" i="2"/>
  <c r="AU14" i="2"/>
  <c r="AX14" i="2" s="1"/>
  <c r="AI14" i="2"/>
  <c r="AO14" i="2" s="1"/>
  <c r="AV14" i="2"/>
  <c r="AK14" i="2"/>
  <c r="AQ14" i="2" s="1"/>
  <c r="AL14" i="2"/>
  <c r="AM14" i="2"/>
  <c r="AS14" i="2" s="1"/>
  <c r="AT15" i="2"/>
  <c r="AW15" i="2" s="1"/>
  <c r="AH15" i="2"/>
  <c r="AU15" i="2"/>
  <c r="AX15" i="2" s="1"/>
  <c r="AI15" i="2"/>
  <c r="AO15" i="2" s="1"/>
  <c r="AV15" i="2"/>
  <c r="AK15" i="2"/>
  <c r="AQ15" i="2" s="1"/>
  <c r="AL15" i="2"/>
  <c r="AM15" i="2"/>
  <c r="AS15" i="2" s="1"/>
  <c r="AT16" i="2"/>
  <c r="AW16" i="2" s="1"/>
  <c r="AH16" i="2"/>
  <c r="AU16" i="2"/>
  <c r="AX16" i="2" s="1"/>
  <c r="AI16" i="2"/>
  <c r="AO16" i="2" s="1"/>
  <c r="AV16" i="2"/>
  <c r="AK16" i="2"/>
  <c r="AQ16" i="2" s="1"/>
  <c r="AL16" i="2"/>
  <c r="AM16" i="2"/>
  <c r="AS16" i="2" s="1"/>
  <c r="AT17" i="2"/>
  <c r="AW17" i="2" s="1"/>
  <c r="AH17" i="2"/>
  <c r="AU17" i="2"/>
  <c r="AX17" i="2" s="1"/>
  <c r="AI17" i="2"/>
  <c r="AO17" i="2" s="1"/>
  <c r="AV17" i="2"/>
  <c r="AK17" i="2"/>
  <c r="AQ17" i="2" s="1"/>
  <c r="AL17" i="2"/>
  <c r="AM17" i="2"/>
  <c r="AS17" i="2" s="1"/>
  <c r="AT18" i="2"/>
  <c r="AW18" i="2" s="1"/>
  <c r="AH18" i="2"/>
  <c r="AU18" i="2"/>
  <c r="AX18" i="2" s="1"/>
  <c r="AI18" i="2"/>
  <c r="AO18" i="2" s="1"/>
  <c r="AV18" i="2"/>
  <c r="AK18" i="2"/>
  <c r="AQ18" i="2" s="1"/>
  <c r="AL18" i="2"/>
  <c r="AM18" i="2"/>
  <c r="AS18" i="2" s="1"/>
  <c r="AT19" i="2"/>
  <c r="AW19" i="2" s="1"/>
  <c r="AH19" i="2"/>
  <c r="AU19" i="2"/>
  <c r="AX19" i="2" s="1"/>
  <c r="AI19" i="2"/>
  <c r="AO19" i="2" s="1"/>
  <c r="AV19" i="2"/>
  <c r="AK19" i="2"/>
  <c r="AQ19" i="2" s="1"/>
  <c r="AL19" i="2"/>
  <c r="AM19" i="2"/>
  <c r="AS19" i="2" s="1"/>
  <c r="AI7" i="2"/>
  <c r="AU7" i="2"/>
  <c r="AT7" i="2"/>
  <c r="AK7" i="2"/>
  <c r="AQ7" i="2" s="1"/>
  <c r="AV7" i="2"/>
  <c r="AL7" i="2"/>
  <c r="AM7" i="2"/>
  <c r="AS7" i="2" s="1"/>
  <c r="AY8" i="2"/>
  <c r="AY9" i="2"/>
  <c r="AY10" i="2"/>
  <c r="AY11" i="2"/>
  <c r="AY12" i="2"/>
  <c r="AY13" i="2"/>
  <c r="AY14" i="2"/>
  <c r="AY15" i="2"/>
  <c r="AY16" i="2"/>
  <c r="AY17" i="2"/>
  <c r="AY18" i="2"/>
  <c r="AY19" i="2"/>
  <c r="AX7" i="2"/>
  <c r="AW7" i="2"/>
  <c r="AY7" i="2"/>
  <c r="AR7" i="2" l="1"/>
  <c r="AO7" i="2"/>
  <c r="AN7" i="2"/>
  <c r="AR19" i="2"/>
  <c r="AN19" i="2"/>
  <c r="AR18" i="2"/>
  <c r="AN18" i="2"/>
  <c r="AR17" i="2"/>
  <c r="AN17" i="2"/>
  <c r="AR16" i="2"/>
  <c r="AN16" i="2"/>
  <c r="AR15" i="2"/>
  <c r="AN15" i="2"/>
  <c r="AR14" i="2"/>
  <c r="AN14" i="2"/>
  <c r="AR13" i="2"/>
  <c r="AN13" i="2"/>
  <c r="AR12" i="2"/>
  <c r="AN12" i="2"/>
  <c r="AR11" i="2"/>
  <c r="AN11" i="2"/>
  <c r="AR10" i="2"/>
  <c r="AN10" i="2"/>
  <c r="AR9" i="2"/>
  <c r="AN9" i="2"/>
  <c r="AR8" i="2"/>
  <c r="AN8" i="2"/>
</calcChain>
</file>

<file path=xl/sharedStrings.xml><?xml version="1.0" encoding="utf-8"?>
<sst xmlns="http://schemas.openxmlformats.org/spreadsheetml/2006/main" count="244" uniqueCount="71">
  <si>
    <t>Test#</t>
  </si>
  <si>
    <t>Run#</t>
  </si>
  <si>
    <t>Point#</t>
  </si>
  <si>
    <t>Test Type</t>
  </si>
  <si>
    <t>Pitch Abs</t>
  </si>
  <si>
    <t>Yaw Abs</t>
  </si>
  <si>
    <t>Pitch User</t>
  </si>
  <si>
    <t>Yaw User</t>
  </si>
  <si>
    <t>Roll User</t>
  </si>
  <si>
    <t>Avg Size</t>
  </si>
  <si>
    <t>NF</t>
  </si>
  <si>
    <t>PM</t>
  </si>
  <si>
    <t>SF</t>
  </si>
  <si>
    <t>YM</t>
  </si>
  <si>
    <t>RM</t>
  </si>
  <si>
    <t>AF</t>
  </si>
  <si>
    <t>Vel f/s</t>
  </si>
  <si>
    <t>Vel_SI m/s</t>
  </si>
  <si>
    <t>Pinf psi</t>
  </si>
  <si>
    <t>Pinf_SI kPa</t>
  </si>
  <si>
    <t>Temp_SI C</t>
  </si>
  <si>
    <t>Mach</t>
  </si>
  <si>
    <t>ARIF</t>
  </si>
  <si>
    <t>BAL</t>
  </si>
  <si>
    <t>Wing Ref Area</t>
  </si>
  <si>
    <t>Cw</t>
  </si>
  <si>
    <t>Mean Chord</t>
  </si>
  <si>
    <t>b</t>
  </si>
  <si>
    <t>Wing Span</t>
  </si>
  <si>
    <t>Rho Air</t>
  </si>
  <si>
    <t>AIRCRAFT FORCES ON BALANCE AXIS UNCORRECTED</t>
  </si>
  <si>
    <t>lbf/ft2</t>
  </si>
  <si>
    <t>Dynamic Pressure</t>
  </si>
  <si>
    <t xml:space="preserve">Normal </t>
  </si>
  <si>
    <t>Chord</t>
  </si>
  <si>
    <t>Side</t>
  </si>
  <si>
    <t>Pitching</t>
  </si>
  <si>
    <t>Yawing</t>
  </si>
  <si>
    <t>Rolling</t>
  </si>
  <si>
    <t>mu Air</t>
  </si>
  <si>
    <t>Weight</t>
  </si>
  <si>
    <t>x</t>
  </si>
  <si>
    <t>y</t>
  </si>
  <si>
    <t>z</t>
  </si>
  <si>
    <t>Ct</t>
  </si>
  <si>
    <t>BC</t>
  </si>
  <si>
    <t>Y</t>
  </si>
  <si>
    <t xml:space="preserve">Cr </t>
  </si>
  <si>
    <t>DC</t>
  </si>
  <si>
    <t>AT BALANCE CENTER</t>
  </si>
  <si>
    <t>AT STABILITY AXIS</t>
  </si>
  <si>
    <t>AIRCRAFT FORCES FROM BALANCE TO MAC</t>
  </si>
  <si>
    <t>DATA TO STABILITY AXIS</t>
  </si>
  <si>
    <t>Re</t>
  </si>
  <si>
    <t>Nc</t>
  </si>
  <si>
    <t>AFc</t>
  </si>
  <si>
    <t>PMc</t>
  </si>
  <si>
    <t>Lifting Force</t>
  </si>
  <si>
    <t>Drag F</t>
  </si>
  <si>
    <t>Side F</t>
  </si>
  <si>
    <t>Pitching M</t>
  </si>
  <si>
    <t>Yaw M</t>
  </si>
  <si>
    <t>Roll M</t>
  </si>
  <si>
    <t>CL at B</t>
  </si>
  <si>
    <t>CD at B</t>
  </si>
  <si>
    <t>CM at B</t>
  </si>
  <si>
    <t>CL at stab</t>
  </si>
  <si>
    <t>CD at stab</t>
  </si>
  <si>
    <t>CM at stab</t>
  </si>
  <si>
    <t>This is using the formulas in the other papers from last year</t>
  </si>
  <si>
    <t>AIRCRAFT FORCES AT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</si>
</sst>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64" fontId="0" fillId="37" borderId="0" xfId="0" applyNumberFormat="1" applyFill="1"/>
    <xf numFmtId="164" fontId="0" fillId="0" borderId="0" xfId="0" applyNumberFormat="1"/>
    <xf numFmtId="164" fontId="0" fillId="36" borderId="0" xfId="0" applyNumberFormat="1" applyFill="1"/>
    <xf numFmtId="164" fontId="0" fillId="35" borderId="0" xfId="0" applyNumberFormat="1" applyFill="1"/>
    <xf numFmtId="164" fontId="0" fillId="34" borderId="0" xfId="0" applyNumberFormat="1" applyFill="1"/>
    <xf numFmtId="164" fontId="0" fillId="38" borderId="0" xfId="0" applyNumberFormat="1" applyFill="1"/>
    <xf numFmtId="0" fontId="0" fillId="39" borderId="0" xfId="0" applyFill="1"/>
    <xf numFmtId="11" fontId="0" fillId="39" borderId="0" xfId="0" applyNumberFormat="1" applyFill="1"/>
    <xf numFmtId="0" fontId="0" fillId="0" borderId="10" xfId="0" applyBorder="1"/>
    <xf numFmtId="11" fontId="0" fillId="37" borderId="0" xfId="0" applyNumberFormat="1" applyFill="1"/>
    <xf numFmtId="11" fontId="0" fillId="38" borderId="0" xfId="0" applyNumberFormat="1" applyFill="1"/>
    <xf numFmtId="11" fontId="0" fillId="36" borderId="0" xfId="0" applyNumberFormat="1" applyFill="1"/>
    <xf numFmtId="11" fontId="0" fillId="35" borderId="0" xfId="0" applyNumberFormat="1" applyFill="1"/>
    <xf numFmtId="11" fontId="0" fillId="34" borderId="0" xfId="0" applyNumberFormat="1" applyFill="1"/>
    <xf numFmtId="11" fontId="0" fillId="37" borderId="14" xfId="0" applyNumberFormat="1" applyFill="1" applyBorder="1"/>
    <xf numFmtId="11" fontId="0" fillId="0" borderId="14" xfId="0" applyNumberFormat="1" applyBorder="1"/>
    <xf numFmtId="11" fontId="0" fillId="38" borderId="14" xfId="0" applyNumberFormat="1" applyFill="1" applyBorder="1"/>
    <xf numFmtId="11" fontId="0" fillId="36" borderId="14" xfId="0" applyNumberFormat="1" applyFill="1" applyBorder="1"/>
    <xf numFmtId="11" fontId="0" fillId="35" borderId="14" xfId="0" applyNumberFormat="1" applyFill="1" applyBorder="1"/>
    <xf numFmtId="11" fontId="0" fillId="34" borderId="14" xfId="0" applyNumberFormat="1" applyFill="1" applyBorder="1"/>
    <xf numFmtId="0" fontId="0" fillId="0" borderId="14" xfId="0" applyBorder="1"/>
    <xf numFmtId="11" fontId="0" fillId="37" borderId="15" xfId="0" applyNumberFormat="1" applyFill="1" applyBorder="1"/>
    <xf numFmtId="11" fontId="0" fillId="0" borderId="15" xfId="0" applyNumberFormat="1" applyBorder="1"/>
    <xf numFmtId="11" fontId="0" fillId="38" borderId="15" xfId="0" applyNumberFormat="1" applyFill="1" applyBorder="1"/>
    <xf numFmtId="11" fontId="0" fillId="36" borderId="15" xfId="0" applyNumberFormat="1" applyFill="1" applyBorder="1"/>
    <xf numFmtId="11" fontId="0" fillId="35" borderId="15" xfId="0" applyNumberFormat="1" applyFill="1" applyBorder="1"/>
    <xf numFmtId="11" fontId="0" fillId="34" borderId="15" xfId="0" applyNumberFormat="1" applyFill="1" applyBorder="1"/>
    <xf numFmtId="0" fontId="0" fillId="0" borderId="15" xfId="0" applyBorder="1"/>
    <xf numFmtId="0" fontId="0" fillId="36" borderId="0" xfId="0" applyFill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Runs'!$C$67:$C$78</c:f>
              <c:numCache>
                <c:formatCode>General</c:formatCode>
                <c:ptCount val="12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'All Runs'!$T$18:$T$29</c:f>
              <c:numCache>
                <c:formatCode>0.00E+00</c:formatCode>
                <c:ptCount val="12"/>
                <c:pt idx="0">
                  <c:v>4.48350164902587E-2</c:v>
                </c:pt>
                <c:pt idx="1">
                  <c:v>3.1786921485025856E-2</c:v>
                </c:pt>
                <c:pt idx="2">
                  <c:v>3.9607556732857943E-2</c:v>
                </c:pt>
                <c:pt idx="3">
                  <c:v>5.2253084731172329E-2</c:v>
                </c:pt>
                <c:pt idx="4">
                  <c:v>6.9752045915475985E-2</c:v>
                </c:pt>
                <c:pt idx="5">
                  <c:v>9.6426315940272483E-2</c:v>
                </c:pt>
                <c:pt idx="6">
                  <c:v>0.13308940610641976</c:v>
                </c:pt>
                <c:pt idx="7">
                  <c:v>0.17908050491079364</c:v>
                </c:pt>
                <c:pt idx="8">
                  <c:v>0.23439240051550647</c:v>
                </c:pt>
                <c:pt idx="9">
                  <c:v>0.26402676014144333</c:v>
                </c:pt>
                <c:pt idx="10">
                  <c:v>0.29736609760759786</c:v>
                </c:pt>
                <c:pt idx="11">
                  <c:v>0.33291824084623506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D-4FB4-9B1E-8390445E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2192"/>
        <c:axId val="443860752"/>
      </c:scatterChart>
      <c:valAx>
        <c:axId val="4438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0752"/>
        <c:crosses val="autoZero"/>
        <c:crossBetween val="midCat"/>
      </c:valAx>
      <c:valAx>
        <c:axId val="4438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56</xdr:row>
      <xdr:rowOff>64770</xdr:rowOff>
    </xdr:from>
    <xdr:to>
      <xdr:col>12</xdr:col>
      <xdr:colOff>411480</xdr:colOff>
      <xdr:row>71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7ABC3-26C2-487A-C11B-66081632F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76"/>
  <sheetViews>
    <sheetView topLeftCell="A14" workbookViewId="0">
      <selection activeCell="A29" sqref="A29:V40"/>
    </sheetView>
  </sheetViews>
  <sheetFormatPr defaultRowHeight="14.4" x14ac:dyDescent="0.3"/>
  <cols>
    <col min="22" max="29" width="9.33203125" bestFit="1" customWidth="1"/>
  </cols>
  <sheetData>
    <row r="2" spans="1:2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3" x14ac:dyDescent="0.3">
      <c r="W3" t="s">
        <v>22</v>
      </c>
    </row>
    <row r="4" spans="1:23" x14ac:dyDescent="0.3">
      <c r="A4">
        <v>1</v>
      </c>
      <c r="B4">
        <v>1</v>
      </c>
      <c r="C4">
        <v>2</v>
      </c>
      <c r="D4" t="s">
        <v>23</v>
      </c>
      <c r="E4">
        <v>-4</v>
      </c>
      <c r="F4">
        <v>0</v>
      </c>
      <c r="G4">
        <v>-4</v>
      </c>
      <c r="H4">
        <v>0</v>
      </c>
      <c r="I4">
        <v>0</v>
      </c>
      <c r="J4">
        <v>0.5</v>
      </c>
      <c r="K4" s="1">
        <v>1.8257338000000001E-2</v>
      </c>
      <c r="L4" s="1">
        <v>-0.16416575999999999</v>
      </c>
      <c r="M4" s="1">
        <v>2.6135465000000002E-3</v>
      </c>
      <c r="N4" s="1">
        <v>-1.0703297000000001E-2</v>
      </c>
      <c r="O4" s="1">
        <v>8.7990028999999995E-5</v>
      </c>
      <c r="P4" s="1">
        <v>-0.25152615</v>
      </c>
      <c r="Q4" s="1">
        <v>0</v>
      </c>
      <c r="R4" s="1">
        <v>0</v>
      </c>
      <c r="S4" s="1">
        <v>14.727423</v>
      </c>
      <c r="T4" s="1">
        <v>101.54116</v>
      </c>
      <c r="U4" s="1">
        <v>16.589410000000001</v>
      </c>
      <c r="V4" s="1">
        <v>0</v>
      </c>
    </row>
    <row r="5" spans="1:23" x14ac:dyDescent="0.3">
      <c r="A5">
        <v>1</v>
      </c>
      <c r="B5">
        <v>1</v>
      </c>
      <c r="C5">
        <v>3</v>
      </c>
      <c r="D5" t="s">
        <v>23</v>
      </c>
      <c r="E5">
        <v>-2</v>
      </c>
      <c r="F5">
        <v>0</v>
      </c>
      <c r="G5">
        <v>-2</v>
      </c>
      <c r="H5">
        <v>0</v>
      </c>
      <c r="I5">
        <v>0</v>
      </c>
      <c r="J5">
        <v>0.5</v>
      </c>
      <c r="K5" s="1">
        <v>1.1879631999999999E-2</v>
      </c>
      <c r="L5" s="1">
        <v>-9.4881422000000007E-2</v>
      </c>
      <c r="M5" s="1">
        <v>1.0442803E-3</v>
      </c>
      <c r="N5" s="1">
        <v>-1.4303059E-2</v>
      </c>
      <c r="O5" s="1">
        <v>2.7372961999999998E-3</v>
      </c>
      <c r="P5" s="1">
        <v>-0.12511873000000001</v>
      </c>
      <c r="Q5" s="1">
        <v>0</v>
      </c>
      <c r="R5" s="1">
        <v>0</v>
      </c>
      <c r="S5" s="1">
        <v>14.727397</v>
      </c>
      <c r="T5" s="1">
        <v>101.54098999999999</v>
      </c>
      <c r="U5" s="1">
        <v>16.596046999999999</v>
      </c>
      <c r="V5" s="1">
        <v>0</v>
      </c>
    </row>
    <row r="6" spans="1:23" x14ac:dyDescent="0.3">
      <c r="A6">
        <v>1</v>
      </c>
      <c r="B6">
        <v>1</v>
      </c>
      <c r="C6">
        <v>4</v>
      </c>
      <c r="D6" t="s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0.5</v>
      </c>
      <c r="K6" s="1">
        <v>1.1057040000000001E-2</v>
      </c>
      <c r="L6" s="1">
        <v>-2.5593649999999999E-2</v>
      </c>
      <c r="M6" s="1">
        <v>4.2702397999999997E-3</v>
      </c>
      <c r="N6" s="1">
        <v>-1.2353690000000001E-2</v>
      </c>
      <c r="O6" s="1">
        <v>-1.0898220000000001E-3</v>
      </c>
      <c r="P6" s="1">
        <v>3.4380550000000002E-3</v>
      </c>
      <c r="Q6" s="1">
        <v>0</v>
      </c>
      <c r="R6" s="1">
        <v>0</v>
      </c>
      <c r="S6" s="1">
        <v>14.727368999999999</v>
      </c>
      <c r="T6" s="1">
        <v>101.54079</v>
      </c>
      <c r="U6" s="1">
        <v>16.595206999999998</v>
      </c>
      <c r="V6" s="1">
        <v>0</v>
      </c>
    </row>
    <row r="7" spans="1:23" x14ac:dyDescent="0.3">
      <c r="A7">
        <v>1</v>
      </c>
      <c r="B7">
        <v>1</v>
      </c>
      <c r="C7">
        <v>5</v>
      </c>
      <c r="D7" t="s">
        <v>23</v>
      </c>
      <c r="E7">
        <v>2</v>
      </c>
      <c r="F7">
        <v>0</v>
      </c>
      <c r="G7">
        <v>2</v>
      </c>
      <c r="H7">
        <v>0</v>
      </c>
      <c r="I7">
        <v>0</v>
      </c>
      <c r="J7">
        <v>0.5</v>
      </c>
      <c r="K7" s="1">
        <v>8.6412902000000006E-6</v>
      </c>
      <c r="L7" s="1">
        <v>7.6238906999999995E-2</v>
      </c>
      <c r="M7" s="1">
        <v>1.2245775999999999E-3</v>
      </c>
      <c r="N7" s="1">
        <v>-5.2047865999999996E-3</v>
      </c>
      <c r="O7" s="1">
        <v>4.5320370999999996E-3</v>
      </c>
      <c r="P7" s="1">
        <v>0.12541482000000001</v>
      </c>
      <c r="Q7" s="1">
        <v>0</v>
      </c>
      <c r="R7" s="1">
        <v>0</v>
      </c>
      <c r="S7" s="1">
        <v>14.727297</v>
      </c>
      <c r="T7" s="1">
        <v>101.54029</v>
      </c>
      <c r="U7" s="1">
        <v>16.601116000000001</v>
      </c>
      <c r="V7" s="1">
        <v>0</v>
      </c>
    </row>
    <row r="8" spans="1:23" x14ac:dyDescent="0.3">
      <c r="A8">
        <v>1</v>
      </c>
      <c r="B8">
        <v>1</v>
      </c>
      <c r="C8">
        <v>6</v>
      </c>
      <c r="D8" t="s">
        <v>23</v>
      </c>
      <c r="E8">
        <v>4</v>
      </c>
      <c r="F8">
        <v>0</v>
      </c>
      <c r="G8">
        <v>4</v>
      </c>
      <c r="H8">
        <v>0</v>
      </c>
      <c r="I8">
        <v>0</v>
      </c>
      <c r="J8">
        <v>0.5</v>
      </c>
      <c r="K8" s="1">
        <v>1.1314859E-2</v>
      </c>
      <c r="L8" s="1">
        <v>0.15836739999999999</v>
      </c>
      <c r="M8" s="1">
        <v>1.2832105000000001E-3</v>
      </c>
      <c r="N8" s="1">
        <v>-4.5594038999999999E-3</v>
      </c>
      <c r="O8" s="1">
        <v>-2.2477751000000001E-3</v>
      </c>
      <c r="P8" s="1">
        <v>0.25673614</v>
      </c>
      <c r="Q8" s="1">
        <v>0</v>
      </c>
      <c r="R8" s="1">
        <v>0</v>
      </c>
      <c r="S8" s="1">
        <v>14.727245999999999</v>
      </c>
      <c r="T8" s="1">
        <v>101.53994</v>
      </c>
      <c r="U8" s="1">
        <v>16.611336000000001</v>
      </c>
      <c r="V8" s="1">
        <v>0</v>
      </c>
    </row>
    <row r="9" spans="1:23" x14ac:dyDescent="0.3">
      <c r="A9">
        <v>1</v>
      </c>
      <c r="B9">
        <v>1</v>
      </c>
      <c r="C9">
        <v>7</v>
      </c>
      <c r="D9" t="s">
        <v>23</v>
      </c>
      <c r="E9">
        <v>6</v>
      </c>
      <c r="F9">
        <v>0</v>
      </c>
      <c r="G9">
        <v>6</v>
      </c>
      <c r="H9">
        <v>0</v>
      </c>
      <c r="I9">
        <v>0</v>
      </c>
      <c r="J9">
        <v>0.5</v>
      </c>
      <c r="K9" s="1">
        <v>1.9175948000000002E-2</v>
      </c>
      <c r="L9" s="1">
        <v>0.26497393000000002</v>
      </c>
      <c r="M9" s="1">
        <v>-7.2204129999999997E-4</v>
      </c>
      <c r="N9" s="1">
        <v>-4.2595975000000001E-3</v>
      </c>
      <c r="O9" s="1">
        <v>3.8085129999999999E-3</v>
      </c>
      <c r="P9" s="1">
        <v>0.38290669999999999</v>
      </c>
      <c r="Q9" s="1">
        <v>0</v>
      </c>
      <c r="R9" s="1">
        <v>0</v>
      </c>
      <c r="S9" s="1">
        <v>14.727223</v>
      </c>
      <c r="T9" s="1">
        <v>101.53977999999999</v>
      </c>
      <c r="U9" s="1">
        <v>16.608732</v>
      </c>
      <c r="V9" s="1">
        <v>0</v>
      </c>
    </row>
    <row r="10" spans="1:23" x14ac:dyDescent="0.3">
      <c r="A10">
        <v>1</v>
      </c>
      <c r="B10">
        <v>1</v>
      </c>
      <c r="C10">
        <v>8</v>
      </c>
      <c r="D10" t="s">
        <v>23</v>
      </c>
      <c r="E10">
        <v>8</v>
      </c>
      <c r="F10">
        <v>0</v>
      </c>
      <c r="G10">
        <v>8</v>
      </c>
      <c r="H10">
        <v>0</v>
      </c>
      <c r="I10">
        <v>0</v>
      </c>
      <c r="J10">
        <v>0.5</v>
      </c>
      <c r="K10" s="1">
        <v>3.3942034000000003E-2</v>
      </c>
      <c r="L10" s="1">
        <v>0.38338909999999998</v>
      </c>
      <c r="M10" s="1">
        <v>-7.5766452E-4</v>
      </c>
      <c r="N10" s="1">
        <v>-8.1260016999999997E-3</v>
      </c>
      <c r="O10" s="1">
        <v>-4.5327175999999999E-4</v>
      </c>
      <c r="P10" s="1">
        <v>0.50876253999999999</v>
      </c>
      <c r="Q10" s="1">
        <v>0</v>
      </c>
      <c r="R10" s="1">
        <v>0</v>
      </c>
      <c r="S10" s="1">
        <v>14.727193</v>
      </c>
      <c r="T10" s="1">
        <v>101.53958</v>
      </c>
      <c r="U10" s="1">
        <v>16.598675</v>
      </c>
      <c r="V10" s="1">
        <v>0</v>
      </c>
    </row>
    <row r="11" spans="1:23" x14ac:dyDescent="0.3">
      <c r="A11">
        <v>1</v>
      </c>
      <c r="B11">
        <v>1</v>
      </c>
      <c r="C11">
        <v>9</v>
      </c>
      <c r="D11" t="s">
        <v>23</v>
      </c>
      <c r="E11">
        <v>10</v>
      </c>
      <c r="F11">
        <v>0</v>
      </c>
      <c r="G11">
        <v>10</v>
      </c>
      <c r="H11">
        <v>0</v>
      </c>
      <c r="I11">
        <v>0</v>
      </c>
      <c r="J11">
        <v>0.5</v>
      </c>
      <c r="K11" s="1">
        <v>7.0772066999999994E-2</v>
      </c>
      <c r="L11" s="1">
        <v>0.45859623999999999</v>
      </c>
      <c r="M11" s="1">
        <v>-2.9052425999999999E-3</v>
      </c>
      <c r="N11" s="1">
        <v>-1.8187397E-3</v>
      </c>
      <c r="O11" s="1">
        <v>1.4619949E-3</v>
      </c>
      <c r="P11" s="1">
        <v>0.63886978000000005</v>
      </c>
      <c r="Q11" s="1">
        <v>0</v>
      </c>
      <c r="R11" s="1">
        <v>0</v>
      </c>
      <c r="S11" s="1">
        <v>14.727112</v>
      </c>
      <c r="T11" s="1">
        <v>101.53901999999999</v>
      </c>
      <c r="U11" s="1">
        <v>16.612217000000001</v>
      </c>
      <c r="V11" s="1">
        <v>0</v>
      </c>
    </row>
    <row r="12" spans="1:23" x14ac:dyDescent="0.3">
      <c r="A12">
        <v>1</v>
      </c>
      <c r="B12">
        <v>1</v>
      </c>
      <c r="C12">
        <v>10</v>
      </c>
      <c r="D12" t="s">
        <v>23</v>
      </c>
      <c r="E12">
        <v>12</v>
      </c>
      <c r="F12">
        <v>0</v>
      </c>
      <c r="G12">
        <v>12</v>
      </c>
      <c r="H12">
        <v>0</v>
      </c>
      <c r="I12">
        <v>0</v>
      </c>
      <c r="J12">
        <v>0.5</v>
      </c>
      <c r="K12" s="1">
        <v>9.4442878999999993E-2</v>
      </c>
      <c r="L12" s="1">
        <v>0.58378461999999998</v>
      </c>
      <c r="M12" s="1">
        <v>-3.6137035E-3</v>
      </c>
      <c r="N12" s="1">
        <v>1.2053471E-4</v>
      </c>
      <c r="O12" s="1">
        <v>-4.9905743999999999E-4</v>
      </c>
      <c r="P12" s="1">
        <v>0.76452787</v>
      </c>
      <c r="Q12" s="1">
        <v>0</v>
      </c>
      <c r="R12" s="1">
        <v>0</v>
      </c>
      <c r="S12" s="1">
        <v>14.727058</v>
      </c>
      <c r="T12" s="1">
        <v>101.53865</v>
      </c>
      <c r="U12" s="1">
        <v>16.608685000000001</v>
      </c>
      <c r="V12" s="1">
        <v>0</v>
      </c>
    </row>
    <row r="13" spans="1:23" x14ac:dyDescent="0.3">
      <c r="A13">
        <v>1</v>
      </c>
      <c r="B13">
        <v>1</v>
      </c>
      <c r="C13">
        <v>11</v>
      </c>
      <c r="D13" t="s">
        <v>23</v>
      </c>
      <c r="E13">
        <v>13</v>
      </c>
      <c r="F13">
        <v>0</v>
      </c>
      <c r="G13">
        <v>13</v>
      </c>
      <c r="H13">
        <v>0</v>
      </c>
      <c r="I13">
        <v>0</v>
      </c>
      <c r="J13">
        <v>0.5</v>
      </c>
      <c r="K13" s="1">
        <v>0.10204612</v>
      </c>
      <c r="L13" s="1">
        <v>0.63661305999999995</v>
      </c>
      <c r="M13" s="1">
        <v>-3.2365314000000001E-3</v>
      </c>
      <c r="N13" s="1">
        <v>2.1526624999999998E-3</v>
      </c>
      <c r="O13" s="1">
        <v>-3.6021040000000001E-3</v>
      </c>
      <c r="P13" s="1">
        <v>0.82488393999999998</v>
      </c>
      <c r="Q13" s="1">
        <v>0</v>
      </c>
      <c r="R13" s="1">
        <v>0</v>
      </c>
      <c r="S13" s="1">
        <v>14.727039</v>
      </c>
      <c r="T13" s="1">
        <v>101.53852000000001</v>
      </c>
      <c r="U13" s="1">
        <v>16.620916000000001</v>
      </c>
      <c r="V13" s="1">
        <v>0</v>
      </c>
    </row>
    <row r="14" spans="1:23" x14ac:dyDescent="0.3">
      <c r="A14">
        <v>1</v>
      </c>
      <c r="B14">
        <v>1</v>
      </c>
      <c r="C14">
        <v>12</v>
      </c>
      <c r="D14" t="s">
        <v>23</v>
      </c>
      <c r="E14">
        <v>14</v>
      </c>
      <c r="F14">
        <v>0</v>
      </c>
      <c r="G14">
        <v>14</v>
      </c>
      <c r="H14">
        <v>0</v>
      </c>
      <c r="I14">
        <v>0</v>
      </c>
      <c r="J14">
        <v>0.5</v>
      </c>
      <c r="K14" s="1">
        <v>0.12169873</v>
      </c>
      <c r="L14" s="1">
        <v>0.71521140999999999</v>
      </c>
      <c r="M14" s="1">
        <v>-2.449007E-3</v>
      </c>
      <c r="N14" s="1">
        <v>-2.8002122999999999E-3</v>
      </c>
      <c r="O14" s="1">
        <v>-2.0274822000000001E-5</v>
      </c>
      <c r="P14" s="1">
        <v>0.88933850999999997</v>
      </c>
      <c r="Q14" s="1">
        <v>0</v>
      </c>
      <c r="R14" s="1">
        <v>0</v>
      </c>
      <c r="S14" s="1">
        <v>14.726979999999999</v>
      </c>
      <c r="T14" s="1">
        <v>101.53811</v>
      </c>
      <c r="U14" s="1">
        <v>16.616296999999999</v>
      </c>
      <c r="V14" s="1">
        <v>0</v>
      </c>
    </row>
    <row r="15" spans="1:23" x14ac:dyDescent="0.3">
      <c r="A15">
        <v>1</v>
      </c>
      <c r="B15">
        <v>1</v>
      </c>
      <c r="C15">
        <v>13</v>
      </c>
      <c r="D15" t="s">
        <v>23</v>
      </c>
      <c r="E15">
        <v>15</v>
      </c>
      <c r="F15">
        <v>0</v>
      </c>
      <c r="G15">
        <v>15</v>
      </c>
      <c r="H15">
        <v>0</v>
      </c>
      <c r="I15">
        <v>0</v>
      </c>
      <c r="J15">
        <v>0.5</v>
      </c>
      <c r="K15" s="1">
        <v>0.13538569</v>
      </c>
      <c r="L15" s="1">
        <v>0.77093929999999999</v>
      </c>
      <c r="M15" s="1">
        <v>-5.7182457999999997E-3</v>
      </c>
      <c r="N15" s="1">
        <v>3.3125831000000001E-3</v>
      </c>
      <c r="O15" s="1">
        <v>-8.1409136000000005E-4</v>
      </c>
      <c r="P15" s="1">
        <v>0.95289438000000004</v>
      </c>
      <c r="Q15" s="1">
        <v>0</v>
      </c>
      <c r="R15" s="1">
        <v>0</v>
      </c>
      <c r="S15" s="1">
        <v>14.726979</v>
      </c>
      <c r="T15" s="1">
        <v>101.5381</v>
      </c>
      <c r="U15" s="1">
        <v>16.610092000000002</v>
      </c>
      <c r="V15" s="1">
        <v>0</v>
      </c>
    </row>
    <row r="16" spans="1:23" x14ac:dyDescent="0.3">
      <c r="A16">
        <v>1</v>
      </c>
      <c r="B16">
        <v>1</v>
      </c>
      <c r="C16">
        <v>14</v>
      </c>
      <c r="D16" t="s">
        <v>23</v>
      </c>
      <c r="E16">
        <v>16</v>
      </c>
      <c r="F16">
        <v>0</v>
      </c>
      <c r="G16">
        <v>16</v>
      </c>
      <c r="H16">
        <v>0</v>
      </c>
      <c r="I16">
        <v>0</v>
      </c>
      <c r="J16">
        <v>0.5</v>
      </c>
      <c r="K16" s="1">
        <v>0.15635592000000001</v>
      </c>
      <c r="L16" s="1">
        <v>0.84571050999999997</v>
      </c>
      <c r="M16" s="1">
        <v>-5.4635889999999996E-3</v>
      </c>
      <c r="N16" s="1">
        <v>-2.6011798000000002E-3</v>
      </c>
      <c r="O16" s="1">
        <v>2.0929283000000001E-3</v>
      </c>
      <c r="P16" s="1">
        <v>1.0142191</v>
      </c>
      <c r="Q16" s="1">
        <v>0</v>
      </c>
      <c r="R16" s="1">
        <v>0</v>
      </c>
      <c r="S16" s="1">
        <v>14.726959000000001</v>
      </c>
      <c r="T16" s="1">
        <v>101.53797</v>
      </c>
      <c r="U16" s="1">
        <v>16.615361</v>
      </c>
      <c r="V16" s="1">
        <v>0</v>
      </c>
    </row>
    <row r="17" spans="1:26" x14ac:dyDescent="0.3">
      <c r="A17">
        <v>1</v>
      </c>
      <c r="B17">
        <v>2</v>
      </c>
      <c r="C17">
        <v>15</v>
      </c>
      <c r="D17" t="s">
        <v>23</v>
      </c>
      <c r="E17">
        <v>-4</v>
      </c>
      <c r="F17">
        <v>0</v>
      </c>
      <c r="G17">
        <v>-4</v>
      </c>
      <c r="H17">
        <v>0</v>
      </c>
      <c r="I17">
        <v>0</v>
      </c>
      <c r="J17">
        <v>0.5</v>
      </c>
      <c r="K17" s="1">
        <v>-0.96927496000000002</v>
      </c>
      <c r="L17" s="1">
        <v>2.3254995000000001E-2</v>
      </c>
      <c r="M17" s="1">
        <v>-1.0689081E-2</v>
      </c>
      <c r="N17" s="1">
        <v>-8.6010526000000004E-2</v>
      </c>
      <c r="O17" s="1">
        <v>-0.26989249999999998</v>
      </c>
      <c r="P17" s="1">
        <v>-1.2464368999999999E-2</v>
      </c>
      <c r="Q17" s="1">
        <v>100.77146</v>
      </c>
      <c r="R17" s="1">
        <v>30.715140999999999</v>
      </c>
      <c r="S17" s="1">
        <v>14.792551</v>
      </c>
      <c r="T17" s="1">
        <v>101.9902</v>
      </c>
      <c r="U17" s="1">
        <v>16.716424</v>
      </c>
      <c r="V17" s="1">
        <v>9.0007703999999994E-2</v>
      </c>
    </row>
    <row r="18" spans="1:26" x14ac:dyDescent="0.3">
      <c r="A18">
        <v>1</v>
      </c>
      <c r="B18">
        <v>2</v>
      </c>
      <c r="C18">
        <v>16</v>
      </c>
      <c r="D18" t="s">
        <v>23</v>
      </c>
      <c r="E18">
        <v>-2</v>
      </c>
      <c r="F18">
        <v>0</v>
      </c>
      <c r="G18">
        <v>-2</v>
      </c>
      <c r="H18">
        <v>0</v>
      </c>
      <c r="I18">
        <v>0</v>
      </c>
      <c r="J18">
        <v>0.5</v>
      </c>
      <c r="K18" s="1">
        <v>-0.24655848</v>
      </c>
      <c r="L18" s="1">
        <v>7.3646702999999994E-2</v>
      </c>
      <c r="M18" s="1">
        <v>4.9682646000000002E-3</v>
      </c>
      <c r="N18" s="1">
        <v>-9.6393884999999999E-2</v>
      </c>
      <c r="O18" s="1">
        <v>-0.30758859999999999</v>
      </c>
      <c r="P18" s="1">
        <v>0.14451839</v>
      </c>
      <c r="Q18" s="1">
        <v>101.01817</v>
      </c>
      <c r="R18" s="1">
        <v>30.790338999999999</v>
      </c>
      <c r="S18" s="1">
        <v>14.792857</v>
      </c>
      <c r="T18" s="1">
        <v>101.99231</v>
      </c>
      <c r="U18" s="1">
        <v>16.718240999999999</v>
      </c>
      <c r="V18" s="1">
        <v>9.0227781000000007E-2</v>
      </c>
    </row>
    <row r="19" spans="1:26" x14ac:dyDescent="0.3">
      <c r="A19">
        <v>1</v>
      </c>
      <c r="B19">
        <v>2</v>
      </c>
      <c r="C19">
        <v>17</v>
      </c>
      <c r="D19" t="s">
        <v>23</v>
      </c>
      <c r="E19">
        <v>0</v>
      </c>
      <c r="F19">
        <v>0</v>
      </c>
      <c r="G19">
        <v>0</v>
      </c>
      <c r="H19">
        <v>0</v>
      </c>
      <c r="I19">
        <v>0</v>
      </c>
      <c r="J19">
        <v>0.5</v>
      </c>
      <c r="K19" s="1">
        <v>0.49049189999999998</v>
      </c>
      <c r="L19" s="1">
        <v>-6.1421673000000001E-3</v>
      </c>
      <c r="M19" s="1">
        <v>1.6272081000000001E-2</v>
      </c>
      <c r="N19" s="1">
        <v>-9.6448117999999999E-2</v>
      </c>
      <c r="O19" s="1">
        <v>-0.23763676</v>
      </c>
      <c r="P19" s="1">
        <v>0.27354938000000001</v>
      </c>
      <c r="Q19" s="1">
        <v>101.15926</v>
      </c>
      <c r="R19" s="1">
        <v>30.833342999999999</v>
      </c>
      <c r="S19" s="1">
        <v>14.792728</v>
      </c>
      <c r="T19" s="1">
        <v>101.99142000000001</v>
      </c>
      <c r="U19" s="1">
        <v>16.735316000000001</v>
      </c>
      <c r="V19" s="1">
        <v>9.0351139999999996E-2</v>
      </c>
    </row>
    <row r="20" spans="1:26" x14ac:dyDescent="0.3">
      <c r="A20">
        <v>1</v>
      </c>
      <c r="B20">
        <v>2</v>
      </c>
      <c r="C20">
        <v>18</v>
      </c>
      <c r="D20" t="s">
        <v>23</v>
      </c>
      <c r="E20">
        <v>2</v>
      </c>
      <c r="F20">
        <v>0</v>
      </c>
      <c r="G20">
        <v>2</v>
      </c>
      <c r="H20">
        <v>0</v>
      </c>
      <c r="I20">
        <v>0</v>
      </c>
      <c r="J20">
        <v>0.5</v>
      </c>
      <c r="K20" s="1">
        <v>1.2275636000000001</v>
      </c>
      <c r="L20" s="1">
        <v>-0.19806517000000001</v>
      </c>
      <c r="M20" s="1">
        <v>3.0396972000000001E-2</v>
      </c>
      <c r="N20" s="1">
        <v>-0.11314449</v>
      </c>
      <c r="O20" s="1">
        <v>-0.32503153000000001</v>
      </c>
      <c r="P20" s="1">
        <v>0.37803103999999998</v>
      </c>
      <c r="Q20" s="1">
        <v>101.07577999999999</v>
      </c>
      <c r="R20" s="1">
        <v>30.807898999999999</v>
      </c>
      <c r="S20" s="1">
        <v>14.792185999999999</v>
      </c>
      <c r="T20" s="1">
        <v>101.98769</v>
      </c>
      <c r="U20" s="1">
        <v>16.758507999999999</v>
      </c>
      <c r="V20" s="1">
        <v>9.0272967999999995E-2</v>
      </c>
    </row>
    <row r="21" spans="1:26" x14ac:dyDescent="0.3">
      <c r="A21">
        <v>1</v>
      </c>
      <c r="B21">
        <v>2</v>
      </c>
      <c r="C21">
        <v>19</v>
      </c>
      <c r="D21" t="s">
        <v>23</v>
      </c>
      <c r="E21">
        <v>4</v>
      </c>
      <c r="F21">
        <v>0</v>
      </c>
      <c r="G21">
        <v>4</v>
      </c>
      <c r="H21">
        <v>0</v>
      </c>
      <c r="I21">
        <v>0</v>
      </c>
      <c r="J21">
        <v>0.5</v>
      </c>
      <c r="K21" s="1">
        <v>1.9666471999999999</v>
      </c>
      <c r="L21" s="1">
        <v>-0.27441072999999999</v>
      </c>
      <c r="M21" s="1">
        <v>3.7885299999999997E-2</v>
      </c>
      <c r="N21" s="1">
        <v>-0.14358728000000001</v>
      </c>
      <c r="O21" s="1">
        <v>-0.37971405000000003</v>
      </c>
      <c r="P21" s="1">
        <v>0.46741962999999997</v>
      </c>
      <c r="Q21" s="1">
        <v>101.07838</v>
      </c>
      <c r="R21" s="1">
        <v>30.808689999999999</v>
      </c>
      <c r="S21" s="1">
        <v>14.792018000000001</v>
      </c>
      <c r="T21" s="1">
        <v>101.98653</v>
      </c>
      <c r="U21" s="1">
        <v>16.774985000000001</v>
      </c>
      <c r="V21" s="1">
        <v>9.0272722999999999E-2</v>
      </c>
    </row>
    <row r="22" spans="1:26" x14ac:dyDescent="0.3">
      <c r="A22">
        <v>1</v>
      </c>
      <c r="B22">
        <v>2</v>
      </c>
      <c r="C22">
        <v>20</v>
      </c>
      <c r="D22" t="s">
        <v>23</v>
      </c>
      <c r="E22">
        <v>6</v>
      </c>
      <c r="F22">
        <v>0</v>
      </c>
      <c r="G22">
        <v>6</v>
      </c>
      <c r="H22">
        <v>0</v>
      </c>
      <c r="I22">
        <v>0</v>
      </c>
      <c r="J22">
        <v>0.5</v>
      </c>
      <c r="K22" s="1">
        <v>2.7399710000000002</v>
      </c>
      <c r="L22" s="1">
        <v>-0.41485833999999999</v>
      </c>
      <c r="M22" s="1">
        <v>3.0815787000000001E-2</v>
      </c>
      <c r="N22" s="1">
        <v>-7.4231981000000002E-2</v>
      </c>
      <c r="O22" s="1">
        <v>-0.45185841999999998</v>
      </c>
      <c r="P22" s="1">
        <v>0.55573276000000005</v>
      </c>
      <c r="Q22" s="1">
        <v>100.83131</v>
      </c>
      <c r="R22" s="1">
        <v>30.733384000000001</v>
      </c>
      <c r="S22" s="1">
        <v>14.791524000000001</v>
      </c>
      <c r="T22" s="1">
        <v>101.98312</v>
      </c>
      <c r="U22" s="1">
        <v>16.795258</v>
      </c>
      <c r="V22" s="1">
        <v>9.0048919000000005E-2</v>
      </c>
      <c r="Y22" t="s">
        <v>24</v>
      </c>
      <c r="Z22">
        <v>8</v>
      </c>
    </row>
    <row r="23" spans="1:26" x14ac:dyDescent="0.3">
      <c r="A23">
        <v>1</v>
      </c>
      <c r="B23">
        <v>2</v>
      </c>
      <c r="C23">
        <v>21</v>
      </c>
      <c r="D23" t="s">
        <v>23</v>
      </c>
      <c r="E23">
        <v>8</v>
      </c>
      <c r="F23">
        <v>0</v>
      </c>
      <c r="G23">
        <v>8</v>
      </c>
      <c r="H23">
        <v>0</v>
      </c>
      <c r="I23">
        <v>0</v>
      </c>
      <c r="J23">
        <v>0.5</v>
      </c>
      <c r="K23" s="1">
        <v>3.5608290999999999</v>
      </c>
      <c r="L23" s="1">
        <v>-0.52360656000000005</v>
      </c>
      <c r="M23" s="1">
        <v>3.1602021000000001E-2</v>
      </c>
      <c r="N23" s="1">
        <v>-6.7010116999999994E-2</v>
      </c>
      <c r="O23" s="1">
        <v>-0.38496921000000001</v>
      </c>
      <c r="P23" s="1">
        <v>0.65932935999999998</v>
      </c>
      <c r="Q23" s="1">
        <v>100.74706999999999</v>
      </c>
      <c r="R23" s="1">
        <v>30.707708</v>
      </c>
      <c r="S23" s="1">
        <v>14.791292</v>
      </c>
      <c r="T23" s="1">
        <v>101.98152</v>
      </c>
      <c r="U23" s="1">
        <v>16.809142999999999</v>
      </c>
      <c r="V23" s="1">
        <v>8.9971534000000006E-2</v>
      </c>
      <c r="X23" t="s">
        <v>25</v>
      </c>
      <c r="Y23" t="s">
        <v>26</v>
      </c>
      <c r="Z23">
        <v>7</v>
      </c>
    </row>
    <row r="24" spans="1:26" x14ac:dyDescent="0.3">
      <c r="A24">
        <v>1</v>
      </c>
      <c r="B24">
        <v>2</v>
      </c>
      <c r="C24">
        <v>22</v>
      </c>
      <c r="D24" t="s">
        <v>23</v>
      </c>
      <c r="E24">
        <v>10</v>
      </c>
      <c r="F24">
        <v>0</v>
      </c>
      <c r="G24">
        <v>10</v>
      </c>
      <c r="H24">
        <v>0</v>
      </c>
      <c r="I24">
        <v>0</v>
      </c>
      <c r="J24">
        <v>0.5</v>
      </c>
      <c r="K24" s="1">
        <v>4.3458373999999997</v>
      </c>
      <c r="L24" s="1">
        <v>-0.55105775000000001</v>
      </c>
      <c r="M24" s="1">
        <v>3.8731106000000001E-2</v>
      </c>
      <c r="N24" s="1">
        <v>-0.10557863000000001</v>
      </c>
      <c r="O24" s="1">
        <v>-0.38494555000000003</v>
      </c>
      <c r="P24" s="1">
        <v>0.77245353000000005</v>
      </c>
      <c r="Q24" s="1">
        <v>100.52428999999999</v>
      </c>
      <c r="R24" s="1">
        <v>30.639803000000001</v>
      </c>
      <c r="S24" s="1">
        <v>14.79083</v>
      </c>
      <c r="T24" s="1">
        <v>101.97834</v>
      </c>
      <c r="U24" s="1">
        <v>16.834682999999998</v>
      </c>
      <c r="V24" s="1">
        <v>8.9768623000000006E-2</v>
      </c>
      <c r="X24" t="s">
        <v>27</v>
      </c>
      <c r="Y24" t="s">
        <v>28</v>
      </c>
      <c r="Z24">
        <v>12</v>
      </c>
    </row>
    <row r="25" spans="1:26" x14ac:dyDescent="0.3">
      <c r="A25">
        <v>1</v>
      </c>
      <c r="B25">
        <v>2</v>
      </c>
      <c r="C25">
        <v>23</v>
      </c>
      <c r="D25" t="s">
        <v>23</v>
      </c>
      <c r="E25">
        <v>12</v>
      </c>
      <c r="F25">
        <v>0</v>
      </c>
      <c r="G25">
        <v>12</v>
      </c>
      <c r="H25">
        <v>0</v>
      </c>
      <c r="I25">
        <v>0</v>
      </c>
      <c r="J25">
        <v>0.5</v>
      </c>
      <c r="K25" s="1">
        <v>5.1877725999999997</v>
      </c>
      <c r="L25" s="1">
        <v>-0.74439412999999999</v>
      </c>
      <c r="M25" s="1">
        <v>4.6179805999999997E-2</v>
      </c>
      <c r="N25" s="1">
        <v>-0.11254181000000001</v>
      </c>
      <c r="O25" s="1">
        <v>-0.49271573000000002</v>
      </c>
      <c r="P25" s="1">
        <v>0.87566960000000005</v>
      </c>
      <c r="Q25" s="1">
        <v>100.15562</v>
      </c>
      <c r="R25" s="1">
        <v>30.527432000000001</v>
      </c>
      <c r="S25" s="1">
        <v>14.790481</v>
      </c>
      <c r="T25" s="1">
        <v>101.97593000000001</v>
      </c>
      <c r="U25" s="1">
        <v>16.833386999999998</v>
      </c>
      <c r="V25" s="1">
        <v>8.9439598999999995E-2</v>
      </c>
      <c r="Y25" t="s">
        <v>29</v>
      </c>
      <c r="Z25">
        <v>2.3779999999999999E-3</v>
      </c>
    </row>
    <row r="26" spans="1:26" x14ac:dyDescent="0.3">
      <c r="A26">
        <v>1</v>
      </c>
      <c r="B26">
        <v>2</v>
      </c>
      <c r="C26">
        <v>24</v>
      </c>
      <c r="D26" t="s">
        <v>23</v>
      </c>
      <c r="E26">
        <v>13</v>
      </c>
      <c r="F26">
        <v>0</v>
      </c>
      <c r="G26">
        <v>13</v>
      </c>
      <c r="H26">
        <v>0</v>
      </c>
      <c r="I26">
        <v>0</v>
      </c>
      <c r="J26">
        <v>0.5</v>
      </c>
      <c r="K26" s="1">
        <v>5.5685041999999996</v>
      </c>
      <c r="L26" s="1">
        <v>-0.64782364999999997</v>
      </c>
      <c r="M26" s="1">
        <v>4.6068014999999997E-2</v>
      </c>
      <c r="N26" s="1">
        <v>-0.11820348999999999</v>
      </c>
      <c r="O26" s="1">
        <v>-0.49277780999999998</v>
      </c>
      <c r="P26" s="1">
        <v>0.92794166</v>
      </c>
      <c r="Q26" s="1">
        <v>100.05244999999999</v>
      </c>
      <c r="R26" s="1">
        <v>30.495985999999998</v>
      </c>
      <c r="S26" s="1">
        <v>14.790388</v>
      </c>
      <c r="T26" s="1">
        <v>101.97529</v>
      </c>
      <c r="U26" s="1">
        <v>16.837067000000001</v>
      </c>
      <c r="V26" s="1">
        <v>8.9346901000000006E-2</v>
      </c>
    </row>
    <row r="27" spans="1:26" x14ac:dyDescent="0.3">
      <c r="A27">
        <v>1</v>
      </c>
      <c r="B27">
        <v>2</v>
      </c>
      <c r="C27">
        <v>25</v>
      </c>
      <c r="D27" t="s">
        <v>23</v>
      </c>
      <c r="E27">
        <v>14</v>
      </c>
      <c r="F27">
        <v>0</v>
      </c>
      <c r="G27">
        <v>14</v>
      </c>
      <c r="H27">
        <v>0</v>
      </c>
      <c r="I27">
        <v>0</v>
      </c>
      <c r="J27">
        <v>0.5</v>
      </c>
      <c r="K27" s="1">
        <v>5.8974637999999997</v>
      </c>
      <c r="L27" s="1">
        <v>-0.52722648000000005</v>
      </c>
      <c r="M27" s="1">
        <v>5.0541784999999999E-2</v>
      </c>
      <c r="N27" s="1">
        <v>-0.12606041000000001</v>
      </c>
      <c r="O27" s="1">
        <v>-0.46042814999999998</v>
      </c>
      <c r="P27" s="1">
        <v>0.99286198000000003</v>
      </c>
      <c r="Q27" s="1">
        <v>99.513518000000005</v>
      </c>
      <c r="R27" s="1">
        <v>30.331720000000001</v>
      </c>
      <c r="S27" s="1">
        <v>14.789585000000001</v>
      </c>
      <c r="T27" s="1">
        <v>101.96975</v>
      </c>
      <c r="U27" s="1">
        <v>16.863156</v>
      </c>
      <c r="V27" s="1">
        <v>8.8861639000000006E-2</v>
      </c>
    </row>
    <row r="28" spans="1:26" x14ac:dyDescent="0.3">
      <c r="A28">
        <v>1</v>
      </c>
      <c r="B28">
        <v>2</v>
      </c>
      <c r="C28">
        <v>26</v>
      </c>
      <c r="D28" t="s">
        <v>23</v>
      </c>
      <c r="E28">
        <v>15</v>
      </c>
      <c r="F28">
        <v>0</v>
      </c>
      <c r="G28">
        <v>15</v>
      </c>
      <c r="H28">
        <v>0</v>
      </c>
      <c r="I28">
        <v>0</v>
      </c>
      <c r="J28">
        <v>0.5</v>
      </c>
      <c r="K28" s="1">
        <v>6.4016615999999997</v>
      </c>
      <c r="L28" s="1">
        <v>-0.54384869999999996</v>
      </c>
      <c r="M28" s="1">
        <v>5.3539572000000001E-2</v>
      </c>
      <c r="N28" s="1">
        <v>-0.14529542000000001</v>
      </c>
      <c r="O28" s="1">
        <v>-0.46577378000000003</v>
      </c>
      <c r="P28" s="1">
        <v>1.0512763000000001</v>
      </c>
      <c r="Q28" s="1">
        <v>100.33466</v>
      </c>
      <c r="R28" s="1">
        <v>30.582004000000001</v>
      </c>
      <c r="S28" s="1">
        <v>14.790328000000001</v>
      </c>
      <c r="T28" s="1">
        <v>101.97487</v>
      </c>
      <c r="U28" s="1">
        <v>16.891638</v>
      </c>
      <c r="V28" s="1">
        <v>8.9590485999999997E-2</v>
      </c>
    </row>
    <row r="29" spans="1:26" x14ac:dyDescent="0.3">
      <c r="A29">
        <v>1</v>
      </c>
      <c r="B29">
        <v>3</v>
      </c>
      <c r="C29">
        <v>27</v>
      </c>
      <c r="D29" t="s">
        <v>23</v>
      </c>
      <c r="E29">
        <v>-4</v>
      </c>
      <c r="F29">
        <v>0</v>
      </c>
      <c r="G29">
        <v>-4</v>
      </c>
      <c r="H29">
        <v>0</v>
      </c>
      <c r="I29">
        <v>0</v>
      </c>
      <c r="J29">
        <v>0.5</v>
      </c>
      <c r="K29" s="1">
        <v>-1.9881124999999999</v>
      </c>
      <c r="L29" s="1">
        <v>4.8647542000000002E-2</v>
      </c>
      <c r="M29" s="1">
        <v>3.2254491000000003E-2</v>
      </c>
      <c r="N29" s="1">
        <v>-0.26787164000000002</v>
      </c>
      <c r="O29" s="1">
        <v>-0.52160700999999998</v>
      </c>
      <c r="P29" s="1">
        <v>0.24431884000000001</v>
      </c>
      <c r="Q29" s="1">
        <v>150.58054999999999</v>
      </c>
      <c r="R29" s="1">
        <v>45.896951000000001</v>
      </c>
      <c r="S29" s="1">
        <v>14.858701</v>
      </c>
      <c r="T29" s="1">
        <v>102.44628</v>
      </c>
      <c r="U29" s="1">
        <v>17.216142999999999</v>
      </c>
      <c r="V29" s="1">
        <v>0.13438072000000001</v>
      </c>
    </row>
    <row r="30" spans="1:26" x14ac:dyDescent="0.3">
      <c r="A30">
        <v>1</v>
      </c>
      <c r="B30">
        <v>3</v>
      </c>
      <c r="C30">
        <v>28</v>
      </c>
      <c r="D30" t="s">
        <v>23</v>
      </c>
      <c r="E30">
        <v>-2</v>
      </c>
      <c r="F30">
        <v>0</v>
      </c>
      <c r="G30">
        <v>-2</v>
      </c>
      <c r="H30">
        <v>0</v>
      </c>
      <c r="I30">
        <v>0</v>
      </c>
      <c r="J30">
        <v>0.5</v>
      </c>
      <c r="K30" s="1">
        <v>-0.46561079999999999</v>
      </c>
      <c r="L30" s="1">
        <v>-1.8700512999999998E-2</v>
      </c>
      <c r="M30" s="1">
        <v>4.6137079999999997E-2</v>
      </c>
      <c r="N30" s="1">
        <v>-0.33439249999999998</v>
      </c>
      <c r="O30" s="1">
        <v>-0.58396585000000001</v>
      </c>
      <c r="P30" s="1">
        <v>0.43536830999999998</v>
      </c>
      <c r="Q30" s="1">
        <v>150.82148000000001</v>
      </c>
      <c r="R30" s="1">
        <v>45.970387000000002</v>
      </c>
      <c r="S30" s="1">
        <v>14.858494</v>
      </c>
      <c r="T30" s="1">
        <v>102.44486000000001</v>
      </c>
      <c r="U30" s="1">
        <v>17.261165999999999</v>
      </c>
      <c r="V30" s="1">
        <v>0.13458529999999999</v>
      </c>
    </row>
    <row r="31" spans="1:26" x14ac:dyDescent="0.3">
      <c r="A31">
        <v>1</v>
      </c>
      <c r="B31">
        <v>3</v>
      </c>
      <c r="C31">
        <v>29</v>
      </c>
      <c r="D31" t="s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0.5</v>
      </c>
      <c r="K31" s="1">
        <v>1.0955588000000001</v>
      </c>
      <c r="L31" s="1">
        <v>-0.32626369</v>
      </c>
      <c r="M31" s="1">
        <v>6.1741846000000003E-2</v>
      </c>
      <c r="N31" s="1">
        <v>-0.29919277</v>
      </c>
      <c r="O31" s="1">
        <v>-0.52468208999999999</v>
      </c>
      <c r="P31" s="1">
        <v>0.56160469000000002</v>
      </c>
      <c r="Q31" s="1">
        <v>150.71475000000001</v>
      </c>
      <c r="R31" s="1">
        <v>45.937857000000001</v>
      </c>
      <c r="S31" s="1">
        <v>14.857848000000001</v>
      </c>
      <c r="T31" s="1">
        <v>102.4404</v>
      </c>
      <c r="U31" s="1">
        <v>17.309087000000002</v>
      </c>
      <c r="V31" s="1">
        <v>0.13447897</v>
      </c>
    </row>
    <row r="32" spans="1:26" x14ac:dyDescent="0.3">
      <c r="A32">
        <v>1</v>
      </c>
      <c r="B32">
        <v>3</v>
      </c>
      <c r="C32">
        <v>30</v>
      </c>
      <c r="D32" t="s">
        <v>23</v>
      </c>
      <c r="E32">
        <v>2</v>
      </c>
      <c r="F32">
        <v>0</v>
      </c>
      <c r="G32">
        <v>2</v>
      </c>
      <c r="H32">
        <v>0</v>
      </c>
      <c r="I32">
        <v>0</v>
      </c>
      <c r="J32">
        <v>0.5</v>
      </c>
      <c r="K32" s="1">
        <v>2.6548064999999998</v>
      </c>
      <c r="L32" s="1">
        <v>-0.69057139000000001</v>
      </c>
      <c r="M32" s="1">
        <v>9.5676383000000004E-2</v>
      </c>
      <c r="N32" s="1">
        <v>-0.34551702000000001</v>
      </c>
      <c r="O32" s="1">
        <v>-0.68041048000000004</v>
      </c>
      <c r="P32" s="1">
        <v>0.64749942999999999</v>
      </c>
      <c r="Q32" s="1">
        <v>150.59752</v>
      </c>
      <c r="R32" s="1">
        <v>45.902124999999998</v>
      </c>
      <c r="S32" s="1">
        <v>14.857049</v>
      </c>
      <c r="T32" s="1">
        <v>102.4349</v>
      </c>
      <c r="U32" s="1">
        <v>17.327726999999999</v>
      </c>
      <c r="V32" s="1">
        <v>0.13437004999999999</v>
      </c>
    </row>
    <row r="33" spans="1:29" x14ac:dyDescent="0.3">
      <c r="A33">
        <v>1</v>
      </c>
      <c r="B33">
        <v>3</v>
      </c>
      <c r="C33">
        <v>31</v>
      </c>
      <c r="D33" t="s">
        <v>23</v>
      </c>
      <c r="E33">
        <v>4</v>
      </c>
      <c r="F33">
        <v>0</v>
      </c>
      <c r="G33">
        <v>4</v>
      </c>
      <c r="H33">
        <v>0</v>
      </c>
      <c r="I33">
        <v>0</v>
      </c>
      <c r="J33">
        <v>0.5</v>
      </c>
      <c r="K33" s="1">
        <v>4.1767552999999999</v>
      </c>
      <c r="L33" s="1">
        <v>-0.96836635999999998</v>
      </c>
      <c r="M33" s="1">
        <v>0.10999368</v>
      </c>
      <c r="N33" s="1">
        <v>-0.33459588000000001</v>
      </c>
      <c r="O33" s="1">
        <v>-0.76591405999999995</v>
      </c>
      <c r="P33" s="1">
        <v>0.69443063000000005</v>
      </c>
      <c r="Q33" s="1">
        <v>150.33822000000001</v>
      </c>
      <c r="R33" s="1">
        <v>45.823090999999998</v>
      </c>
      <c r="S33" s="1">
        <v>14.856157</v>
      </c>
      <c r="T33" s="1">
        <v>102.42874999999999</v>
      </c>
      <c r="U33" s="1">
        <v>17.349374999999998</v>
      </c>
      <c r="V33" s="1">
        <v>0.13413369999999999</v>
      </c>
    </row>
    <row r="34" spans="1:29" x14ac:dyDescent="0.3">
      <c r="A34">
        <v>1</v>
      </c>
      <c r="B34">
        <v>3</v>
      </c>
      <c r="C34">
        <v>32</v>
      </c>
      <c r="D34" t="s">
        <v>23</v>
      </c>
      <c r="E34">
        <v>6</v>
      </c>
      <c r="F34">
        <v>0</v>
      </c>
      <c r="G34">
        <v>6</v>
      </c>
      <c r="H34">
        <v>0</v>
      </c>
      <c r="I34">
        <v>0</v>
      </c>
      <c r="J34">
        <v>0.5</v>
      </c>
      <c r="K34" s="1">
        <v>5.8384501000000002</v>
      </c>
      <c r="L34" s="1">
        <v>-1.3820873</v>
      </c>
      <c r="M34" s="1">
        <v>9.2303910000000003E-2</v>
      </c>
      <c r="N34" s="1">
        <v>-0.1682765</v>
      </c>
      <c r="O34" s="1">
        <v>-0.98209248000000005</v>
      </c>
      <c r="P34" s="1">
        <v>0.74812319999999999</v>
      </c>
      <c r="Q34" s="1">
        <v>149.99975000000001</v>
      </c>
      <c r="R34" s="1">
        <v>45.719923999999999</v>
      </c>
      <c r="S34" s="1">
        <v>14.855388</v>
      </c>
      <c r="T34" s="1">
        <v>102.42344</v>
      </c>
      <c r="U34" s="1">
        <v>17.380927</v>
      </c>
      <c r="V34" s="1">
        <v>0.13382443999999999</v>
      </c>
    </row>
    <row r="35" spans="1:29" x14ac:dyDescent="0.3">
      <c r="A35">
        <v>1</v>
      </c>
      <c r="B35">
        <v>3</v>
      </c>
      <c r="C35">
        <v>33</v>
      </c>
      <c r="D35" t="s">
        <v>23</v>
      </c>
      <c r="E35">
        <v>8</v>
      </c>
      <c r="F35">
        <v>0</v>
      </c>
      <c r="G35">
        <v>8</v>
      </c>
      <c r="H35">
        <v>0</v>
      </c>
      <c r="I35">
        <v>0</v>
      </c>
      <c r="J35">
        <v>0.5</v>
      </c>
      <c r="K35" s="1">
        <v>7.5772310999999997</v>
      </c>
      <c r="L35" s="1">
        <v>-1.7306185999999999</v>
      </c>
      <c r="M35" s="1">
        <v>9.6302900999999996E-2</v>
      </c>
      <c r="N35" s="1">
        <v>-0.12339459999999999</v>
      </c>
      <c r="O35" s="1">
        <v>-0.77519033999999998</v>
      </c>
      <c r="P35" s="1">
        <v>0.81654236000000002</v>
      </c>
      <c r="Q35" s="1">
        <v>149.75479000000001</v>
      </c>
      <c r="R35" s="1">
        <v>45.64526</v>
      </c>
      <c r="S35" s="1">
        <v>14.854913</v>
      </c>
      <c r="T35" s="1">
        <v>102.42017</v>
      </c>
      <c r="U35" s="1">
        <v>17.419606999999999</v>
      </c>
      <c r="V35" s="1">
        <v>0.13359699999999999</v>
      </c>
    </row>
    <row r="36" spans="1:29" x14ac:dyDescent="0.3">
      <c r="A36">
        <v>1</v>
      </c>
      <c r="B36">
        <v>3</v>
      </c>
      <c r="C36">
        <v>34</v>
      </c>
      <c r="D36" t="s">
        <v>23</v>
      </c>
      <c r="E36">
        <v>10</v>
      </c>
      <c r="F36">
        <v>0</v>
      </c>
      <c r="G36">
        <v>10</v>
      </c>
      <c r="H36">
        <v>0</v>
      </c>
      <c r="I36">
        <v>0</v>
      </c>
      <c r="J36">
        <v>0.5</v>
      </c>
      <c r="K36" s="1">
        <v>9.2639478000000004</v>
      </c>
      <c r="L36" s="1">
        <v>-1.9605352</v>
      </c>
      <c r="M36" s="1">
        <v>0.10711248</v>
      </c>
      <c r="N36" s="1">
        <v>-0.15502002000000001</v>
      </c>
      <c r="O36" s="1">
        <v>-0.76140342000000005</v>
      </c>
      <c r="P36" s="1">
        <v>0.91076864999999996</v>
      </c>
      <c r="Q36" s="1">
        <v>149.71355</v>
      </c>
      <c r="R36" s="1">
        <v>45.632688999999999</v>
      </c>
      <c r="S36" s="1">
        <v>14.85474</v>
      </c>
      <c r="T36" s="1">
        <v>102.41898</v>
      </c>
      <c r="U36" s="1">
        <v>17.460553999999998</v>
      </c>
      <c r="V36" s="1">
        <v>0.1335508</v>
      </c>
    </row>
    <row r="37" spans="1:29" x14ac:dyDescent="0.3">
      <c r="A37">
        <v>1</v>
      </c>
      <c r="B37">
        <v>3</v>
      </c>
      <c r="C37">
        <v>35</v>
      </c>
      <c r="D37" t="s">
        <v>23</v>
      </c>
      <c r="E37">
        <v>12</v>
      </c>
      <c r="F37">
        <v>0</v>
      </c>
      <c r="G37">
        <v>12</v>
      </c>
      <c r="H37">
        <v>0</v>
      </c>
      <c r="I37">
        <v>0</v>
      </c>
      <c r="J37">
        <v>0.5</v>
      </c>
      <c r="K37" s="1">
        <v>11.172186999999999</v>
      </c>
      <c r="L37" s="1">
        <v>-2.4195661999999998</v>
      </c>
      <c r="M37" s="1">
        <v>0.1216492</v>
      </c>
      <c r="N37" s="1">
        <v>-0.20263524999999999</v>
      </c>
      <c r="O37" s="1">
        <v>-0.93618217999999997</v>
      </c>
      <c r="P37" s="1">
        <v>0.99681399999999998</v>
      </c>
      <c r="Q37" s="1">
        <v>150.13216</v>
      </c>
      <c r="R37" s="1">
        <v>45.760281999999997</v>
      </c>
      <c r="S37" s="1">
        <v>14.855165</v>
      </c>
      <c r="T37" s="1">
        <v>102.42191</v>
      </c>
      <c r="U37" s="1">
        <v>17.483613999999999</v>
      </c>
      <c r="V37" s="1">
        <v>0.13391891</v>
      </c>
    </row>
    <row r="38" spans="1:29" x14ac:dyDescent="0.3">
      <c r="A38">
        <v>1</v>
      </c>
      <c r="B38">
        <v>3</v>
      </c>
      <c r="C38">
        <v>36</v>
      </c>
      <c r="D38" t="s">
        <v>23</v>
      </c>
      <c r="E38">
        <v>13</v>
      </c>
      <c r="F38">
        <v>0</v>
      </c>
      <c r="G38">
        <v>13</v>
      </c>
      <c r="H38">
        <v>0</v>
      </c>
      <c r="I38">
        <v>0</v>
      </c>
      <c r="J38">
        <v>0.5</v>
      </c>
      <c r="K38" s="1">
        <v>12.090756000000001</v>
      </c>
      <c r="L38" s="1">
        <v>-2.3340557</v>
      </c>
      <c r="M38" s="1">
        <v>0.11891438</v>
      </c>
      <c r="N38" s="1">
        <v>-0.18601138</v>
      </c>
      <c r="O38" s="1">
        <v>-1.0015699</v>
      </c>
      <c r="P38" s="1">
        <v>1.0545891999999999</v>
      </c>
      <c r="Q38" s="1">
        <v>150.78905</v>
      </c>
      <c r="R38" s="1">
        <v>45.960503000000003</v>
      </c>
      <c r="S38" s="1">
        <v>14.856036</v>
      </c>
      <c r="T38" s="1">
        <v>102.42791</v>
      </c>
      <c r="U38" s="1">
        <v>17.516643999999999</v>
      </c>
      <c r="V38" s="1">
        <v>0.13449722</v>
      </c>
      <c r="X38" t="s">
        <v>30</v>
      </c>
    </row>
    <row r="39" spans="1:29" x14ac:dyDescent="0.3">
      <c r="A39">
        <v>1</v>
      </c>
      <c r="B39">
        <v>3</v>
      </c>
      <c r="C39">
        <v>37</v>
      </c>
      <c r="D39" t="s">
        <v>23</v>
      </c>
      <c r="E39">
        <v>14</v>
      </c>
      <c r="F39">
        <v>0</v>
      </c>
      <c r="G39">
        <v>14</v>
      </c>
      <c r="H39">
        <v>0</v>
      </c>
      <c r="I39">
        <v>0</v>
      </c>
      <c r="J39">
        <v>0.5</v>
      </c>
      <c r="K39" s="1">
        <v>12.858086999999999</v>
      </c>
      <c r="L39" s="1">
        <v>-2.1524584999999998</v>
      </c>
      <c r="M39" s="1">
        <v>0.12601456</v>
      </c>
      <c r="N39" s="1">
        <v>-0.19631375000000001</v>
      </c>
      <c r="O39" s="1">
        <v>-1.0203871</v>
      </c>
      <c r="P39" s="1">
        <v>1.1149458000000001</v>
      </c>
      <c r="Q39" s="1">
        <v>150.28622999999999</v>
      </c>
      <c r="R39" s="1">
        <v>45.807242000000002</v>
      </c>
      <c r="S39" s="1">
        <v>14.855575</v>
      </c>
      <c r="T39" s="1">
        <v>102.42473</v>
      </c>
      <c r="U39" s="1">
        <v>17.543602</v>
      </c>
      <c r="V39" s="1">
        <v>0.13404250000000001</v>
      </c>
      <c r="W39" t="s">
        <v>31</v>
      </c>
    </row>
    <row r="40" spans="1:29" x14ac:dyDescent="0.3">
      <c r="A40">
        <v>1</v>
      </c>
      <c r="B40">
        <v>3</v>
      </c>
      <c r="C40">
        <v>38</v>
      </c>
      <c r="D40" t="s">
        <v>23</v>
      </c>
      <c r="E40">
        <v>15</v>
      </c>
      <c r="F40">
        <v>0</v>
      </c>
      <c r="G40">
        <v>15</v>
      </c>
      <c r="H40">
        <v>0</v>
      </c>
      <c r="I40">
        <v>0</v>
      </c>
      <c r="J40">
        <v>0.5</v>
      </c>
      <c r="K40" s="1">
        <v>13.659435999999999</v>
      </c>
      <c r="L40" s="1">
        <v>-2.2582118000000002</v>
      </c>
      <c r="M40" s="1">
        <v>0.13041874000000001</v>
      </c>
      <c r="N40" s="1">
        <v>-0.17788332000000001</v>
      </c>
      <c r="O40" s="1">
        <v>-0.92610495000000004</v>
      </c>
      <c r="P40" s="1">
        <v>1.1679275</v>
      </c>
      <c r="Q40" s="1">
        <v>149.80090999999999</v>
      </c>
      <c r="R40" s="1">
        <v>45.659317999999999</v>
      </c>
      <c r="S40" s="1">
        <v>14.854645</v>
      </c>
      <c r="T40" s="1">
        <v>102.41831999999999</v>
      </c>
      <c r="U40" s="1">
        <v>17.569042</v>
      </c>
      <c r="V40" s="1">
        <v>0.13360379999999999</v>
      </c>
      <c r="W40" t="s">
        <v>32</v>
      </c>
      <c r="X40" t="s">
        <v>33</v>
      </c>
      <c r="Y40" t="s">
        <v>34</v>
      </c>
      <c r="Z40" t="s">
        <v>35</v>
      </c>
      <c r="AA40" t="s">
        <v>36</v>
      </c>
      <c r="AB40" t="s">
        <v>37</v>
      </c>
      <c r="AC40" t="s">
        <v>38</v>
      </c>
    </row>
    <row r="41" spans="1:29" s="2" customFormat="1" x14ac:dyDescent="0.3">
      <c r="A41" s="2">
        <v>1</v>
      </c>
      <c r="B41" s="2">
        <v>4</v>
      </c>
      <c r="C41" s="2">
        <v>39</v>
      </c>
      <c r="D41" s="2" t="s">
        <v>23</v>
      </c>
      <c r="E41" s="2">
        <v>-4</v>
      </c>
      <c r="F41" s="2">
        <v>0</v>
      </c>
      <c r="G41" s="2">
        <v>-4</v>
      </c>
      <c r="H41" s="2">
        <v>0</v>
      </c>
      <c r="I41" s="2">
        <v>0</v>
      </c>
      <c r="J41" s="2">
        <v>0.5</v>
      </c>
      <c r="K41" s="3">
        <v>-2.5815355000000002</v>
      </c>
      <c r="L41" s="3">
        <v>-2.5232109999999999E-2</v>
      </c>
      <c r="M41" s="3">
        <v>7.2290990999999999E-2</v>
      </c>
      <c r="N41" s="3">
        <v>-0.46026114000000001</v>
      </c>
      <c r="O41" s="3">
        <v>-0.62858340999999995</v>
      </c>
      <c r="P41" s="3">
        <v>0.41771137000000003</v>
      </c>
      <c r="Q41" s="3">
        <v>175.1515</v>
      </c>
      <c r="R41" s="3">
        <v>53.386178999999998</v>
      </c>
      <c r="S41" s="3">
        <v>14.900807</v>
      </c>
      <c r="T41" s="3">
        <v>102.7366</v>
      </c>
      <c r="U41" s="3">
        <v>17.912210999999999</v>
      </c>
      <c r="V41" s="3">
        <v>0.15612126000000001</v>
      </c>
      <c r="W41" s="3">
        <f>0.5*$Z$25*Q41^2</f>
        <v>36.476199015225248</v>
      </c>
      <c r="X41" s="3">
        <f>K41/(W41*$Z$22)</f>
        <v>-8.8466437351465178E-3</v>
      </c>
      <c r="Y41" s="3">
        <f>P41/(W41*$Z$22)</f>
        <v>1.4314518140501919E-3</v>
      </c>
      <c r="Z41" s="3">
        <f>M41/(W41*$Z$22)</f>
        <v>2.4773342944061131E-4</v>
      </c>
      <c r="AA41" s="3">
        <f>L41/(W41*$Z$22*$Z$23)</f>
        <v>-1.2352531377215934E-5</v>
      </c>
      <c r="AB41" s="3">
        <f>N41/(W41*$Z$22*$Z$23)</f>
        <v>-2.2532361239560131E-4</v>
      </c>
      <c r="AC41" s="3">
        <f>O41/(W41*$Z$22*$Z$23)</f>
        <v>-3.0772679317038438E-4</v>
      </c>
    </row>
    <row r="42" spans="1:29" s="2" customFormat="1" x14ac:dyDescent="0.3">
      <c r="A42" s="2">
        <v>1</v>
      </c>
      <c r="B42" s="2">
        <v>4</v>
      </c>
      <c r="C42" s="2">
        <v>40</v>
      </c>
      <c r="D42" s="2" t="s">
        <v>23</v>
      </c>
      <c r="E42" s="2">
        <v>-2</v>
      </c>
      <c r="F42" s="2">
        <v>0</v>
      </c>
      <c r="G42" s="2">
        <v>-2</v>
      </c>
      <c r="H42" s="2">
        <v>0</v>
      </c>
      <c r="I42" s="2">
        <v>0</v>
      </c>
      <c r="J42" s="2">
        <v>0.5</v>
      </c>
      <c r="K42" s="3">
        <v>-0.5292964</v>
      </c>
      <c r="L42" s="3">
        <v>-0.14176053999999999</v>
      </c>
      <c r="M42" s="3">
        <v>0.10699614</v>
      </c>
      <c r="N42" s="3">
        <v>-0.4930097</v>
      </c>
      <c r="O42" s="3">
        <v>-0.70605030999999996</v>
      </c>
      <c r="P42" s="3">
        <v>0.62513859000000005</v>
      </c>
      <c r="Q42" s="3">
        <v>175.55266</v>
      </c>
      <c r="R42" s="3">
        <v>53.508451999999998</v>
      </c>
      <c r="S42" s="3">
        <v>14.90089</v>
      </c>
      <c r="T42" s="3">
        <v>102.73717000000001</v>
      </c>
      <c r="U42" s="3">
        <v>17.967976</v>
      </c>
      <c r="V42" s="3">
        <v>0.15646384999999999</v>
      </c>
    </row>
    <row r="43" spans="1:29" s="2" customFormat="1" x14ac:dyDescent="0.3">
      <c r="A43" s="2">
        <v>1</v>
      </c>
      <c r="B43" s="2">
        <v>4</v>
      </c>
      <c r="C43" s="2">
        <v>41</v>
      </c>
      <c r="D43" s="2" t="s">
        <v>23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0.5</v>
      </c>
      <c r="K43" s="3">
        <v>1.4772130999999999</v>
      </c>
      <c r="L43" s="3">
        <v>-0.50699393999999998</v>
      </c>
      <c r="M43" s="3">
        <v>0.11569985000000001</v>
      </c>
      <c r="N43" s="3">
        <v>-0.48860524999999999</v>
      </c>
      <c r="O43" s="3">
        <v>-0.66710519000000001</v>
      </c>
      <c r="P43" s="3">
        <v>0.75278666999999999</v>
      </c>
      <c r="Q43" s="3">
        <v>175.15241</v>
      </c>
      <c r="R43" s="3">
        <v>53.386454000000001</v>
      </c>
      <c r="S43" s="3">
        <v>14.899827</v>
      </c>
      <c r="T43" s="3">
        <v>102.72984</v>
      </c>
      <c r="U43" s="3">
        <v>17.997522</v>
      </c>
      <c r="V43" s="3">
        <v>0.15609919</v>
      </c>
    </row>
    <row r="44" spans="1:29" s="2" customFormat="1" x14ac:dyDescent="0.3">
      <c r="A44" s="2">
        <v>1</v>
      </c>
      <c r="B44" s="2">
        <v>4</v>
      </c>
      <c r="C44" s="2">
        <v>42</v>
      </c>
      <c r="D44" s="2" t="s">
        <v>23</v>
      </c>
      <c r="E44" s="2">
        <v>2</v>
      </c>
      <c r="F44" s="2">
        <v>0</v>
      </c>
      <c r="G44" s="2">
        <v>2</v>
      </c>
      <c r="H44" s="2">
        <v>0</v>
      </c>
      <c r="I44" s="2">
        <v>0</v>
      </c>
      <c r="J44" s="2">
        <v>0.5</v>
      </c>
      <c r="K44" s="3">
        <v>3.5545163999999998</v>
      </c>
      <c r="L44" s="3">
        <v>-1.0270315000000001</v>
      </c>
      <c r="M44" s="3">
        <v>0.15132214999999999</v>
      </c>
      <c r="N44" s="3">
        <v>-0.51217188000000002</v>
      </c>
      <c r="O44" s="3">
        <v>-0.87625222999999997</v>
      </c>
      <c r="P44" s="3">
        <v>0.82398906999999999</v>
      </c>
      <c r="Q44" s="3">
        <v>174.74336</v>
      </c>
      <c r="R44" s="3">
        <v>53.261775999999998</v>
      </c>
      <c r="S44" s="3">
        <v>14.898458</v>
      </c>
      <c r="T44" s="3">
        <v>102.7204</v>
      </c>
      <c r="U44" s="3">
        <v>18.038979999999999</v>
      </c>
      <c r="V44" s="3">
        <v>0.15572354999999999</v>
      </c>
    </row>
    <row r="45" spans="1:29" s="2" customFormat="1" x14ac:dyDescent="0.3">
      <c r="A45" s="2">
        <v>1</v>
      </c>
      <c r="B45" s="2">
        <v>4</v>
      </c>
      <c r="C45" s="2">
        <v>43</v>
      </c>
      <c r="D45" s="2" t="s">
        <v>23</v>
      </c>
      <c r="E45" s="2">
        <v>4</v>
      </c>
      <c r="F45" s="2">
        <v>0</v>
      </c>
      <c r="G45" s="2">
        <v>4</v>
      </c>
      <c r="H45" s="2">
        <v>0</v>
      </c>
      <c r="I45" s="2">
        <v>0</v>
      </c>
      <c r="J45" s="2">
        <v>0.5</v>
      </c>
      <c r="K45" s="3">
        <v>5.6334961999999997</v>
      </c>
      <c r="L45" s="3">
        <v>-1.4340362</v>
      </c>
      <c r="M45" s="3">
        <v>0.15922054999999999</v>
      </c>
      <c r="N45" s="3">
        <v>-0.49674402000000001</v>
      </c>
      <c r="O45" s="3">
        <v>-1.0071466</v>
      </c>
      <c r="P45" s="3">
        <v>0.84990736</v>
      </c>
      <c r="Q45" s="3">
        <v>175.41144</v>
      </c>
      <c r="R45" s="3">
        <v>53.465407999999996</v>
      </c>
      <c r="S45" s="3">
        <v>14.898375</v>
      </c>
      <c r="T45" s="3">
        <v>102.71983</v>
      </c>
      <c r="U45" s="3">
        <v>18.065306</v>
      </c>
      <c r="V45" s="3">
        <v>0.15631185</v>
      </c>
    </row>
    <row r="46" spans="1:29" s="2" customFormat="1" x14ac:dyDescent="0.3">
      <c r="A46" s="2">
        <v>1</v>
      </c>
      <c r="B46" s="2">
        <v>4</v>
      </c>
      <c r="C46" s="2">
        <v>44</v>
      </c>
      <c r="D46" s="2" t="s">
        <v>23</v>
      </c>
      <c r="E46" s="2">
        <v>6</v>
      </c>
      <c r="F46" s="2">
        <v>0</v>
      </c>
      <c r="G46" s="2">
        <v>6</v>
      </c>
      <c r="H46" s="2">
        <v>0</v>
      </c>
      <c r="I46" s="2">
        <v>0</v>
      </c>
      <c r="J46" s="2">
        <v>0.5</v>
      </c>
      <c r="K46" s="3">
        <v>7.9036336</v>
      </c>
      <c r="L46" s="3">
        <v>-1.9720944</v>
      </c>
      <c r="M46" s="3">
        <v>0.14905460000000001</v>
      </c>
      <c r="N46" s="3">
        <v>-0.24797537</v>
      </c>
      <c r="O46" s="3">
        <v>-1.3070595</v>
      </c>
      <c r="P46" s="3">
        <v>0.87607528999999995</v>
      </c>
      <c r="Q46" s="3">
        <v>175.34348</v>
      </c>
      <c r="R46" s="3">
        <v>53.444692000000003</v>
      </c>
      <c r="S46" s="3">
        <v>14.898209</v>
      </c>
      <c r="T46" s="3">
        <v>102.71868000000001</v>
      </c>
      <c r="U46" s="3">
        <v>18.097802000000001</v>
      </c>
      <c r="V46" s="3">
        <v>0.15624257</v>
      </c>
    </row>
    <row r="47" spans="1:29" s="2" customFormat="1" x14ac:dyDescent="0.3">
      <c r="A47" s="2">
        <v>1</v>
      </c>
      <c r="B47" s="2">
        <v>4</v>
      </c>
      <c r="C47" s="2">
        <v>45</v>
      </c>
      <c r="D47" s="2" t="s">
        <v>23</v>
      </c>
      <c r="E47" s="2">
        <v>8</v>
      </c>
      <c r="F47" s="2">
        <v>0</v>
      </c>
      <c r="G47" s="2">
        <v>8</v>
      </c>
      <c r="H47" s="2">
        <v>0</v>
      </c>
      <c r="I47" s="2">
        <v>0</v>
      </c>
      <c r="J47" s="2">
        <v>0.5</v>
      </c>
      <c r="K47" s="3">
        <v>10.255565000000001</v>
      </c>
      <c r="L47" s="3">
        <v>-2.4909371999999999</v>
      </c>
      <c r="M47" s="3">
        <v>0.15254081999999999</v>
      </c>
      <c r="N47" s="3">
        <v>-0.15423243</v>
      </c>
      <c r="O47" s="3">
        <v>-1.0329723</v>
      </c>
      <c r="P47" s="3">
        <v>0.93174864999999996</v>
      </c>
      <c r="Q47" s="3">
        <v>175.19888</v>
      </c>
      <c r="R47" s="3">
        <v>53.400618999999999</v>
      </c>
      <c r="S47" s="3">
        <v>14.897401</v>
      </c>
      <c r="T47" s="3">
        <v>102.71311</v>
      </c>
      <c r="U47" s="3">
        <v>18.117194999999999</v>
      </c>
      <c r="V47" s="3">
        <v>0.15610853</v>
      </c>
    </row>
    <row r="48" spans="1:29" s="2" customFormat="1" x14ac:dyDescent="0.3">
      <c r="A48" s="2">
        <v>1</v>
      </c>
      <c r="B48" s="2">
        <v>4</v>
      </c>
      <c r="C48" s="2">
        <v>46</v>
      </c>
      <c r="D48" s="2" t="s">
        <v>23</v>
      </c>
      <c r="E48" s="2">
        <v>10</v>
      </c>
      <c r="F48" s="2">
        <v>0</v>
      </c>
      <c r="G48" s="2">
        <v>10</v>
      </c>
      <c r="H48" s="2">
        <v>0</v>
      </c>
      <c r="I48" s="2">
        <v>0</v>
      </c>
      <c r="J48" s="2">
        <v>0.5</v>
      </c>
      <c r="K48" s="3">
        <v>12.499802000000001</v>
      </c>
      <c r="L48" s="3">
        <v>-2.9598165000000001</v>
      </c>
      <c r="M48" s="3">
        <v>0.14221249999999999</v>
      </c>
      <c r="N48" s="3">
        <v>-0.13382812999999999</v>
      </c>
      <c r="O48" s="3">
        <v>-1.0779517000000001</v>
      </c>
      <c r="P48" s="3">
        <v>0.99593746999999999</v>
      </c>
      <c r="Q48" s="3">
        <v>174.67237</v>
      </c>
      <c r="R48" s="3">
        <v>53.240139999999997</v>
      </c>
      <c r="S48" s="3">
        <v>14.896477000000001</v>
      </c>
      <c r="T48" s="3">
        <v>102.70674</v>
      </c>
      <c r="U48" s="3">
        <v>18.165890000000001</v>
      </c>
      <c r="V48" s="3">
        <v>0.15562638000000001</v>
      </c>
    </row>
    <row r="49" spans="1:22" s="2" customFormat="1" x14ac:dyDescent="0.3">
      <c r="A49" s="2">
        <v>1</v>
      </c>
      <c r="B49" s="2">
        <v>4</v>
      </c>
      <c r="C49" s="2">
        <v>47</v>
      </c>
      <c r="D49" s="2" t="s">
        <v>23</v>
      </c>
      <c r="E49" s="2">
        <v>12</v>
      </c>
      <c r="F49" s="2">
        <v>0</v>
      </c>
      <c r="G49" s="2">
        <v>12</v>
      </c>
      <c r="H49" s="2">
        <v>0</v>
      </c>
      <c r="I49" s="2">
        <v>0</v>
      </c>
      <c r="J49" s="2">
        <v>0.5</v>
      </c>
      <c r="K49" s="3">
        <v>15.177083</v>
      </c>
      <c r="L49" s="3">
        <v>-3.6903025999999999</v>
      </c>
      <c r="M49" s="3">
        <v>0.16740347999999999</v>
      </c>
      <c r="N49" s="3">
        <v>-0.20555103</v>
      </c>
      <c r="O49" s="3">
        <v>-1.2446976000000001</v>
      </c>
      <c r="P49" s="3">
        <v>1.0827495</v>
      </c>
      <c r="Q49" s="3">
        <v>175.68181000000001</v>
      </c>
      <c r="R49" s="3">
        <v>53.547815999999997</v>
      </c>
      <c r="S49" s="3">
        <v>14.897845999999999</v>
      </c>
      <c r="T49" s="3">
        <v>102.71617999999999</v>
      </c>
      <c r="U49" s="3">
        <v>18.219697</v>
      </c>
      <c r="V49" s="3">
        <v>0.15651129999999999</v>
      </c>
    </row>
    <row r="50" spans="1:22" s="2" customFormat="1" x14ac:dyDescent="0.3">
      <c r="A50" s="2">
        <v>1</v>
      </c>
      <c r="B50" s="2">
        <v>4</v>
      </c>
      <c r="C50" s="2">
        <v>48</v>
      </c>
      <c r="D50" s="2" t="s">
        <v>23</v>
      </c>
      <c r="E50" s="2">
        <v>13</v>
      </c>
      <c r="F50" s="2">
        <v>0</v>
      </c>
      <c r="G50" s="2">
        <v>13</v>
      </c>
      <c r="H50" s="2">
        <v>0</v>
      </c>
      <c r="I50" s="2">
        <v>0</v>
      </c>
      <c r="J50" s="2">
        <v>0.5</v>
      </c>
      <c r="K50" s="3">
        <v>16.187301000000001</v>
      </c>
      <c r="L50" s="3">
        <v>-3.4697824000000002</v>
      </c>
      <c r="M50" s="3">
        <v>0.16989905</v>
      </c>
      <c r="N50" s="3">
        <v>-0.22493263999999999</v>
      </c>
      <c r="O50" s="3">
        <v>-1.4458953999999999</v>
      </c>
      <c r="P50" s="3">
        <v>1.1327256000000001</v>
      </c>
      <c r="Q50" s="3">
        <v>175.01031</v>
      </c>
      <c r="R50" s="3">
        <v>53.343142999999998</v>
      </c>
      <c r="S50" s="3">
        <v>14.896915</v>
      </c>
      <c r="T50" s="3">
        <v>102.70976</v>
      </c>
      <c r="U50" s="3">
        <v>18.245854999999999</v>
      </c>
      <c r="V50" s="3">
        <v>0.15590608</v>
      </c>
    </row>
    <row r="51" spans="1:22" s="2" customFormat="1" x14ac:dyDescent="0.3">
      <c r="A51" s="2">
        <v>1</v>
      </c>
      <c r="B51" s="2">
        <v>4</v>
      </c>
      <c r="C51" s="2">
        <v>49</v>
      </c>
      <c r="D51" s="2" t="s">
        <v>23</v>
      </c>
      <c r="E51" s="2">
        <v>14</v>
      </c>
      <c r="F51" s="2">
        <v>0</v>
      </c>
      <c r="G51" s="2">
        <v>14</v>
      </c>
      <c r="H51" s="2">
        <v>0</v>
      </c>
      <c r="I51" s="2">
        <v>0</v>
      </c>
      <c r="J51" s="2">
        <v>0.5</v>
      </c>
      <c r="K51" s="3">
        <v>17.489066999999999</v>
      </c>
      <c r="L51" s="3">
        <v>-3.3310673</v>
      </c>
      <c r="M51" s="3">
        <v>0.18444762000000001</v>
      </c>
      <c r="N51" s="3">
        <v>-0.24113022000000001</v>
      </c>
      <c r="O51" s="3">
        <v>-1.4502451000000001</v>
      </c>
      <c r="P51" s="3">
        <v>1.1950711000000001</v>
      </c>
      <c r="Q51" s="3">
        <v>176.03093000000001</v>
      </c>
      <c r="R51" s="3">
        <v>53.654228000000003</v>
      </c>
      <c r="S51" s="3">
        <v>14.898440000000001</v>
      </c>
      <c r="T51" s="3">
        <v>102.72028</v>
      </c>
      <c r="U51" s="3">
        <v>18.272790000000001</v>
      </c>
      <c r="V51" s="3">
        <v>0.15680804000000001</v>
      </c>
    </row>
    <row r="52" spans="1:22" s="2" customFormat="1" x14ac:dyDescent="0.3">
      <c r="A52" s="2">
        <v>1</v>
      </c>
      <c r="B52" s="2">
        <v>4</v>
      </c>
      <c r="C52" s="2">
        <v>50</v>
      </c>
      <c r="D52" s="2" t="s">
        <v>23</v>
      </c>
      <c r="E52" s="2">
        <v>15</v>
      </c>
      <c r="F52" s="2">
        <v>0</v>
      </c>
      <c r="G52" s="2">
        <v>15</v>
      </c>
      <c r="H52" s="2">
        <v>0</v>
      </c>
      <c r="I52" s="2">
        <v>0</v>
      </c>
      <c r="J52" s="2">
        <v>0.5</v>
      </c>
      <c r="K52" s="3">
        <v>18.458034000000001</v>
      </c>
      <c r="L52" s="3">
        <v>-3.4051836999999998</v>
      </c>
      <c r="M52" s="3">
        <v>0.17468242</v>
      </c>
      <c r="N52" s="3">
        <v>-0.20371283000000001</v>
      </c>
      <c r="O52" s="3">
        <v>-1.3397406999999999</v>
      </c>
      <c r="P52" s="3">
        <v>1.2426832999999999</v>
      </c>
      <c r="Q52" s="3">
        <v>175.14152999999999</v>
      </c>
      <c r="R52" s="3">
        <v>53.383138000000002</v>
      </c>
      <c r="S52" s="3">
        <v>14.897265000000001</v>
      </c>
      <c r="T52" s="3">
        <v>102.71217</v>
      </c>
      <c r="U52" s="3">
        <v>18.309280999999999</v>
      </c>
      <c r="V52" s="3">
        <v>0.15600599000000001</v>
      </c>
    </row>
    <row r="53" spans="1:22" x14ac:dyDescent="0.3">
      <c r="A53">
        <v>1</v>
      </c>
      <c r="B53">
        <v>5</v>
      </c>
      <c r="C53">
        <v>51</v>
      </c>
      <c r="D53" t="s">
        <v>23</v>
      </c>
      <c r="E53">
        <v>-4</v>
      </c>
      <c r="F53">
        <v>0</v>
      </c>
      <c r="G53">
        <v>-4</v>
      </c>
      <c r="H53">
        <v>0</v>
      </c>
      <c r="I53">
        <v>0</v>
      </c>
      <c r="J53">
        <v>0.5</v>
      </c>
      <c r="K53" s="1">
        <v>-3.340462</v>
      </c>
      <c r="L53" s="1">
        <v>-8.3304489999999995E-2</v>
      </c>
      <c r="M53" s="1">
        <v>0.11370954</v>
      </c>
      <c r="N53" s="1">
        <v>-0.66695444999999998</v>
      </c>
      <c r="O53" s="1">
        <v>-0.81773954999999998</v>
      </c>
      <c r="P53" s="1">
        <v>0.62445079000000003</v>
      </c>
      <c r="Q53" s="1">
        <v>200.51742999999999</v>
      </c>
      <c r="R53" s="1">
        <v>61.117713000000002</v>
      </c>
      <c r="S53" s="1">
        <v>14.947832999999999</v>
      </c>
      <c r="T53" s="1">
        <v>103.06083</v>
      </c>
      <c r="U53" s="1">
        <v>18.546264999999998</v>
      </c>
      <c r="V53" s="1">
        <v>0.17853682000000001</v>
      </c>
    </row>
    <row r="54" spans="1:22" x14ac:dyDescent="0.3">
      <c r="A54">
        <v>1</v>
      </c>
      <c r="B54">
        <v>5</v>
      </c>
      <c r="C54">
        <v>52</v>
      </c>
      <c r="D54" t="s">
        <v>23</v>
      </c>
      <c r="E54">
        <v>-2</v>
      </c>
      <c r="F54">
        <v>0</v>
      </c>
      <c r="G54">
        <v>-2</v>
      </c>
      <c r="H54">
        <v>0</v>
      </c>
      <c r="I54">
        <v>0</v>
      </c>
      <c r="J54">
        <v>0.5</v>
      </c>
      <c r="K54" s="1">
        <v>-0.70855303000000003</v>
      </c>
      <c r="L54" s="1">
        <v>-0.22685786999999999</v>
      </c>
      <c r="M54" s="1">
        <v>0.14824883</v>
      </c>
      <c r="N54" s="1">
        <v>-0.72170129000000005</v>
      </c>
      <c r="O54" s="1">
        <v>-0.87303971999999996</v>
      </c>
      <c r="P54" s="1">
        <v>0.85564304999999996</v>
      </c>
      <c r="Q54" s="1">
        <v>200.94277</v>
      </c>
      <c r="R54" s="1">
        <v>61.247354999999999</v>
      </c>
      <c r="S54" s="1">
        <v>14.947471</v>
      </c>
      <c r="T54" s="1">
        <v>103.05833</v>
      </c>
      <c r="U54" s="1">
        <v>18.584814999999999</v>
      </c>
      <c r="V54" s="1">
        <v>0.17890370999999999</v>
      </c>
    </row>
    <row r="55" spans="1:22" x14ac:dyDescent="0.3">
      <c r="A55">
        <v>1</v>
      </c>
      <c r="B55">
        <v>5</v>
      </c>
      <c r="C55">
        <v>53</v>
      </c>
      <c r="D55" t="s">
        <v>23</v>
      </c>
      <c r="E55">
        <v>0</v>
      </c>
      <c r="F55">
        <v>0</v>
      </c>
      <c r="G55">
        <v>0</v>
      </c>
      <c r="H55">
        <v>0</v>
      </c>
      <c r="I55">
        <v>0</v>
      </c>
      <c r="J55">
        <v>0.5</v>
      </c>
      <c r="K55" s="1">
        <v>1.9450989999999999</v>
      </c>
      <c r="L55" s="1">
        <v>-0.70365162000000003</v>
      </c>
      <c r="M55" s="1">
        <v>0.15224181000000001</v>
      </c>
      <c r="N55" s="1">
        <v>-0.70222910000000005</v>
      </c>
      <c r="O55" s="1">
        <v>-0.91468545999999995</v>
      </c>
      <c r="P55" s="1">
        <v>0.98959366999999998</v>
      </c>
      <c r="Q55" s="1">
        <v>201.36201</v>
      </c>
      <c r="R55" s="1">
        <v>61.375141999999997</v>
      </c>
      <c r="S55" s="1">
        <v>14.947647</v>
      </c>
      <c r="T55" s="1">
        <v>103.05954</v>
      </c>
      <c r="U55" s="1">
        <v>18.626484999999999</v>
      </c>
      <c r="V55" s="1">
        <v>0.17926417</v>
      </c>
    </row>
    <row r="56" spans="1:22" x14ac:dyDescent="0.3">
      <c r="A56">
        <v>1</v>
      </c>
      <c r="B56">
        <v>5</v>
      </c>
      <c r="C56">
        <v>54</v>
      </c>
      <c r="D56" t="s">
        <v>23</v>
      </c>
      <c r="E56">
        <v>2</v>
      </c>
      <c r="F56">
        <v>0</v>
      </c>
      <c r="G56">
        <v>2</v>
      </c>
      <c r="H56">
        <v>0</v>
      </c>
      <c r="I56">
        <v>0</v>
      </c>
      <c r="J56">
        <v>0.5</v>
      </c>
      <c r="K56" s="1">
        <v>4.5617057000000001</v>
      </c>
      <c r="L56" s="1">
        <v>-1.3420901000000001</v>
      </c>
      <c r="M56" s="1">
        <v>0.18990113</v>
      </c>
      <c r="N56" s="1">
        <v>-0.70822834000000001</v>
      </c>
      <c r="O56" s="1">
        <v>-1.1881056000000001</v>
      </c>
      <c r="P56" s="1">
        <v>1.0337468000000001</v>
      </c>
      <c r="Q56" s="1">
        <v>200.32682</v>
      </c>
      <c r="R56" s="1">
        <v>61.059612999999999</v>
      </c>
      <c r="S56" s="1">
        <v>14.944784</v>
      </c>
      <c r="T56" s="1">
        <v>103.0398</v>
      </c>
      <c r="U56" s="1">
        <v>18.678902000000001</v>
      </c>
      <c r="V56" s="1">
        <v>0.17832656</v>
      </c>
    </row>
    <row r="57" spans="1:22" x14ac:dyDescent="0.3">
      <c r="A57">
        <v>1</v>
      </c>
      <c r="B57">
        <v>5</v>
      </c>
      <c r="C57">
        <v>55</v>
      </c>
      <c r="D57" t="s">
        <v>23</v>
      </c>
      <c r="E57">
        <v>4</v>
      </c>
      <c r="F57">
        <v>0</v>
      </c>
      <c r="G57">
        <v>4</v>
      </c>
      <c r="H57">
        <v>0</v>
      </c>
      <c r="I57">
        <v>0</v>
      </c>
      <c r="J57">
        <v>0.5</v>
      </c>
      <c r="K57" s="1">
        <v>7.2386961000000003</v>
      </c>
      <c r="L57" s="1">
        <v>-1.890169</v>
      </c>
      <c r="M57" s="1">
        <v>0.21438272</v>
      </c>
      <c r="N57" s="1">
        <v>-0.67709315999999997</v>
      </c>
      <c r="O57" s="1">
        <v>-1.3080418</v>
      </c>
      <c r="P57" s="1">
        <v>1.011293</v>
      </c>
      <c r="Q57" s="1">
        <v>199.88843</v>
      </c>
      <c r="R57" s="1">
        <v>60.925994000000003</v>
      </c>
      <c r="S57" s="1">
        <v>14.942935</v>
      </c>
      <c r="T57" s="1">
        <v>103.02705</v>
      </c>
      <c r="U57" s="1">
        <v>18.722000999999999</v>
      </c>
      <c r="V57" s="1">
        <v>0.17792317999999999</v>
      </c>
    </row>
    <row r="58" spans="1:22" x14ac:dyDescent="0.3">
      <c r="A58">
        <v>1</v>
      </c>
      <c r="B58">
        <v>5</v>
      </c>
      <c r="C58">
        <v>56</v>
      </c>
      <c r="D58" t="s">
        <v>23</v>
      </c>
      <c r="E58">
        <v>6</v>
      </c>
      <c r="F58">
        <v>0</v>
      </c>
      <c r="G58">
        <v>6</v>
      </c>
      <c r="H58">
        <v>0</v>
      </c>
      <c r="I58">
        <v>0</v>
      </c>
      <c r="J58">
        <v>0.5</v>
      </c>
      <c r="K58" s="1">
        <v>10.124736</v>
      </c>
      <c r="L58" s="1">
        <v>-2.6099714000000001</v>
      </c>
      <c r="M58" s="1">
        <v>0.18732794</v>
      </c>
      <c r="N58" s="1">
        <v>-0.29513850000000003</v>
      </c>
      <c r="O58" s="1">
        <v>-1.7505849</v>
      </c>
      <c r="P58" s="1">
        <v>1.0023233</v>
      </c>
      <c r="Q58" s="1">
        <v>199.68960999999999</v>
      </c>
      <c r="R58" s="1">
        <v>60.865392999999997</v>
      </c>
      <c r="S58" s="1">
        <v>14.942382</v>
      </c>
      <c r="T58" s="1">
        <v>103.02324</v>
      </c>
      <c r="U58" s="1">
        <v>18.769897</v>
      </c>
      <c r="V58" s="1">
        <v>0.17773162000000001</v>
      </c>
    </row>
    <row r="59" spans="1:22" x14ac:dyDescent="0.3">
      <c r="A59">
        <v>1</v>
      </c>
      <c r="B59">
        <v>5</v>
      </c>
      <c r="C59">
        <v>57</v>
      </c>
      <c r="D59" t="s">
        <v>23</v>
      </c>
      <c r="E59">
        <v>8</v>
      </c>
      <c r="F59">
        <v>0</v>
      </c>
      <c r="G59">
        <v>8</v>
      </c>
      <c r="H59">
        <v>0</v>
      </c>
      <c r="I59">
        <v>0</v>
      </c>
      <c r="J59">
        <v>0.5</v>
      </c>
      <c r="K59" s="1">
        <v>13.193301</v>
      </c>
      <c r="L59" s="1">
        <v>-3.3216822000000001</v>
      </c>
      <c r="M59" s="1">
        <v>0.18701871</v>
      </c>
      <c r="N59" s="1">
        <v>-0.15054097999999999</v>
      </c>
      <c r="O59" s="1">
        <v>-1.3933608</v>
      </c>
      <c r="P59" s="1">
        <v>1.0389978</v>
      </c>
      <c r="Q59" s="1">
        <v>199.47699</v>
      </c>
      <c r="R59" s="1">
        <v>60.800586000000003</v>
      </c>
      <c r="S59" s="1">
        <v>14.941459</v>
      </c>
      <c r="T59" s="1">
        <v>103.01688</v>
      </c>
      <c r="U59" s="1">
        <v>18.807787999999999</v>
      </c>
      <c r="V59" s="1">
        <v>0.17753086000000001</v>
      </c>
    </row>
    <row r="60" spans="1:22" x14ac:dyDescent="0.3">
      <c r="A60">
        <v>1</v>
      </c>
      <c r="B60">
        <v>5</v>
      </c>
      <c r="C60">
        <v>58</v>
      </c>
      <c r="D60" t="s">
        <v>23</v>
      </c>
      <c r="E60">
        <v>10</v>
      </c>
      <c r="F60">
        <v>0</v>
      </c>
      <c r="G60">
        <v>10</v>
      </c>
      <c r="H60">
        <v>0</v>
      </c>
      <c r="I60">
        <v>0</v>
      </c>
      <c r="J60">
        <v>0.5</v>
      </c>
      <c r="K60" s="1">
        <v>16.216394000000001</v>
      </c>
      <c r="L60" s="1">
        <v>-3.9475825000000002</v>
      </c>
      <c r="M60" s="1">
        <v>0.19201939000000001</v>
      </c>
      <c r="N60" s="1">
        <v>-0.14058000000000001</v>
      </c>
      <c r="O60" s="1">
        <v>-1.4421691999999999</v>
      </c>
      <c r="P60" s="1">
        <v>1.0988369</v>
      </c>
      <c r="Q60" s="1">
        <v>199.62577999999999</v>
      </c>
      <c r="R60" s="1">
        <v>60.845937999999997</v>
      </c>
      <c r="S60" s="1">
        <v>14.941784999999999</v>
      </c>
      <c r="T60" s="1">
        <v>103.01912</v>
      </c>
      <c r="U60" s="1">
        <v>18.846425</v>
      </c>
      <c r="V60" s="1">
        <v>0.17765153</v>
      </c>
    </row>
    <row r="61" spans="1:22" x14ac:dyDescent="0.3">
      <c r="A61">
        <v>1</v>
      </c>
      <c r="B61">
        <v>5</v>
      </c>
      <c r="C61">
        <v>59</v>
      </c>
      <c r="D61" t="s">
        <v>23</v>
      </c>
      <c r="E61">
        <v>12</v>
      </c>
      <c r="F61">
        <v>0</v>
      </c>
      <c r="G61">
        <v>12</v>
      </c>
      <c r="H61">
        <v>0</v>
      </c>
      <c r="I61">
        <v>0</v>
      </c>
      <c r="J61">
        <v>0.5</v>
      </c>
      <c r="K61" s="1">
        <v>19.447937</v>
      </c>
      <c r="L61" s="1">
        <v>-4.8236587000000002</v>
      </c>
      <c r="M61" s="1">
        <v>0.20867206999999999</v>
      </c>
      <c r="N61" s="1">
        <v>-0.19893791</v>
      </c>
      <c r="O61" s="1">
        <v>-1.6816747999999999</v>
      </c>
      <c r="P61" s="1">
        <v>1.1634637999999999</v>
      </c>
      <c r="Q61" s="1">
        <v>199.65078</v>
      </c>
      <c r="R61" s="1">
        <v>60.853557000000002</v>
      </c>
      <c r="S61" s="1">
        <v>14.941850000000001</v>
      </c>
      <c r="T61" s="1">
        <v>103.01957</v>
      </c>
      <c r="U61" s="1">
        <v>18.883382000000001</v>
      </c>
      <c r="V61" s="1">
        <v>0.17766253000000001</v>
      </c>
    </row>
    <row r="62" spans="1:22" x14ac:dyDescent="0.3">
      <c r="A62">
        <v>1</v>
      </c>
      <c r="B62">
        <v>5</v>
      </c>
      <c r="C62">
        <v>60</v>
      </c>
      <c r="D62" t="s">
        <v>23</v>
      </c>
      <c r="E62">
        <v>13</v>
      </c>
      <c r="F62">
        <v>0</v>
      </c>
      <c r="G62">
        <v>13</v>
      </c>
      <c r="H62">
        <v>0</v>
      </c>
      <c r="I62">
        <v>0</v>
      </c>
      <c r="J62">
        <v>0.5</v>
      </c>
      <c r="K62" s="1">
        <v>20.81596</v>
      </c>
      <c r="L62" s="1">
        <v>-4.5970665000000004</v>
      </c>
      <c r="M62" s="1">
        <v>0.21688304999999999</v>
      </c>
      <c r="N62" s="1">
        <v>-0.25879491999999998</v>
      </c>
      <c r="O62" s="1">
        <v>-1.8373733999999999</v>
      </c>
      <c r="P62" s="1">
        <v>1.2133563000000001</v>
      </c>
      <c r="Q62" s="1">
        <v>199.25744</v>
      </c>
      <c r="R62" s="1">
        <v>60.733668000000002</v>
      </c>
      <c r="S62" s="1">
        <v>14.940844</v>
      </c>
      <c r="T62" s="1">
        <v>103.01263</v>
      </c>
      <c r="U62" s="1">
        <v>18.925587</v>
      </c>
      <c r="V62" s="1">
        <v>0.1772997</v>
      </c>
    </row>
    <row r="63" spans="1:22" x14ac:dyDescent="0.3">
      <c r="A63">
        <v>1</v>
      </c>
      <c r="B63">
        <v>5</v>
      </c>
      <c r="C63">
        <v>61</v>
      </c>
      <c r="D63" t="s">
        <v>23</v>
      </c>
      <c r="E63">
        <v>14</v>
      </c>
      <c r="F63">
        <v>0</v>
      </c>
      <c r="G63">
        <v>14</v>
      </c>
      <c r="H63">
        <v>0</v>
      </c>
      <c r="I63">
        <v>0</v>
      </c>
      <c r="J63">
        <v>0.5</v>
      </c>
      <c r="K63" s="1">
        <v>22.085637999999999</v>
      </c>
      <c r="L63" s="1">
        <v>-4.4134845</v>
      </c>
      <c r="M63" s="1">
        <v>0.24677070000000001</v>
      </c>
      <c r="N63" s="1">
        <v>-0.23082557000000001</v>
      </c>
      <c r="O63" s="1">
        <v>-1.7644263</v>
      </c>
      <c r="P63" s="1">
        <v>1.2731342000000001</v>
      </c>
      <c r="Q63" s="1">
        <v>198.47773000000001</v>
      </c>
      <c r="R63" s="1">
        <v>60.496011000000003</v>
      </c>
      <c r="S63" s="1">
        <v>14.939632</v>
      </c>
      <c r="T63" s="1">
        <v>103.00427999999999</v>
      </c>
      <c r="U63" s="1">
        <v>18.959083</v>
      </c>
      <c r="V63" s="1">
        <v>0.17659578000000001</v>
      </c>
    </row>
    <row r="64" spans="1:22" x14ac:dyDescent="0.3">
      <c r="A64">
        <v>1</v>
      </c>
      <c r="B64">
        <v>5</v>
      </c>
      <c r="C64">
        <v>62</v>
      </c>
      <c r="D64" t="s">
        <v>23</v>
      </c>
      <c r="E64">
        <v>15</v>
      </c>
      <c r="F64">
        <v>0</v>
      </c>
      <c r="G64">
        <v>15</v>
      </c>
      <c r="H64">
        <v>0</v>
      </c>
      <c r="I64">
        <v>0</v>
      </c>
      <c r="J64">
        <v>0.5</v>
      </c>
      <c r="K64" s="1">
        <v>23.454691</v>
      </c>
      <c r="L64" s="1">
        <v>-4.5438375000000004</v>
      </c>
      <c r="M64" s="1">
        <v>0.21884645999999999</v>
      </c>
      <c r="N64" s="1">
        <v>-0.20688701000000001</v>
      </c>
      <c r="O64" s="1">
        <v>-1.6729149000000001</v>
      </c>
      <c r="P64" s="1">
        <v>1.3234132999999999</v>
      </c>
      <c r="Q64" s="1">
        <v>198.00783999999999</v>
      </c>
      <c r="R64" s="1">
        <v>60.352789999999999</v>
      </c>
      <c r="S64" s="1">
        <v>14.939074</v>
      </c>
      <c r="T64" s="1">
        <v>103.00042999999999</v>
      </c>
      <c r="U64" s="1">
        <v>18.991069</v>
      </c>
      <c r="V64" s="1">
        <v>0.17616805999999999</v>
      </c>
    </row>
    <row r="65" spans="1:22" x14ac:dyDescent="0.3">
      <c r="A65">
        <v>1</v>
      </c>
      <c r="B65">
        <v>6</v>
      </c>
      <c r="C65">
        <v>63</v>
      </c>
      <c r="D65" t="s">
        <v>23</v>
      </c>
      <c r="E65">
        <v>-4</v>
      </c>
      <c r="F65">
        <v>0</v>
      </c>
      <c r="G65">
        <v>-4</v>
      </c>
      <c r="H65">
        <v>0</v>
      </c>
      <c r="I65">
        <v>0</v>
      </c>
      <c r="J65">
        <v>0.5</v>
      </c>
      <c r="K65" s="1">
        <v>-4.0319738999999997</v>
      </c>
      <c r="L65" s="1">
        <v>-7.8585736000000003E-2</v>
      </c>
      <c r="M65" s="1">
        <v>0.12657665000000001</v>
      </c>
      <c r="N65" s="1">
        <v>-0.80960116000000004</v>
      </c>
      <c r="O65" s="1">
        <v>-1.004729</v>
      </c>
      <c r="P65" s="1">
        <v>0.78718500999999996</v>
      </c>
      <c r="Q65" s="1">
        <v>220.54400000000001</v>
      </c>
      <c r="R65" s="1">
        <v>67.221811000000002</v>
      </c>
      <c r="S65" s="1">
        <v>14.987156000000001</v>
      </c>
      <c r="T65" s="1">
        <v>103.33194</v>
      </c>
      <c r="U65" s="1">
        <v>19.300771999999998</v>
      </c>
      <c r="V65" s="1">
        <v>0.19611460999999999</v>
      </c>
    </row>
    <row r="66" spans="1:22" x14ac:dyDescent="0.3">
      <c r="A66">
        <v>1</v>
      </c>
      <c r="B66">
        <v>6</v>
      </c>
      <c r="C66">
        <v>64</v>
      </c>
      <c r="D66" t="s">
        <v>23</v>
      </c>
      <c r="E66">
        <v>-2</v>
      </c>
      <c r="F66">
        <v>0</v>
      </c>
      <c r="G66">
        <v>-2</v>
      </c>
      <c r="H66">
        <v>0</v>
      </c>
      <c r="I66">
        <v>0</v>
      </c>
      <c r="J66">
        <v>0.5</v>
      </c>
      <c r="K66" s="1">
        <v>-0.85248141</v>
      </c>
      <c r="L66" s="1">
        <v>-0.29161883999999999</v>
      </c>
      <c r="M66" s="1">
        <v>0.15533019000000001</v>
      </c>
      <c r="N66" s="1">
        <v>-0.79742504000000003</v>
      </c>
      <c r="O66" s="1">
        <v>-1.1323095000000001</v>
      </c>
      <c r="P66" s="1">
        <v>1.0424667999999999</v>
      </c>
      <c r="Q66" s="1">
        <v>221.76435000000001</v>
      </c>
      <c r="R66" s="1">
        <v>67.593773999999996</v>
      </c>
      <c r="S66" s="1">
        <v>14.988645999999999</v>
      </c>
      <c r="T66" s="1">
        <v>103.34222</v>
      </c>
      <c r="U66" s="1">
        <v>19.375243000000001</v>
      </c>
      <c r="V66" s="1">
        <v>0.19717467999999999</v>
      </c>
    </row>
    <row r="67" spans="1:22" x14ac:dyDescent="0.3">
      <c r="A67">
        <v>1</v>
      </c>
      <c r="B67">
        <v>6</v>
      </c>
      <c r="C67">
        <v>65</v>
      </c>
      <c r="D67" t="s">
        <v>23</v>
      </c>
      <c r="E67">
        <v>0</v>
      </c>
      <c r="F67">
        <v>0</v>
      </c>
      <c r="G67">
        <v>0</v>
      </c>
      <c r="H67">
        <v>0</v>
      </c>
      <c r="I67">
        <v>0</v>
      </c>
      <c r="J67">
        <v>0.5</v>
      </c>
      <c r="K67" s="1">
        <v>2.2749280000000001</v>
      </c>
      <c r="L67" s="1">
        <v>-0.82372555999999997</v>
      </c>
      <c r="M67" s="1">
        <v>0.2035902</v>
      </c>
      <c r="N67" s="1">
        <v>-0.90848410999999996</v>
      </c>
      <c r="O67" s="1">
        <v>-1.1958253999999999</v>
      </c>
      <c r="P67" s="1">
        <v>1.1704492</v>
      </c>
      <c r="Q67" s="1">
        <v>221.01591999999999</v>
      </c>
      <c r="R67" s="1">
        <v>67.365652999999995</v>
      </c>
      <c r="S67" s="1">
        <v>14.987451</v>
      </c>
      <c r="T67" s="1">
        <v>103.33398</v>
      </c>
      <c r="U67" s="1">
        <v>19.423622999999999</v>
      </c>
      <c r="V67" s="1">
        <v>0.19649299000000001</v>
      </c>
    </row>
    <row r="68" spans="1:22" x14ac:dyDescent="0.3">
      <c r="A68">
        <v>1</v>
      </c>
      <c r="B68">
        <v>6</v>
      </c>
      <c r="C68">
        <v>66</v>
      </c>
      <c r="D68" t="s">
        <v>23</v>
      </c>
      <c r="E68">
        <v>2</v>
      </c>
      <c r="F68">
        <v>0</v>
      </c>
      <c r="G68">
        <v>2</v>
      </c>
      <c r="H68">
        <v>0</v>
      </c>
      <c r="I68">
        <v>0</v>
      </c>
      <c r="J68">
        <v>0.5</v>
      </c>
      <c r="K68" s="1">
        <v>5.5065353999999997</v>
      </c>
      <c r="L68" s="1">
        <v>-1.6931480999999999</v>
      </c>
      <c r="M68" s="1">
        <v>0.22957366000000001</v>
      </c>
      <c r="N68" s="1">
        <v>-0.86088008999999999</v>
      </c>
      <c r="O68" s="1">
        <v>-1.4634631</v>
      </c>
      <c r="P68" s="1">
        <v>1.2056913</v>
      </c>
      <c r="Q68" s="1">
        <v>220.25787</v>
      </c>
      <c r="R68" s="1">
        <v>67.134600000000006</v>
      </c>
      <c r="S68" s="1">
        <v>14.985047</v>
      </c>
      <c r="T68" s="1">
        <v>103.31741</v>
      </c>
      <c r="U68" s="1">
        <v>19.476963999999999</v>
      </c>
      <c r="V68" s="1">
        <v>0.19580121</v>
      </c>
    </row>
    <row r="69" spans="1:22" x14ac:dyDescent="0.3">
      <c r="A69">
        <v>1</v>
      </c>
      <c r="B69">
        <v>6</v>
      </c>
      <c r="C69">
        <v>67</v>
      </c>
      <c r="D69" t="s">
        <v>23</v>
      </c>
      <c r="E69">
        <v>4</v>
      </c>
      <c r="F69">
        <v>0</v>
      </c>
      <c r="G69">
        <v>4</v>
      </c>
      <c r="H69">
        <v>0</v>
      </c>
      <c r="I69">
        <v>0</v>
      </c>
      <c r="J69">
        <v>0.5</v>
      </c>
      <c r="K69" s="1">
        <v>8.7384248000000007</v>
      </c>
      <c r="L69" s="1">
        <v>-2.3646408999999999</v>
      </c>
      <c r="M69" s="1">
        <v>0.26320747999999999</v>
      </c>
      <c r="N69" s="1">
        <v>-0.79380220000000001</v>
      </c>
      <c r="O69" s="1">
        <v>-1.620436</v>
      </c>
      <c r="P69" s="1">
        <v>1.1561893000000001</v>
      </c>
      <c r="Q69" s="1">
        <v>220.34852000000001</v>
      </c>
      <c r="R69" s="1">
        <v>67.162229999999994</v>
      </c>
      <c r="S69" s="1">
        <v>14.983834</v>
      </c>
      <c r="T69" s="1">
        <v>103.30904</v>
      </c>
      <c r="U69" s="1">
        <v>19.523337000000001</v>
      </c>
      <c r="V69" s="1">
        <v>0.19586627000000001</v>
      </c>
    </row>
    <row r="70" spans="1:22" x14ac:dyDescent="0.3">
      <c r="A70">
        <v>1</v>
      </c>
      <c r="B70">
        <v>6</v>
      </c>
      <c r="C70">
        <v>68</v>
      </c>
      <c r="D70" t="s">
        <v>23</v>
      </c>
      <c r="E70">
        <v>6</v>
      </c>
      <c r="F70">
        <v>0</v>
      </c>
      <c r="G70">
        <v>6</v>
      </c>
      <c r="H70">
        <v>0</v>
      </c>
      <c r="I70">
        <v>0</v>
      </c>
      <c r="J70">
        <v>0.5</v>
      </c>
      <c r="K70" s="1">
        <v>12.357241</v>
      </c>
      <c r="L70" s="1">
        <v>-3.2557782999999998</v>
      </c>
      <c r="M70" s="1">
        <v>0.24242051000000001</v>
      </c>
      <c r="N70" s="1">
        <v>-0.31962527000000002</v>
      </c>
      <c r="O70" s="1">
        <v>-2.1352810999999998</v>
      </c>
      <c r="P70" s="1">
        <v>1.1245383</v>
      </c>
      <c r="Q70" s="1">
        <v>221.05811</v>
      </c>
      <c r="R70" s="1">
        <v>67.378512000000001</v>
      </c>
      <c r="S70" s="1">
        <v>14.984465999999999</v>
      </c>
      <c r="T70" s="1">
        <v>103.3134</v>
      </c>
      <c r="U70" s="1">
        <v>19.557144999999998</v>
      </c>
      <c r="V70" s="1">
        <v>0.19648567</v>
      </c>
    </row>
    <row r="71" spans="1:22" x14ac:dyDescent="0.3">
      <c r="A71">
        <v>1</v>
      </c>
      <c r="B71">
        <v>6</v>
      </c>
      <c r="C71">
        <v>69</v>
      </c>
      <c r="D71" t="s">
        <v>23</v>
      </c>
      <c r="E71">
        <v>8</v>
      </c>
      <c r="F71">
        <v>0</v>
      </c>
      <c r="G71">
        <v>8</v>
      </c>
      <c r="H71">
        <v>0</v>
      </c>
      <c r="I71">
        <v>0</v>
      </c>
      <c r="J71">
        <v>0.5</v>
      </c>
      <c r="K71" s="1">
        <v>16.001241</v>
      </c>
      <c r="L71" s="1">
        <v>-4.1805218000000002</v>
      </c>
      <c r="M71" s="1">
        <v>0.22231865000000001</v>
      </c>
      <c r="N71" s="1">
        <v>-0.14752044</v>
      </c>
      <c r="O71" s="1">
        <v>-1.7663447000000001</v>
      </c>
      <c r="P71" s="1">
        <v>1.1404498999999999</v>
      </c>
      <c r="Q71" s="1">
        <v>220.23638</v>
      </c>
      <c r="R71" s="1">
        <v>67.128048000000007</v>
      </c>
      <c r="S71" s="1">
        <v>14.983162</v>
      </c>
      <c r="T71" s="1">
        <v>103.30441</v>
      </c>
      <c r="U71" s="1">
        <v>19.611263999999998</v>
      </c>
      <c r="V71" s="1">
        <v>0.19573719000000001</v>
      </c>
    </row>
    <row r="72" spans="1:22" x14ac:dyDescent="0.3">
      <c r="A72">
        <v>1</v>
      </c>
      <c r="B72">
        <v>6</v>
      </c>
      <c r="C72">
        <v>70</v>
      </c>
      <c r="D72" t="s">
        <v>23</v>
      </c>
      <c r="E72">
        <v>10</v>
      </c>
      <c r="F72">
        <v>0</v>
      </c>
      <c r="G72">
        <v>10</v>
      </c>
      <c r="H72">
        <v>0</v>
      </c>
      <c r="I72">
        <v>0</v>
      </c>
      <c r="J72">
        <v>0.5</v>
      </c>
      <c r="K72" s="1">
        <v>19.596302000000001</v>
      </c>
      <c r="L72" s="1">
        <v>-5.0162728999999997</v>
      </c>
      <c r="M72" s="1">
        <v>0.21213303</v>
      </c>
      <c r="N72" s="1">
        <v>-0.11381595999999999</v>
      </c>
      <c r="O72" s="1">
        <v>-1.7280333000000001</v>
      </c>
      <c r="P72" s="1">
        <v>1.1888841000000001</v>
      </c>
      <c r="Q72" s="1">
        <v>219.90117000000001</v>
      </c>
      <c r="R72" s="1">
        <v>67.025875999999997</v>
      </c>
      <c r="S72" s="1">
        <v>14.981920000000001</v>
      </c>
      <c r="T72" s="1">
        <v>103.29584</v>
      </c>
      <c r="U72" s="1">
        <v>19.672248</v>
      </c>
      <c r="V72" s="1">
        <v>0.19541891</v>
      </c>
    </row>
    <row r="73" spans="1:22" x14ac:dyDescent="0.3">
      <c r="A73">
        <v>1</v>
      </c>
      <c r="B73">
        <v>6</v>
      </c>
      <c r="C73">
        <v>71</v>
      </c>
      <c r="D73" t="s">
        <v>23</v>
      </c>
      <c r="E73">
        <v>12</v>
      </c>
      <c r="F73">
        <v>0</v>
      </c>
      <c r="G73">
        <v>12</v>
      </c>
      <c r="H73">
        <v>0</v>
      </c>
      <c r="I73">
        <v>0</v>
      </c>
      <c r="J73">
        <v>0.5</v>
      </c>
      <c r="K73" s="1">
        <v>23.507508000000001</v>
      </c>
      <c r="L73" s="1">
        <v>-6.0462074000000001</v>
      </c>
      <c r="M73" s="1">
        <v>0.25816578000000001</v>
      </c>
      <c r="N73" s="1">
        <v>-0.22318546</v>
      </c>
      <c r="O73" s="1">
        <v>-2.0533298000000002</v>
      </c>
      <c r="P73" s="1">
        <v>1.2462949999999999</v>
      </c>
      <c r="Q73" s="1">
        <v>219.83324999999999</v>
      </c>
      <c r="R73" s="1">
        <v>67.005172999999999</v>
      </c>
      <c r="S73" s="1">
        <v>14.981645</v>
      </c>
      <c r="T73" s="1">
        <v>103.29395</v>
      </c>
      <c r="U73" s="1">
        <v>19.695751000000001</v>
      </c>
      <c r="V73" s="1">
        <v>0.19535071000000001</v>
      </c>
    </row>
    <row r="74" spans="1:22" x14ac:dyDescent="0.3">
      <c r="A74">
        <v>1</v>
      </c>
      <c r="B74">
        <v>6</v>
      </c>
      <c r="C74">
        <v>72</v>
      </c>
      <c r="D74" t="s">
        <v>23</v>
      </c>
      <c r="E74">
        <v>13</v>
      </c>
      <c r="F74">
        <v>0</v>
      </c>
      <c r="G74">
        <v>13</v>
      </c>
      <c r="H74">
        <v>0</v>
      </c>
      <c r="I74">
        <v>0</v>
      </c>
      <c r="J74">
        <v>0.5</v>
      </c>
      <c r="K74" s="1">
        <v>25.336784999999999</v>
      </c>
      <c r="L74" s="1">
        <v>-5.7352452999999999</v>
      </c>
      <c r="M74" s="1">
        <v>0.25094867999999998</v>
      </c>
      <c r="N74" s="1">
        <v>-0.25150914000000002</v>
      </c>
      <c r="O74" s="1">
        <v>-2.1976567</v>
      </c>
      <c r="P74" s="1">
        <v>1.3037103999999999</v>
      </c>
      <c r="Q74" s="1">
        <v>220.42081999999999</v>
      </c>
      <c r="R74" s="1">
        <v>67.184264999999996</v>
      </c>
      <c r="S74" s="1">
        <v>14.982946999999999</v>
      </c>
      <c r="T74" s="1">
        <v>103.30292</v>
      </c>
      <c r="U74" s="1">
        <v>19.755960000000002</v>
      </c>
      <c r="V74" s="1">
        <v>0.19585271000000001</v>
      </c>
    </row>
    <row r="75" spans="1:22" x14ac:dyDescent="0.3">
      <c r="A75">
        <v>1</v>
      </c>
      <c r="B75">
        <v>6</v>
      </c>
      <c r="C75">
        <v>73</v>
      </c>
      <c r="D75" t="s">
        <v>23</v>
      </c>
      <c r="E75">
        <v>14</v>
      </c>
      <c r="F75">
        <v>0</v>
      </c>
      <c r="G75">
        <v>14</v>
      </c>
      <c r="H75">
        <v>0</v>
      </c>
      <c r="I75">
        <v>0</v>
      </c>
      <c r="J75">
        <v>0.5</v>
      </c>
      <c r="K75" s="1">
        <v>27.019663000000001</v>
      </c>
      <c r="L75" s="1">
        <v>-5.6022650000000001</v>
      </c>
      <c r="M75" s="1">
        <v>0.27749225999999999</v>
      </c>
      <c r="N75" s="1">
        <v>-0.16002731000000001</v>
      </c>
      <c r="O75" s="1">
        <v>-2.1430623999999998</v>
      </c>
      <c r="P75" s="1">
        <v>1.3663394</v>
      </c>
      <c r="Q75" s="1">
        <v>220.17891</v>
      </c>
      <c r="R75" s="1">
        <v>67.110533000000004</v>
      </c>
      <c r="S75" s="1">
        <v>14.982908999999999</v>
      </c>
      <c r="T75" s="1">
        <v>103.30266</v>
      </c>
      <c r="U75" s="1">
        <v>19.796122</v>
      </c>
      <c r="V75" s="1">
        <v>0.19562436</v>
      </c>
    </row>
    <row r="76" spans="1:22" x14ac:dyDescent="0.3">
      <c r="A76">
        <v>1</v>
      </c>
      <c r="B76">
        <v>6</v>
      </c>
      <c r="C76">
        <v>74</v>
      </c>
      <c r="D76" t="s">
        <v>23</v>
      </c>
      <c r="E76">
        <v>14</v>
      </c>
      <c r="F76">
        <v>0</v>
      </c>
      <c r="G76">
        <v>14</v>
      </c>
      <c r="H76">
        <v>0</v>
      </c>
      <c r="I76">
        <v>0</v>
      </c>
      <c r="J76">
        <v>0.5</v>
      </c>
      <c r="K76" s="1">
        <v>27.132556999999998</v>
      </c>
      <c r="L76" s="1">
        <v>-5.5412318000000003</v>
      </c>
      <c r="M76" s="1">
        <v>0.26852288000000002</v>
      </c>
      <c r="N76" s="1">
        <v>-0.19404210999999999</v>
      </c>
      <c r="O76" s="1">
        <v>-2.0873897000000001</v>
      </c>
      <c r="P76" s="1">
        <v>1.3664609000000001</v>
      </c>
      <c r="Q76" s="1">
        <v>220.41553999999999</v>
      </c>
      <c r="R76" s="1">
        <v>67.182658000000004</v>
      </c>
      <c r="S76" s="1">
        <v>14.98306</v>
      </c>
      <c r="T76" s="1">
        <v>103.30371</v>
      </c>
      <c r="U76" s="1">
        <v>19.807569999999998</v>
      </c>
      <c r="V76" s="1">
        <v>0.19583076999999999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3F22-42FA-476A-928A-3CEEFFDD4CEA}">
  <dimension ref="A1:AY31"/>
  <sheetViews>
    <sheetView topLeftCell="A10" workbookViewId="0">
      <selection activeCell="E20" sqref="E20:E31"/>
    </sheetView>
  </sheetViews>
  <sheetFormatPr defaultRowHeight="14.4" x14ac:dyDescent="0.3"/>
  <cols>
    <col min="22" max="22" width="9.33203125" bestFit="1" customWidth="1"/>
    <col min="23" max="24" width="10.33203125" bestFit="1" customWidth="1"/>
    <col min="25" max="25" width="11" bestFit="1" customWidth="1"/>
    <col min="26" max="26" width="10.5546875" bestFit="1" customWidth="1"/>
    <col min="27" max="27" width="11" bestFit="1" customWidth="1"/>
    <col min="28" max="28" width="10.5546875" bestFit="1" customWidth="1"/>
    <col min="29" max="30" width="9.88671875" bestFit="1" customWidth="1"/>
    <col min="31" max="34" width="10.5546875" bestFit="1" customWidth="1"/>
    <col min="35" max="36" width="9.88671875" bestFit="1" customWidth="1"/>
    <col min="37" max="37" width="11" bestFit="1" customWidth="1"/>
    <col min="38" max="40" width="10.5546875" bestFit="1" customWidth="1"/>
    <col min="41" max="42" width="9.88671875" bestFit="1" customWidth="1"/>
    <col min="43" max="43" width="11" bestFit="1" customWidth="1"/>
    <col min="44" max="46" width="10.5546875" bestFit="1" customWidth="1"/>
    <col min="47" max="47" width="9.88671875" bestFit="1" customWidth="1"/>
    <col min="48" max="49" width="10.5546875" bestFit="1" customWidth="1"/>
    <col min="50" max="50" width="9.88671875" bestFit="1" customWidth="1"/>
    <col min="51" max="51" width="11" bestFit="1" customWidth="1"/>
  </cols>
  <sheetData>
    <row r="1" spans="1:51" x14ac:dyDescent="0.3">
      <c r="S1" t="s">
        <v>39</v>
      </c>
      <c r="T1" s="1">
        <v>3.7380000000000003E-7</v>
      </c>
      <c r="V1" t="s">
        <v>24</v>
      </c>
      <c r="W1">
        <v>0.52500000000000002</v>
      </c>
      <c r="X1" t="s">
        <v>40</v>
      </c>
      <c r="Y1">
        <v>3.24</v>
      </c>
      <c r="AB1" t="s">
        <v>41</v>
      </c>
      <c r="AC1" t="s">
        <v>42</v>
      </c>
      <c r="AD1" t="s">
        <v>43</v>
      </c>
    </row>
    <row r="2" spans="1:51" x14ac:dyDescent="0.3">
      <c r="U2" t="s">
        <v>25</v>
      </c>
      <c r="V2" t="s">
        <v>26</v>
      </c>
      <c r="W2">
        <v>0.57999999999999996</v>
      </c>
      <c r="X2" t="s">
        <v>44</v>
      </c>
      <c r="Y2">
        <v>1</v>
      </c>
      <c r="AA2" t="s">
        <v>45</v>
      </c>
      <c r="AB2">
        <v>13</v>
      </c>
      <c r="AC2" t="s">
        <v>46</v>
      </c>
      <c r="AD2">
        <v>1.875</v>
      </c>
    </row>
    <row r="3" spans="1:51" x14ac:dyDescent="0.3">
      <c r="U3" t="s">
        <v>27</v>
      </c>
      <c r="V3" t="s">
        <v>28</v>
      </c>
      <c r="W3">
        <v>13.5</v>
      </c>
      <c r="X3" t="s">
        <v>47</v>
      </c>
      <c r="Y3">
        <v>7</v>
      </c>
      <c r="AA3" t="s">
        <v>48</v>
      </c>
      <c r="AB3">
        <v>11</v>
      </c>
      <c r="AC3" t="s">
        <v>46</v>
      </c>
      <c r="AD3">
        <v>1.25</v>
      </c>
    </row>
    <row r="4" spans="1:51" x14ac:dyDescent="0.3">
      <c r="V4" t="s">
        <v>29</v>
      </c>
      <c r="W4">
        <v>2.3779999999999999E-3</v>
      </c>
      <c r="AT4" t="s">
        <v>49</v>
      </c>
      <c r="AW4" t="s">
        <v>50</v>
      </c>
    </row>
    <row r="5" spans="1:51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AB5" s="36" t="s">
        <v>30</v>
      </c>
      <c r="AC5" s="36"/>
      <c r="AD5" s="36"/>
      <c r="AE5" s="36"/>
      <c r="AF5" s="36"/>
      <c r="AG5" s="36"/>
      <c r="AH5" s="5" t="s">
        <v>51</v>
      </c>
      <c r="AI5" s="5"/>
      <c r="AJ5" s="5"/>
      <c r="AK5" s="5"/>
      <c r="AL5" s="5"/>
      <c r="AM5" s="5"/>
      <c r="AN5" s="4" t="s">
        <v>52</v>
      </c>
      <c r="AO5" s="4"/>
      <c r="AP5" s="4"/>
      <c r="AQ5" s="4"/>
      <c r="AR5" s="4"/>
      <c r="AS5" s="4"/>
    </row>
    <row r="6" spans="1:51" x14ac:dyDescent="0.3">
      <c r="W6" s="7" t="s">
        <v>32</v>
      </c>
      <c r="X6" t="s">
        <v>53</v>
      </c>
      <c r="Y6" t="s">
        <v>54</v>
      </c>
      <c r="Z6" t="s">
        <v>55</v>
      </c>
      <c r="AA6" t="s">
        <v>56</v>
      </c>
      <c r="AB6" s="6" t="s">
        <v>33</v>
      </c>
      <c r="AC6" s="6" t="s">
        <v>34</v>
      </c>
      <c r="AD6" s="6" t="s">
        <v>35</v>
      </c>
      <c r="AE6" s="6" t="s">
        <v>36</v>
      </c>
      <c r="AF6" s="6" t="s">
        <v>37</v>
      </c>
      <c r="AG6" s="6" t="s">
        <v>38</v>
      </c>
      <c r="AH6" s="5" t="s">
        <v>33</v>
      </c>
      <c r="AI6" s="5" t="s">
        <v>34</v>
      </c>
      <c r="AJ6" s="5" t="s">
        <v>35</v>
      </c>
      <c r="AK6" s="5" t="s">
        <v>36</v>
      </c>
      <c r="AL6" s="5" t="s">
        <v>37</v>
      </c>
      <c r="AM6" s="5" t="s">
        <v>38</v>
      </c>
      <c r="AN6" s="4" t="s">
        <v>57</v>
      </c>
      <c r="AO6" s="4" t="s">
        <v>58</v>
      </c>
      <c r="AP6" s="4" t="s">
        <v>59</v>
      </c>
      <c r="AQ6" s="4" t="s">
        <v>60</v>
      </c>
      <c r="AR6" s="4" t="s">
        <v>61</v>
      </c>
      <c r="AS6" s="4" t="s">
        <v>62</v>
      </c>
      <c r="AT6" t="s">
        <v>63</v>
      </c>
      <c r="AU6" t="s">
        <v>64</v>
      </c>
      <c r="AV6" t="s">
        <v>65</v>
      </c>
      <c r="AW6" t="s">
        <v>66</v>
      </c>
      <c r="AX6" t="s">
        <v>67</v>
      </c>
      <c r="AY6" t="s">
        <v>68</v>
      </c>
    </row>
    <row r="7" spans="1:51" x14ac:dyDescent="0.3">
      <c r="A7" s="14">
        <v>1</v>
      </c>
      <c r="B7" s="14">
        <v>1</v>
      </c>
      <c r="C7" s="14">
        <v>2</v>
      </c>
      <c r="D7" s="14" t="s">
        <v>23</v>
      </c>
      <c r="E7" s="14">
        <v>-4</v>
      </c>
      <c r="F7" s="14">
        <v>0</v>
      </c>
      <c r="G7" s="14">
        <v>-4</v>
      </c>
      <c r="H7" s="14">
        <v>0</v>
      </c>
      <c r="I7" s="14">
        <v>0</v>
      </c>
      <c r="J7" s="14">
        <v>0.5</v>
      </c>
      <c r="K7" s="15">
        <v>1.8257338000000001E-2</v>
      </c>
      <c r="L7" s="15">
        <v>-0.16416575999999999</v>
      </c>
      <c r="M7" s="15">
        <v>2.6135465000000002E-3</v>
      </c>
      <c r="N7" s="15">
        <v>-1.0703297000000001E-2</v>
      </c>
      <c r="O7" s="15">
        <v>8.7990028999999995E-5</v>
      </c>
      <c r="P7" s="15">
        <v>-0.25152615</v>
      </c>
      <c r="Q7" s="15">
        <v>0</v>
      </c>
      <c r="R7" s="15">
        <v>0</v>
      </c>
      <c r="S7" s="15">
        <v>14.727423</v>
      </c>
      <c r="T7" s="15">
        <v>101.54116</v>
      </c>
      <c r="U7" s="15">
        <v>16.589410000000001</v>
      </c>
      <c r="V7" s="15">
        <v>0</v>
      </c>
      <c r="W7" s="8">
        <f>0.5*$W$4*Q7^2</f>
        <v>0</v>
      </c>
      <c r="X7" s="9">
        <f>$W$4*Q7/$T$1</f>
        <v>0</v>
      </c>
      <c r="Y7" s="8">
        <f>K7</f>
        <v>1.8257338000000001E-2</v>
      </c>
      <c r="Z7" s="8">
        <f>P7</f>
        <v>-0.25152615</v>
      </c>
      <c r="AA7" s="8">
        <f>L7</f>
        <v>-0.16416575999999999</v>
      </c>
      <c r="AB7" s="10" t="e">
        <f t="shared" ref="AB7:AB19" si="0">K7/(W7*$W$1)</f>
        <v>#DIV/0!</v>
      </c>
      <c r="AC7" s="10" t="e">
        <f t="shared" ref="AC7:AC19" si="1">P7/($W$1*W7)</f>
        <v>#DIV/0!</v>
      </c>
      <c r="AD7" s="10" t="e">
        <f t="shared" ref="AD7:AD31" si="2">M7/($W$1*W7)</f>
        <v>#DIV/0!</v>
      </c>
      <c r="AE7" s="10" t="e">
        <f t="shared" ref="AE7:AE19" si="3">L7/(W7*$W$1*$W$2)</f>
        <v>#DIV/0!</v>
      </c>
      <c r="AF7" s="10" t="e">
        <f t="shared" ref="AF7:AF31" si="4">N7/($W7*$W$1*$W$2)</f>
        <v>#DIV/0!</v>
      </c>
      <c r="AG7" s="10" t="e">
        <f t="shared" ref="AG7:AG31" si="5">O7/($W7*$W$1*$W$2)</f>
        <v>#DIV/0!</v>
      </c>
      <c r="AH7" s="11" t="e">
        <f>AB7</f>
        <v>#DIV/0!</v>
      </c>
      <c r="AI7" s="11" t="e">
        <f>AC7</f>
        <v>#DIV/0!</v>
      </c>
      <c r="AJ7" s="11" t="e">
        <f>AD7</f>
        <v>#DIV/0!</v>
      </c>
      <c r="AK7" s="11" t="e">
        <f>AE7-AB7*($AB$2/$W$2)-AC7*($AD$2/$W$2)</f>
        <v>#DIV/0!</v>
      </c>
      <c r="AL7" s="11" t="e">
        <f>AF7-AD7*($AB$2/$W$3)</f>
        <v>#DIV/0!</v>
      </c>
      <c r="AM7" s="11" t="e">
        <f>AG7-AD7*($AD$2/$W$3)</f>
        <v>#DIV/0!</v>
      </c>
      <c r="AN7" s="12" t="e">
        <f>AH7*COS(RADIANS(E7))-AI7*SIN(RADIANS(E7))</f>
        <v>#DIV/0!</v>
      </c>
      <c r="AO7" s="12" t="e">
        <f>AI7*COS(RADIANS(E7))+AH7*SIN(RADIANS(E7))</f>
        <v>#DIV/0!</v>
      </c>
      <c r="AP7" s="12" t="e">
        <f>AJ7</f>
        <v>#DIV/0!</v>
      </c>
      <c r="AQ7" s="12" t="e">
        <f>AK7</f>
        <v>#DIV/0!</v>
      </c>
      <c r="AR7" s="12" t="e">
        <f>AL7*COS(RADIANS(E7))-AM7*SIN(RADIANS(E7))</f>
        <v>#DIV/0!</v>
      </c>
      <c r="AS7" s="12" t="e">
        <f>AM7*COS(RADIANS(E7))+AL7*SIN(RADIANS(E7))</f>
        <v>#DIV/0!</v>
      </c>
      <c r="AT7" s="9" t="e">
        <f>AB7*COS(RADIANS($E$7))-AC7*SIN(RADIANS($E$7))</f>
        <v>#DIV/0!</v>
      </c>
      <c r="AU7" s="9" t="e">
        <f t="shared" ref="AU7:AU31" si="6">AC7*SIN(RADIANS(E7))+AD7*COS(RADIANS(E7))</f>
        <v>#DIV/0!</v>
      </c>
      <c r="AV7" s="9" t="e">
        <f t="shared" ref="AV7:AV31" si="7">AE7</f>
        <v>#DIV/0!</v>
      </c>
      <c r="AW7" s="9" t="e">
        <f>AT7</f>
        <v>#DIV/0!</v>
      </c>
      <c r="AX7" s="9" t="e">
        <f>AU7</f>
        <v>#DIV/0!</v>
      </c>
      <c r="AY7" s="9" t="e">
        <f t="shared" ref="AY7:AY31" si="8">AV7-AB7*($AB$2/$W$2)-AC7*($AD$2/$W$2)</f>
        <v>#DIV/0!</v>
      </c>
    </row>
    <row r="8" spans="1:51" x14ac:dyDescent="0.3">
      <c r="A8" s="14">
        <v>1</v>
      </c>
      <c r="B8" s="14">
        <v>1</v>
      </c>
      <c r="C8" s="14">
        <v>3</v>
      </c>
      <c r="D8" s="14" t="s">
        <v>23</v>
      </c>
      <c r="E8" s="14">
        <v>-2</v>
      </c>
      <c r="F8" s="14">
        <v>0</v>
      </c>
      <c r="G8" s="14">
        <v>-2</v>
      </c>
      <c r="H8" s="14">
        <v>0</v>
      </c>
      <c r="I8" s="14">
        <v>0</v>
      </c>
      <c r="J8" s="14">
        <v>0.5</v>
      </c>
      <c r="K8" s="15">
        <v>1.1879631999999999E-2</v>
      </c>
      <c r="L8" s="15">
        <v>-9.4881422000000007E-2</v>
      </c>
      <c r="M8" s="15">
        <v>1.0442803E-3</v>
      </c>
      <c r="N8" s="15">
        <v>-1.4303059E-2</v>
      </c>
      <c r="O8" s="15">
        <v>2.7372961999999998E-3</v>
      </c>
      <c r="P8" s="15">
        <v>-0.12511873000000001</v>
      </c>
      <c r="Q8" s="15">
        <v>0</v>
      </c>
      <c r="R8" s="15">
        <v>0</v>
      </c>
      <c r="S8" s="15">
        <v>14.727397</v>
      </c>
      <c r="T8" s="15">
        <v>101.54098999999999</v>
      </c>
      <c r="U8" s="15">
        <v>16.596046999999999</v>
      </c>
      <c r="V8" s="15">
        <v>0</v>
      </c>
      <c r="W8" s="8">
        <f t="shared" ref="W8:W19" si="9">0.5*$W$4*Q8^2</f>
        <v>0</v>
      </c>
      <c r="X8" s="9">
        <f t="shared" ref="X8:X19" si="10">$W$4*Q8/$T$1</f>
        <v>0</v>
      </c>
      <c r="Y8" s="8">
        <f t="shared" ref="Y8:Y19" si="11">K8</f>
        <v>1.1879631999999999E-2</v>
      </c>
      <c r="Z8" s="8">
        <f t="shared" ref="Z8:Z19" si="12">P8</f>
        <v>-0.12511873000000001</v>
      </c>
      <c r="AA8" s="8">
        <f t="shared" ref="AA8:AA19" si="13">L8</f>
        <v>-9.4881422000000007E-2</v>
      </c>
      <c r="AB8" s="10" t="e">
        <f t="shared" si="0"/>
        <v>#DIV/0!</v>
      </c>
      <c r="AC8" s="10" t="e">
        <f t="shared" si="1"/>
        <v>#DIV/0!</v>
      </c>
      <c r="AD8" s="10" t="e">
        <f t="shared" si="2"/>
        <v>#DIV/0!</v>
      </c>
      <c r="AE8" s="10" t="e">
        <f t="shared" si="3"/>
        <v>#DIV/0!</v>
      </c>
      <c r="AF8" s="10" t="e">
        <f t="shared" si="4"/>
        <v>#DIV/0!</v>
      </c>
      <c r="AG8" s="10" t="e">
        <f t="shared" si="5"/>
        <v>#DIV/0!</v>
      </c>
      <c r="AH8" s="11" t="e">
        <f t="shared" ref="AH8:AH19" si="14">AB8</f>
        <v>#DIV/0!</v>
      </c>
      <c r="AI8" s="11" t="e">
        <f t="shared" ref="AI8:AI19" si="15">AC8</f>
        <v>#DIV/0!</v>
      </c>
      <c r="AJ8" s="11" t="e">
        <f t="shared" ref="AJ8:AJ19" si="16">AD8</f>
        <v>#DIV/0!</v>
      </c>
      <c r="AK8" s="11" t="e">
        <f t="shared" ref="AK8:AK19" si="17">AE8-AB8*($AB$2/$W$2)-AC8*($AD$2/$W$2)</f>
        <v>#DIV/0!</v>
      </c>
      <c r="AL8" s="11" t="e">
        <f t="shared" ref="AL8:AL19" si="18">AF8-AD8*($AB$2/$W$3)</f>
        <v>#DIV/0!</v>
      </c>
      <c r="AM8" s="11" t="e">
        <f t="shared" ref="AM8:AM19" si="19">AG8-AD8*($AD$2/$W$3)</f>
        <v>#DIV/0!</v>
      </c>
      <c r="AN8" s="12" t="e">
        <f t="shared" ref="AN8:AN19" si="20">AH8*COS(RADIANS(E8))-AI8*SIN(RADIANS(E8))</f>
        <v>#DIV/0!</v>
      </c>
      <c r="AO8" s="12" t="e">
        <f t="shared" ref="AO8:AO19" si="21">AI8*COS(RADIANS(E8))+AH8*SIN(RADIANS(E8))</f>
        <v>#DIV/0!</v>
      </c>
      <c r="AP8" s="12" t="e">
        <f t="shared" ref="AP8:AP19" si="22">AJ8</f>
        <v>#DIV/0!</v>
      </c>
      <c r="AQ8" s="12" t="e">
        <f t="shared" ref="AQ8:AQ19" si="23">AK8</f>
        <v>#DIV/0!</v>
      </c>
      <c r="AR8" s="12" t="e">
        <f t="shared" ref="AR8:AR19" si="24">AL8*COS(RADIANS(E8))-AM8*SIN(RADIANS(E8))</f>
        <v>#DIV/0!</v>
      </c>
      <c r="AS8" s="12" t="e">
        <f t="shared" ref="AS8:AS19" si="25">AM8*COS(RADIANS(E8))+AL8*SIN(RADIANS(E8))</f>
        <v>#DIV/0!</v>
      </c>
      <c r="AT8" s="9" t="e">
        <f t="shared" ref="AT8:AT31" si="26">AB8*COS(RADIANS(E8))-AC8*SIN(RADIANS(E8))</f>
        <v>#DIV/0!</v>
      </c>
      <c r="AU8" s="9" t="e">
        <f t="shared" si="6"/>
        <v>#DIV/0!</v>
      </c>
      <c r="AV8" s="9" t="e">
        <f t="shared" si="7"/>
        <v>#DIV/0!</v>
      </c>
      <c r="AW8" s="9" t="e">
        <f t="shared" ref="AW8:AW19" si="27">AT8</f>
        <v>#DIV/0!</v>
      </c>
      <c r="AX8" s="9" t="e">
        <f t="shared" ref="AX8:AX19" si="28">AU8</f>
        <v>#DIV/0!</v>
      </c>
      <c r="AY8" s="9" t="e">
        <f t="shared" si="8"/>
        <v>#DIV/0!</v>
      </c>
    </row>
    <row r="9" spans="1:51" x14ac:dyDescent="0.3">
      <c r="A9" s="14">
        <v>1</v>
      </c>
      <c r="B9" s="14">
        <v>1</v>
      </c>
      <c r="C9" s="14">
        <v>4</v>
      </c>
      <c r="D9" s="14" t="s">
        <v>23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0.5</v>
      </c>
      <c r="K9" s="15">
        <v>1.1057040000000001E-2</v>
      </c>
      <c r="L9" s="15">
        <v>-2.5593649999999999E-2</v>
      </c>
      <c r="M9" s="15">
        <v>4.2702397999999997E-3</v>
      </c>
      <c r="N9" s="15">
        <v>-1.2353690000000001E-2</v>
      </c>
      <c r="O9" s="15">
        <v>-1.0898220000000001E-3</v>
      </c>
      <c r="P9" s="15">
        <v>3.4380550000000002E-3</v>
      </c>
      <c r="Q9" s="15">
        <v>0</v>
      </c>
      <c r="R9" s="15">
        <v>0</v>
      </c>
      <c r="S9" s="15">
        <v>14.727368999999999</v>
      </c>
      <c r="T9" s="15">
        <v>101.54079</v>
      </c>
      <c r="U9" s="15">
        <v>16.595206999999998</v>
      </c>
      <c r="V9" s="15">
        <v>0</v>
      </c>
      <c r="W9" s="8">
        <f t="shared" si="9"/>
        <v>0</v>
      </c>
      <c r="X9" s="9">
        <f t="shared" si="10"/>
        <v>0</v>
      </c>
      <c r="Y9" s="8">
        <f t="shared" si="11"/>
        <v>1.1057040000000001E-2</v>
      </c>
      <c r="Z9" s="8">
        <f t="shared" si="12"/>
        <v>3.4380550000000002E-3</v>
      </c>
      <c r="AA9" s="8">
        <f t="shared" si="13"/>
        <v>-2.5593649999999999E-2</v>
      </c>
      <c r="AB9" s="10" t="e">
        <f t="shared" si="0"/>
        <v>#DIV/0!</v>
      </c>
      <c r="AC9" s="10" t="e">
        <f t="shared" si="1"/>
        <v>#DIV/0!</v>
      </c>
      <c r="AD9" s="10" t="e">
        <f t="shared" si="2"/>
        <v>#DIV/0!</v>
      </c>
      <c r="AE9" s="10" t="e">
        <f t="shared" si="3"/>
        <v>#DIV/0!</v>
      </c>
      <c r="AF9" s="10" t="e">
        <f t="shared" si="4"/>
        <v>#DIV/0!</v>
      </c>
      <c r="AG9" s="10" t="e">
        <f t="shared" si="5"/>
        <v>#DIV/0!</v>
      </c>
      <c r="AH9" s="11" t="e">
        <f t="shared" si="14"/>
        <v>#DIV/0!</v>
      </c>
      <c r="AI9" s="11" t="e">
        <f t="shared" si="15"/>
        <v>#DIV/0!</v>
      </c>
      <c r="AJ9" s="11" t="e">
        <f t="shared" si="16"/>
        <v>#DIV/0!</v>
      </c>
      <c r="AK9" s="11" t="e">
        <f t="shared" si="17"/>
        <v>#DIV/0!</v>
      </c>
      <c r="AL9" s="11" t="e">
        <f t="shared" si="18"/>
        <v>#DIV/0!</v>
      </c>
      <c r="AM9" s="11" t="e">
        <f t="shared" si="19"/>
        <v>#DIV/0!</v>
      </c>
      <c r="AN9" s="12" t="e">
        <f t="shared" si="20"/>
        <v>#DIV/0!</v>
      </c>
      <c r="AO9" s="12" t="e">
        <f t="shared" si="21"/>
        <v>#DIV/0!</v>
      </c>
      <c r="AP9" s="12" t="e">
        <f t="shared" si="22"/>
        <v>#DIV/0!</v>
      </c>
      <c r="AQ9" s="12" t="e">
        <f t="shared" si="23"/>
        <v>#DIV/0!</v>
      </c>
      <c r="AR9" s="12" t="e">
        <f t="shared" si="24"/>
        <v>#DIV/0!</v>
      </c>
      <c r="AS9" s="12" t="e">
        <f t="shared" si="25"/>
        <v>#DIV/0!</v>
      </c>
      <c r="AT9" s="9" t="e">
        <f t="shared" si="26"/>
        <v>#DIV/0!</v>
      </c>
      <c r="AU9" s="9" t="e">
        <f t="shared" si="6"/>
        <v>#DIV/0!</v>
      </c>
      <c r="AV9" s="9" t="e">
        <f t="shared" si="7"/>
        <v>#DIV/0!</v>
      </c>
      <c r="AW9" s="9" t="e">
        <f t="shared" si="27"/>
        <v>#DIV/0!</v>
      </c>
      <c r="AX9" s="9" t="e">
        <f t="shared" si="28"/>
        <v>#DIV/0!</v>
      </c>
      <c r="AY9" s="9" t="e">
        <f t="shared" si="8"/>
        <v>#DIV/0!</v>
      </c>
    </row>
    <row r="10" spans="1:51" x14ac:dyDescent="0.3">
      <c r="A10" s="14">
        <v>1</v>
      </c>
      <c r="B10" s="14">
        <v>1</v>
      </c>
      <c r="C10" s="14">
        <v>5</v>
      </c>
      <c r="D10" s="14" t="s">
        <v>23</v>
      </c>
      <c r="E10" s="14">
        <v>2</v>
      </c>
      <c r="F10" s="14">
        <v>0</v>
      </c>
      <c r="G10" s="14">
        <v>2</v>
      </c>
      <c r="H10" s="14">
        <v>0</v>
      </c>
      <c r="I10" s="14">
        <v>0</v>
      </c>
      <c r="J10" s="14">
        <v>0.5</v>
      </c>
      <c r="K10" s="15">
        <v>8.6412902000000006E-6</v>
      </c>
      <c r="L10" s="15">
        <v>7.6238906999999995E-2</v>
      </c>
      <c r="M10" s="15">
        <v>1.2245775999999999E-3</v>
      </c>
      <c r="N10" s="15">
        <v>-5.2047865999999996E-3</v>
      </c>
      <c r="O10" s="15">
        <v>4.5320370999999996E-3</v>
      </c>
      <c r="P10" s="15">
        <v>0.12541482000000001</v>
      </c>
      <c r="Q10" s="15">
        <v>0</v>
      </c>
      <c r="R10" s="15">
        <v>0</v>
      </c>
      <c r="S10" s="15">
        <v>14.727297</v>
      </c>
      <c r="T10" s="15">
        <v>101.54029</v>
      </c>
      <c r="U10" s="15">
        <v>16.601116000000001</v>
      </c>
      <c r="V10" s="15">
        <v>0</v>
      </c>
      <c r="W10" s="8">
        <f t="shared" si="9"/>
        <v>0</v>
      </c>
      <c r="X10" s="9">
        <f t="shared" si="10"/>
        <v>0</v>
      </c>
      <c r="Y10" s="8">
        <f t="shared" si="11"/>
        <v>8.6412902000000006E-6</v>
      </c>
      <c r="Z10" s="8">
        <f t="shared" si="12"/>
        <v>0.12541482000000001</v>
      </c>
      <c r="AA10" s="8">
        <f t="shared" si="13"/>
        <v>7.6238906999999995E-2</v>
      </c>
      <c r="AB10" s="10" t="e">
        <f t="shared" si="0"/>
        <v>#DIV/0!</v>
      </c>
      <c r="AC10" s="10" t="e">
        <f t="shared" si="1"/>
        <v>#DIV/0!</v>
      </c>
      <c r="AD10" s="10" t="e">
        <f t="shared" si="2"/>
        <v>#DIV/0!</v>
      </c>
      <c r="AE10" s="10" t="e">
        <f t="shared" si="3"/>
        <v>#DIV/0!</v>
      </c>
      <c r="AF10" s="10" t="e">
        <f t="shared" si="4"/>
        <v>#DIV/0!</v>
      </c>
      <c r="AG10" s="10" t="e">
        <f t="shared" si="5"/>
        <v>#DIV/0!</v>
      </c>
      <c r="AH10" s="11" t="e">
        <f t="shared" si="14"/>
        <v>#DIV/0!</v>
      </c>
      <c r="AI10" s="11" t="e">
        <f t="shared" si="15"/>
        <v>#DIV/0!</v>
      </c>
      <c r="AJ10" s="11" t="e">
        <f t="shared" si="16"/>
        <v>#DIV/0!</v>
      </c>
      <c r="AK10" s="11" t="e">
        <f t="shared" si="17"/>
        <v>#DIV/0!</v>
      </c>
      <c r="AL10" s="11" t="e">
        <f t="shared" si="18"/>
        <v>#DIV/0!</v>
      </c>
      <c r="AM10" s="11" t="e">
        <f t="shared" si="19"/>
        <v>#DIV/0!</v>
      </c>
      <c r="AN10" s="12" t="e">
        <f t="shared" si="20"/>
        <v>#DIV/0!</v>
      </c>
      <c r="AO10" s="12" t="e">
        <f t="shared" si="21"/>
        <v>#DIV/0!</v>
      </c>
      <c r="AP10" s="12" t="e">
        <f t="shared" si="22"/>
        <v>#DIV/0!</v>
      </c>
      <c r="AQ10" s="12" t="e">
        <f t="shared" si="23"/>
        <v>#DIV/0!</v>
      </c>
      <c r="AR10" s="12" t="e">
        <f t="shared" si="24"/>
        <v>#DIV/0!</v>
      </c>
      <c r="AS10" s="12" t="e">
        <f t="shared" si="25"/>
        <v>#DIV/0!</v>
      </c>
      <c r="AT10" s="9" t="e">
        <f t="shared" si="26"/>
        <v>#DIV/0!</v>
      </c>
      <c r="AU10" s="9" t="e">
        <f t="shared" si="6"/>
        <v>#DIV/0!</v>
      </c>
      <c r="AV10" s="9" t="e">
        <f t="shared" si="7"/>
        <v>#DIV/0!</v>
      </c>
      <c r="AW10" s="9" t="e">
        <f t="shared" si="27"/>
        <v>#DIV/0!</v>
      </c>
      <c r="AX10" s="9" t="e">
        <f t="shared" si="28"/>
        <v>#DIV/0!</v>
      </c>
      <c r="AY10" s="9" t="e">
        <f t="shared" si="8"/>
        <v>#DIV/0!</v>
      </c>
    </row>
    <row r="11" spans="1:51" x14ac:dyDescent="0.3">
      <c r="A11" s="14">
        <v>1</v>
      </c>
      <c r="B11" s="14">
        <v>1</v>
      </c>
      <c r="C11" s="14">
        <v>6</v>
      </c>
      <c r="D11" s="14" t="s">
        <v>23</v>
      </c>
      <c r="E11" s="14">
        <v>4</v>
      </c>
      <c r="F11" s="14">
        <v>0</v>
      </c>
      <c r="G11" s="14">
        <v>4</v>
      </c>
      <c r="H11" s="14">
        <v>0</v>
      </c>
      <c r="I11" s="14">
        <v>0</v>
      </c>
      <c r="J11" s="14">
        <v>0.5</v>
      </c>
      <c r="K11" s="15">
        <v>1.1314859E-2</v>
      </c>
      <c r="L11" s="15">
        <v>0.15836739999999999</v>
      </c>
      <c r="M11" s="15">
        <v>1.2832105000000001E-3</v>
      </c>
      <c r="N11" s="15">
        <v>-4.5594038999999999E-3</v>
      </c>
      <c r="O11" s="15">
        <v>-2.2477751000000001E-3</v>
      </c>
      <c r="P11" s="15">
        <v>0.25673614</v>
      </c>
      <c r="Q11" s="15">
        <v>0</v>
      </c>
      <c r="R11" s="15">
        <v>0</v>
      </c>
      <c r="S11" s="15">
        <v>14.727245999999999</v>
      </c>
      <c r="T11" s="15">
        <v>101.53994</v>
      </c>
      <c r="U11" s="15">
        <v>16.611336000000001</v>
      </c>
      <c r="V11" s="15">
        <v>0</v>
      </c>
      <c r="W11" s="8">
        <f t="shared" si="9"/>
        <v>0</v>
      </c>
      <c r="X11" s="9">
        <f t="shared" si="10"/>
        <v>0</v>
      </c>
      <c r="Y11" s="8">
        <f t="shared" si="11"/>
        <v>1.1314859E-2</v>
      </c>
      <c r="Z11" s="8">
        <f t="shared" si="12"/>
        <v>0.25673614</v>
      </c>
      <c r="AA11" s="8">
        <f t="shared" si="13"/>
        <v>0.15836739999999999</v>
      </c>
      <c r="AB11" s="10" t="e">
        <f t="shared" si="0"/>
        <v>#DIV/0!</v>
      </c>
      <c r="AC11" s="10" t="e">
        <f t="shared" si="1"/>
        <v>#DIV/0!</v>
      </c>
      <c r="AD11" s="10" t="e">
        <f t="shared" si="2"/>
        <v>#DIV/0!</v>
      </c>
      <c r="AE11" s="10" t="e">
        <f t="shared" si="3"/>
        <v>#DIV/0!</v>
      </c>
      <c r="AF11" s="10" t="e">
        <f t="shared" si="4"/>
        <v>#DIV/0!</v>
      </c>
      <c r="AG11" s="10" t="e">
        <f t="shared" si="5"/>
        <v>#DIV/0!</v>
      </c>
      <c r="AH11" s="11" t="e">
        <f t="shared" si="14"/>
        <v>#DIV/0!</v>
      </c>
      <c r="AI11" s="11" t="e">
        <f t="shared" si="15"/>
        <v>#DIV/0!</v>
      </c>
      <c r="AJ11" s="11" t="e">
        <f t="shared" si="16"/>
        <v>#DIV/0!</v>
      </c>
      <c r="AK11" s="11" t="e">
        <f t="shared" si="17"/>
        <v>#DIV/0!</v>
      </c>
      <c r="AL11" s="11" t="e">
        <f t="shared" si="18"/>
        <v>#DIV/0!</v>
      </c>
      <c r="AM11" s="11" t="e">
        <f t="shared" si="19"/>
        <v>#DIV/0!</v>
      </c>
      <c r="AN11" s="12" t="e">
        <f t="shared" si="20"/>
        <v>#DIV/0!</v>
      </c>
      <c r="AO11" s="12" t="e">
        <f t="shared" si="21"/>
        <v>#DIV/0!</v>
      </c>
      <c r="AP11" s="12" t="e">
        <f t="shared" si="22"/>
        <v>#DIV/0!</v>
      </c>
      <c r="AQ11" s="12" t="e">
        <f t="shared" si="23"/>
        <v>#DIV/0!</v>
      </c>
      <c r="AR11" s="12" t="e">
        <f t="shared" si="24"/>
        <v>#DIV/0!</v>
      </c>
      <c r="AS11" s="12" t="e">
        <f t="shared" si="25"/>
        <v>#DIV/0!</v>
      </c>
      <c r="AT11" s="9" t="e">
        <f t="shared" si="26"/>
        <v>#DIV/0!</v>
      </c>
      <c r="AU11" s="9" t="e">
        <f t="shared" si="6"/>
        <v>#DIV/0!</v>
      </c>
      <c r="AV11" s="9" t="e">
        <f t="shared" si="7"/>
        <v>#DIV/0!</v>
      </c>
      <c r="AW11" s="9" t="e">
        <f t="shared" si="27"/>
        <v>#DIV/0!</v>
      </c>
      <c r="AX11" s="9" t="e">
        <f t="shared" si="28"/>
        <v>#DIV/0!</v>
      </c>
      <c r="AY11" s="9" t="e">
        <f t="shared" si="8"/>
        <v>#DIV/0!</v>
      </c>
    </row>
    <row r="12" spans="1:51" x14ac:dyDescent="0.3">
      <c r="A12" s="14">
        <v>1</v>
      </c>
      <c r="B12" s="14">
        <v>1</v>
      </c>
      <c r="C12" s="14">
        <v>7</v>
      </c>
      <c r="D12" s="14" t="s">
        <v>23</v>
      </c>
      <c r="E12" s="14">
        <v>6</v>
      </c>
      <c r="F12" s="14">
        <v>0</v>
      </c>
      <c r="G12" s="14">
        <v>6</v>
      </c>
      <c r="H12" s="14">
        <v>0</v>
      </c>
      <c r="I12" s="14">
        <v>0</v>
      </c>
      <c r="J12" s="14">
        <v>0.5</v>
      </c>
      <c r="K12" s="15">
        <v>1.9175948000000002E-2</v>
      </c>
      <c r="L12" s="15">
        <v>0.26497393000000002</v>
      </c>
      <c r="M12" s="15">
        <v>-7.2204129999999997E-4</v>
      </c>
      <c r="N12" s="15">
        <v>-4.2595975000000001E-3</v>
      </c>
      <c r="O12" s="15">
        <v>3.8085129999999999E-3</v>
      </c>
      <c r="P12" s="15">
        <v>0.38290669999999999</v>
      </c>
      <c r="Q12" s="15">
        <v>0</v>
      </c>
      <c r="R12" s="15">
        <v>0</v>
      </c>
      <c r="S12" s="15">
        <v>14.727223</v>
      </c>
      <c r="T12" s="15">
        <v>101.53977999999999</v>
      </c>
      <c r="U12" s="15">
        <v>16.608732</v>
      </c>
      <c r="V12" s="15">
        <v>0</v>
      </c>
      <c r="W12" s="8">
        <f t="shared" si="9"/>
        <v>0</v>
      </c>
      <c r="X12" s="9">
        <f t="shared" si="10"/>
        <v>0</v>
      </c>
      <c r="Y12" s="8">
        <f t="shared" si="11"/>
        <v>1.9175948000000002E-2</v>
      </c>
      <c r="Z12" s="8">
        <f t="shared" si="12"/>
        <v>0.38290669999999999</v>
      </c>
      <c r="AA12" s="8">
        <f t="shared" si="13"/>
        <v>0.26497393000000002</v>
      </c>
      <c r="AB12" s="10" t="e">
        <f t="shared" si="0"/>
        <v>#DIV/0!</v>
      </c>
      <c r="AC12" s="10" t="e">
        <f t="shared" si="1"/>
        <v>#DIV/0!</v>
      </c>
      <c r="AD12" s="10" t="e">
        <f t="shared" si="2"/>
        <v>#DIV/0!</v>
      </c>
      <c r="AE12" s="10" t="e">
        <f t="shared" si="3"/>
        <v>#DIV/0!</v>
      </c>
      <c r="AF12" s="10" t="e">
        <f t="shared" si="4"/>
        <v>#DIV/0!</v>
      </c>
      <c r="AG12" s="10" t="e">
        <f t="shared" si="5"/>
        <v>#DIV/0!</v>
      </c>
      <c r="AH12" s="11" t="e">
        <f t="shared" si="14"/>
        <v>#DIV/0!</v>
      </c>
      <c r="AI12" s="11" t="e">
        <f t="shared" si="15"/>
        <v>#DIV/0!</v>
      </c>
      <c r="AJ12" s="11" t="e">
        <f t="shared" si="16"/>
        <v>#DIV/0!</v>
      </c>
      <c r="AK12" s="11" t="e">
        <f t="shared" si="17"/>
        <v>#DIV/0!</v>
      </c>
      <c r="AL12" s="11" t="e">
        <f t="shared" si="18"/>
        <v>#DIV/0!</v>
      </c>
      <c r="AM12" s="11" t="e">
        <f t="shared" si="19"/>
        <v>#DIV/0!</v>
      </c>
      <c r="AN12" s="12" t="e">
        <f t="shared" si="20"/>
        <v>#DIV/0!</v>
      </c>
      <c r="AO12" s="12" t="e">
        <f t="shared" si="21"/>
        <v>#DIV/0!</v>
      </c>
      <c r="AP12" s="12" t="e">
        <f t="shared" si="22"/>
        <v>#DIV/0!</v>
      </c>
      <c r="AQ12" s="12" t="e">
        <f t="shared" si="23"/>
        <v>#DIV/0!</v>
      </c>
      <c r="AR12" s="12" t="e">
        <f t="shared" si="24"/>
        <v>#DIV/0!</v>
      </c>
      <c r="AS12" s="12" t="e">
        <f t="shared" si="25"/>
        <v>#DIV/0!</v>
      </c>
      <c r="AT12" s="9" t="e">
        <f t="shared" si="26"/>
        <v>#DIV/0!</v>
      </c>
      <c r="AU12" s="9" t="e">
        <f t="shared" si="6"/>
        <v>#DIV/0!</v>
      </c>
      <c r="AV12" s="9" t="e">
        <f t="shared" si="7"/>
        <v>#DIV/0!</v>
      </c>
      <c r="AW12" s="9" t="e">
        <f t="shared" si="27"/>
        <v>#DIV/0!</v>
      </c>
      <c r="AX12" s="9" t="e">
        <f t="shared" si="28"/>
        <v>#DIV/0!</v>
      </c>
      <c r="AY12" s="9" t="e">
        <f t="shared" si="8"/>
        <v>#DIV/0!</v>
      </c>
    </row>
    <row r="13" spans="1:51" x14ac:dyDescent="0.3">
      <c r="A13" s="14">
        <v>1</v>
      </c>
      <c r="B13" s="14">
        <v>1</v>
      </c>
      <c r="C13" s="14">
        <v>8</v>
      </c>
      <c r="D13" s="14" t="s">
        <v>23</v>
      </c>
      <c r="E13" s="14">
        <v>8</v>
      </c>
      <c r="F13" s="14">
        <v>0</v>
      </c>
      <c r="G13" s="14">
        <v>8</v>
      </c>
      <c r="H13" s="14">
        <v>0</v>
      </c>
      <c r="I13" s="14">
        <v>0</v>
      </c>
      <c r="J13" s="14">
        <v>0.5</v>
      </c>
      <c r="K13" s="15">
        <v>3.3942034000000003E-2</v>
      </c>
      <c r="L13" s="15">
        <v>0.38338909999999998</v>
      </c>
      <c r="M13" s="15">
        <v>-7.5766452E-4</v>
      </c>
      <c r="N13" s="15">
        <v>-8.1260016999999997E-3</v>
      </c>
      <c r="O13" s="15">
        <v>-4.5327175999999999E-4</v>
      </c>
      <c r="P13" s="15">
        <v>0.50876253999999999</v>
      </c>
      <c r="Q13" s="15">
        <v>0</v>
      </c>
      <c r="R13" s="15">
        <v>0</v>
      </c>
      <c r="S13" s="15">
        <v>14.727193</v>
      </c>
      <c r="T13" s="15">
        <v>101.53958</v>
      </c>
      <c r="U13" s="15">
        <v>16.598675</v>
      </c>
      <c r="V13" s="15">
        <v>0</v>
      </c>
      <c r="W13" s="8">
        <f t="shared" si="9"/>
        <v>0</v>
      </c>
      <c r="X13" s="9">
        <f t="shared" si="10"/>
        <v>0</v>
      </c>
      <c r="Y13" s="8">
        <f t="shared" si="11"/>
        <v>3.3942034000000003E-2</v>
      </c>
      <c r="Z13" s="8">
        <f t="shared" si="12"/>
        <v>0.50876253999999999</v>
      </c>
      <c r="AA13" s="8">
        <f t="shared" si="13"/>
        <v>0.38338909999999998</v>
      </c>
      <c r="AB13" s="10" t="e">
        <f t="shared" si="0"/>
        <v>#DIV/0!</v>
      </c>
      <c r="AC13" s="10" t="e">
        <f t="shared" si="1"/>
        <v>#DIV/0!</v>
      </c>
      <c r="AD13" s="10" t="e">
        <f t="shared" si="2"/>
        <v>#DIV/0!</v>
      </c>
      <c r="AE13" s="10" t="e">
        <f t="shared" si="3"/>
        <v>#DIV/0!</v>
      </c>
      <c r="AF13" s="10" t="e">
        <f t="shared" si="4"/>
        <v>#DIV/0!</v>
      </c>
      <c r="AG13" s="10" t="e">
        <f t="shared" si="5"/>
        <v>#DIV/0!</v>
      </c>
      <c r="AH13" s="11" t="e">
        <f t="shared" si="14"/>
        <v>#DIV/0!</v>
      </c>
      <c r="AI13" s="11" t="e">
        <f t="shared" si="15"/>
        <v>#DIV/0!</v>
      </c>
      <c r="AJ13" s="11" t="e">
        <f t="shared" si="16"/>
        <v>#DIV/0!</v>
      </c>
      <c r="AK13" s="11" t="e">
        <f t="shared" si="17"/>
        <v>#DIV/0!</v>
      </c>
      <c r="AL13" s="11" t="e">
        <f t="shared" si="18"/>
        <v>#DIV/0!</v>
      </c>
      <c r="AM13" s="11" t="e">
        <f t="shared" si="19"/>
        <v>#DIV/0!</v>
      </c>
      <c r="AN13" s="12" t="e">
        <f t="shared" si="20"/>
        <v>#DIV/0!</v>
      </c>
      <c r="AO13" s="12" t="e">
        <f t="shared" si="21"/>
        <v>#DIV/0!</v>
      </c>
      <c r="AP13" s="12" t="e">
        <f t="shared" si="22"/>
        <v>#DIV/0!</v>
      </c>
      <c r="AQ13" s="12" t="e">
        <f t="shared" si="23"/>
        <v>#DIV/0!</v>
      </c>
      <c r="AR13" s="12" t="e">
        <f t="shared" si="24"/>
        <v>#DIV/0!</v>
      </c>
      <c r="AS13" s="12" t="e">
        <f t="shared" si="25"/>
        <v>#DIV/0!</v>
      </c>
      <c r="AT13" s="9" t="e">
        <f t="shared" si="26"/>
        <v>#DIV/0!</v>
      </c>
      <c r="AU13" s="9" t="e">
        <f t="shared" si="6"/>
        <v>#DIV/0!</v>
      </c>
      <c r="AV13" s="9" t="e">
        <f t="shared" si="7"/>
        <v>#DIV/0!</v>
      </c>
      <c r="AW13" s="9" t="e">
        <f t="shared" si="27"/>
        <v>#DIV/0!</v>
      </c>
      <c r="AX13" s="9" t="e">
        <f t="shared" si="28"/>
        <v>#DIV/0!</v>
      </c>
      <c r="AY13" s="9" t="e">
        <f t="shared" si="8"/>
        <v>#DIV/0!</v>
      </c>
    </row>
    <row r="14" spans="1:51" x14ac:dyDescent="0.3">
      <c r="A14" s="14">
        <v>1</v>
      </c>
      <c r="B14" s="14">
        <v>1</v>
      </c>
      <c r="C14" s="14">
        <v>9</v>
      </c>
      <c r="D14" s="14" t="s">
        <v>23</v>
      </c>
      <c r="E14" s="14">
        <v>10</v>
      </c>
      <c r="F14" s="14">
        <v>0</v>
      </c>
      <c r="G14" s="14">
        <v>10</v>
      </c>
      <c r="H14" s="14">
        <v>0</v>
      </c>
      <c r="I14" s="14">
        <v>0</v>
      </c>
      <c r="J14" s="14">
        <v>0.5</v>
      </c>
      <c r="K14" s="15">
        <v>7.0772066999999994E-2</v>
      </c>
      <c r="L14" s="15">
        <v>0.45859623999999999</v>
      </c>
      <c r="M14" s="15">
        <v>-2.9052425999999999E-3</v>
      </c>
      <c r="N14" s="15">
        <v>-1.8187397E-3</v>
      </c>
      <c r="O14" s="15">
        <v>1.4619949E-3</v>
      </c>
      <c r="P14" s="15">
        <v>0.63886978000000005</v>
      </c>
      <c r="Q14" s="15">
        <v>0</v>
      </c>
      <c r="R14" s="15">
        <v>0</v>
      </c>
      <c r="S14" s="15">
        <v>14.727112</v>
      </c>
      <c r="T14" s="15">
        <v>101.53901999999999</v>
      </c>
      <c r="U14" s="15">
        <v>16.612217000000001</v>
      </c>
      <c r="V14" s="15">
        <v>0</v>
      </c>
      <c r="W14" s="8">
        <f t="shared" si="9"/>
        <v>0</v>
      </c>
      <c r="X14" s="9">
        <f t="shared" si="10"/>
        <v>0</v>
      </c>
      <c r="Y14" s="8">
        <f t="shared" si="11"/>
        <v>7.0772066999999994E-2</v>
      </c>
      <c r="Z14" s="8">
        <f t="shared" si="12"/>
        <v>0.63886978000000005</v>
      </c>
      <c r="AA14" s="8">
        <f t="shared" si="13"/>
        <v>0.45859623999999999</v>
      </c>
      <c r="AB14" s="10" t="e">
        <f t="shared" si="0"/>
        <v>#DIV/0!</v>
      </c>
      <c r="AC14" s="10" t="e">
        <f t="shared" si="1"/>
        <v>#DIV/0!</v>
      </c>
      <c r="AD14" s="10" t="e">
        <f t="shared" si="2"/>
        <v>#DIV/0!</v>
      </c>
      <c r="AE14" s="10" t="e">
        <f t="shared" si="3"/>
        <v>#DIV/0!</v>
      </c>
      <c r="AF14" s="10" t="e">
        <f t="shared" si="4"/>
        <v>#DIV/0!</v>
      </c>
      <c r="AG14" s="10" t="e">
        <f t="shared" si="5"/>
        <v>#DIV/0!</v>
      </c>
      <c r="AH14" s="11" t="e">
        <f t="shared" si="14"/>
        <v>#DIV/0!</v>
      </c>
      <c r="AI14" s="11" t="e">
        <f t="shared" si="15"/>
        <v>#DIV/0!</v>
      </c>
      <c r="AJ14" s="11" t="e">
        <f t="shared" si="16"/>
        <v>#DIV/0!</v>
      </c>
      <c r="AK14" s="11" t="e">
        <f t="shared" si="17"/>
        <v>#DIV/0!</v>
      </c>
      <c r="AL14" s="11" t="e">
        <f t="shared" si="18"/>
        <v>#DIV/0!</v>
      </c>
      <c r="AM14" s="11" t="e">
        <f t="shared" si="19"/>
        <v>#DIV/0!</v>
      </c>
      <c r="AN14" s="12" t="e">
        <f t="shared" si="20"/>
        <v>#DIV/0!</v>
      </c>
      <c r="AO14" s="12" t="e">
        <f t="shared" si="21"/>
        <v>#DIV/0!</v>
      </c>
      <c r="AP14" s="12" t="e">
        <f t="shared" si="22"/>
        <v>#DIV/0!</v>
      </c>
      <c r="AQ14" s="12" t="e">
        <f t="shared" si="23"/>
        <v>#DIV/0!</v>
      </c>
      <c r="AR14" s="12" t="e">
        <f t="shared" si="24"/>
        <v>#DIV/0!</v>
      </c>
      <c r="AS14" s="12" t="e">
        <f t="shared" si="25"/>
        <v>#DIV/0!</v>
      </c>
      <c r="AT14" s="9" t="e">
        <f t="shared" si="26"/>
        <v>#DIV/0!</v>
      </c>
      <c r="AU14" s="9" t="e">
        <f t="shared" si="6"/>
        <v>#DIV/0!</v>
      </c>
      <c r="AV14" s="9" t="e">
        <f t="shared" si="7"/>
        <v>#DIV/0!</v>
      </c>
      <c r="AW14" s="9" t="e">
        <f t="shared" si="27"/>
        <v>#DIV/0!</v>
      </c>
      <c r="AX14" s="9" t="e">
        <f t="shared" si="28"/>
        <v>#DIV/0!</v>
      </c>
      <c r="AY14" s="9" t="e">
        <f t="shared" si="8"/>
        <v>#DIV/0!</v>
      </c>
    </row>
    <row r="15" spans="1:51" x14ac:dyDescent="0.3">
      <c r="A15" s="14">
        <v>1</v>
      </c>
      <c r="B15" s="14">
        <v>1</v>
      </c>
      <c r="C15" s="14">
        <v>10</v>
      </c>
      <c r="D15" s="14" t="s">
        <v>23</v>
      </c>
      <c r="E15" s="14">
        <v>12</v>
      </c>
      <c r="F15" s="14">
        <v>0</v>
      </c>
      <c r="G15" s="14">
        <v>12</v>
      </c>
      <c r="H15" s="14">
        <v>0</v>
      </c>
      <c r="I15" s="14">
        <v>0</v>
      </c>
      <c r="J15" s="14">
        <v>0.5</v>
      </c>
      <c r="K15" s="15">
        <v>9.4442878999999993E-2</v>
      </c>
      <c r="L15" s="15">
        <v>0.58378461999999998</v>
      </c>
      <c r="M15" s="15">
        <v>-3.6137035E-3</v>
      </c>
      <c r="N15" s="15">
        <v>1.2053471E-4</v>
      </c>
      <c r="O15" s="15">
        <v>-4.9905743999999999E-4</v>
      </c>
      <c r="P15" s="15">
        <v>0.76452787</v>
      </c>
      <c r="Q15" s="15">
        <v>0</v>
      </c>
      <c r="R15" s="15">
        <v>0</v>
      </c>
      <c r="S15" s="15">
        <v>14.727058</v>
      </c>
      <c r="T15" s="15">
        <v>101.53865</v>
      </c>
      <c r="U15" s="15">
        <v>16.608685000000001</v>
      </c>
      <c r="V15" s="15">
        <v>0</v>
      </c>
      <c r="W15" s="8">
        <f t="shared" si="9"/>
        <v>0</v>
      </c>
      <c r="X15" s="9">
        <f t="shared" si="10"/>
        <v>0</v>
      </c>
      <c r="Y15" s="8">
        <f t="shared" si="11"/>
        <v>9.4442878999999993E-2</v>
      </c>
      <c r="Z15" s="8">
        <f t="shared" si="12"/>
        <v>0.76452787</v>
      </c>
      <c r="AA15" s="8">
        <f t="shared" si="13"/>
        <v>0.58378461999999998</v>
      </c>
      <c r="AB15" s="10" t="e">
        <f t="shared" si="0"/>
        <v>#DIV/0!</v>
      </c>
      <c r="AC15" s="10" t="e">
        <f t="shared" si="1"/>
        <v>#DIV/0!</v>
      </c>
      <c r="AD15" s="10" t="e">
        <f t="shared" si="2"/>
        <v>#DIV/0!</v>
      </c>
      <c r="AE15" s="10" t="e">
        <f t="shared" si="3"/>
        <v>#DIV/0!</v>
      </c>
      <c r="AF15" s="10" t="e">
        <f t="shared" si="4"/>
        <v>#DIV/0!</v>
      </c>
      <c r="AG15" s="10" t="e">
        <f t="shared" si="5"/>
        <v>#DIV/0!</v>
      </c>
      <c r="AH15" s="11" t="e">
        <f t="shared" si="14"/>
        <v>#DIV/0!</v>
      </c>
      <c r="AI15" s="11" t="e">
        <f t="shared" si="15"/>
        <v>#DIV/0!</v>
      </c>
      <c r="AJ15" s="11" t="e">
        <f t="shared" si="16"/>
        <v>#DIV/0!</v>
      </c>
      <c r="AK15" s="11" t="e">
        <f t="shared" si="17"/>
        <v>#DIV/0!</v>
      </c>
      <c r="AL15" s="11" t="e">
        <f t="shared" si="18"/>
        <v>#DIV/0!</v>
      </c>
      <c r="AM15" s="11" t="e">
        <f t="shared" si="19"/>
        <v>#DIV/0!</v>
      </c>
      <c r="AN15" s="12" t="e">
        <f t="shared" si="20"/>
        <v>#DIV/0!</v>
      </c>
      <c r="AO15" s="12" t="e">
        <f t="shared" si="21"/>
        <v>#DIV/0!</v>
      </c>
      <c r="AP15" s="12" t="e">
        <f t="shared" si="22"/>
        <v>#DIV/0!</v>
      </c>
      <c r="AQ15" s="12" t="e">
        <f t="shared" si="23"/>
        <v>#DIV/0!</v>
      </c>
      <c r="AR15" s="12" t="e">
        <f t="shared" si="24"/>
        <v>#DIV/0!</v>
      </c>
      <c r="AS15" s="12" t="e">
        <f t="shared" si="25"/>
        <v>#DIV/0!</v>
      </c>
      <c r="AT15" s="9" t="e">
        <f t="shared" si="26"/>
        <v>#DIV/0!</v>
      </c>
      <c r="AU15" s="9" t="e">
        <f t="shared" si="6"/>
        <v>#DIV/0!</v>
      </c>
      <c r="AV15" s="9" t="e">
        <f t="shared" si="7"/>
        <v>#DIV/0!</v>
      </c>
      <c r="AW15" s="9" t="e">
        <f t="shared" si="27"/>
        <v>#DIV/0!</v>
      </c>
      <c r="AX15" s="9" t="e">
        <f t="shared" si="28"/>
        <v>#DIV/0!</v>
      </c>
      <c r="AY15" s="9" t="e">
        <f t="shared" si="8"/>
        <v>#DIV/0!</v>
      </c>
    </row>
    <row r="16" spans="1:51" x14ac:dyDescent="0.3">
      <c r="A16" s="14">
        <v>1</v>
      </c>
      <c r="B16" s="14">
        <v>1</v>
      </c>
      <c r="C16" s="14">
        <v>11</v>
      </c>
      <c r="D16" s="14" t="s">
        <v>23</v>
      </c>
      <c r="E16" s="14">
        <v>13</v>
      </c>
      <c r="F16" s="14">
        <v>0</v>
      </c>
      <c r="G16" s="14">
        <v>13</v>
      </c>
      <c r="H16" s="14">
        <v>0</v>
      </c>
      <c r="I16" s="14">
        <v>0</v>
      </c>
      <c r="J16" s="14">
        <v>0.5</v>
      </c>
      <c r="K16" s="15">
        <v>0.10204612</v>
      </c>
      <c r="L16" s="15">
        <v>0.63661305999999995</v>
      </c>
      <c r="M16" s="15">
        <v>-3.2365314000000001E-3</v>
      </c>
      <c r="N16" s="15">
        <v>2.1526624999999998E-3</v>
      </c>
      <c r="O16" s="15">
        <v>-3.6021040000000001E-3</v>
      </c>
      <c r="P16" s="15">
        <v>0.82488393999999998</v>
      </c>
      <c r="Q16" s="15">
        <v>0</v>
      </c>
      <c r="R16" s="15">
        <v>0</v>
      </c>
      <c r="S16" s="15">
        <v>14.727039</v>
      </c>
      <c r="T16" s="15">
        <v>101.53852000000001</v>
      </c>
      <c r="U16" s="15">
        <v>16.620916000000001</v>
      </c>
      <c r="V16" s="15">
        <v>0</v>
      </c>
      <c r="W16" s="8">
        <f t="shared" si="9"/>
        <v>0</v>
      </c>
      <c r="X16" s="9">
        <f t="shared" si="10"/>
        <v>0</v>
      </c>
      <c r="Y16" s="8">
        <f t="shared" si="11"/>
        <v>0.10204612</v>
      </c>
      <c r="Z16" s="8">
        <f t="shared" si="12"/>
        <v>0.82488393999999998</v>
      </c>
      <c r="AA16" s="8">
        <f t="shared" si="13"/>
        <v>0.63661305999999995</v>
      </c>
      <c r="AB16" s="10" t="e">
        <f t="shared" si="0"/>
        <v>#DIV/0!</v>
      </c>
      <c r="AC16" s="10" t="e">
        <f t="shared" si="1"/>
        <v>#DIV/0!</v>
      </c>
      <c r="AD16" s="10" t="e">
        <f t="shared" si="2"/>
        <v>#DIV/0!</v>
      </c>
      <c r="AE16" s="10" t="e">
        <f t="shared" si="3"/>
        <v>#DIV/0!</v>
      </c>
      <c r="AF16" s="10" t="e">
        <f t="shared" si="4"/>
        <v>#DIV/0!</v>
      </c>
      <c r="AG16" s="10" t="e">
        <f t="shared" si="5"/>
        <v>#DIV/0!</v>
      </c>
      <c r="AH16" s="11" t="e">
        <f t="shared" si="14"/>
        <v>#DIV/0!</v>
      </c>
      <c r="AI16" s="11" t="e">
        <f t="shared" si="15"/>
        <v>#DIV/0!</v>
      </c>
      <c r="AJ16" s="11" t="e">
        <f t="shared" si="16"/>
        <v>#DIV/0!</v>
      </c>
      <c r="AK16" s="11" t="e">
        <f t="shared" si="17"/>
        <v>#DIV/0!</v>
      </c>
      <c r="AL16" s="11" t="e">
        <f t="shared" si="18"/>
        <v>#DIV/0!</v>
      </c>
      <c r="AM16" s="11" t="e">
        <f t="shared" si="19"/>
        <v>#DIV/0!</v>
      </c>
      <c r="AN16" s="12" t="e">
        <f t="shared" si="20"/>
        <v>#DIV/0!</v>
      </c>
      <c r="AO16" s="12" t="e">
        <f t="shared" si="21"/>
        <v>#DIV/0!</v>
      </c>
      <c r="AP16" s="12" t="e">
        <f t="shared" si="22"/>
        <v>#DIV/0!</v>
      </c>
      <c r="AQ16" s="12" t="e">
        <f t="shared" si="23"/>
        <v>#DIV/0!</v>
      </c>
      <c r="AR16" s="12" t="e">
        <f t="shared" si="24"/>
        <v>#DIV/0!</v>
      </c>
      <c r="AS16" s="12" t="e">
        <f t="shared" si="25"/>
        <v>#DIV/0!</v>
      </c>
      <c r="AT16" s="9" t="e">
        <f t="shared" si="26"/>
        <v>#DIV/0!</v>
      </c>
      <c r="AU16" s="9" t="e">
        <f t="shared" si="6"/>
        <v>#DIV/0!</v>
      </c>
      <c r="AV16" s="9" t="e">
        <f t="shared" si="7"/>
        <v>#DIV/0!</v>
      </c>
      <c r="AW16" s="9" t="e">
        <f t="shared" si="27"/>
        <v>#DIV/0!</v>
      </c>
      <c r="AX16" s="9" t="e">
        <f t="shared" si="28"/>
        <v>#DIV/0!</v>
      </c>
      <c r="AY16" s="9" t="e">
        <f t="shared" si="8"/>
        <v>#DIV/0!</v>
      </c>
    </row>
    <row r="17" spans="1:51" x14ac:dyDescent="0.3">
      <c r="A17" s="14">
        <v>1</v>
      </c>
      <c r="B17" s="14">
        <v>1</v>
      </c>
      <c r="C17" s="14">
        <v>12</v>
      </c>
      <c r="D17" s="14" t="s">
        <v>23</v>
      </c>
      <c r="E17" s="14">
        <v>14</v>
      </c>
      <c r="F17" s="14">
        <v>0</v>
      </c>
      <c r="G17" s="14">
        <v>14</v>
      </c>
      <c r="H17" s="14">
        <v>0</v>
      </c>
      <c r="I17" s="14">
        <v>0</v>
      </c>
      <c r="J17" s="14">
        <v>0.5</v>
      </c>
      <c r="K17" s="15">
        <v>0.12169873</v>
      </c>
      <c r="L17" s="15">
        <v>0.71521140999999999</v>
      </c>
      <c r="M17" s="15">
        <v>-2.449007E-3</v>
      </c>
      <c r="N17" s="15">
        <v>-2.8002122999999999E-3</v>
      </c>
      <c r="O17" s="15">
        <v>-2.0274822000000001E-5</v>
      </c>
      <c r="P17" s="15">
        <v>0.88933850999999997</v>
      </c>
      <c r="Q17" s="15">
        <v>0</v>
      </c>
      <c r="R17" s="15">
        <v>0</v>
      </c>
      <c r="S17" s="15">
        <v>14.726979999999999</v>
      </c>
      <c r="T17" s="15">
        <v>101.53811</v>
      </c>
      <c r="U17" s="15">
        <v>16.616296999999999</v>
      </c>
      <c r="V17" s="15">
        <v>0</v>
      </c>
      <c r="W17" s="8">
        <f t="shared" si="9"/>
        <v>0</v>
      </c>
      <c r="X17" s="9">
        <f t="shared" si="10"/>
        <v>0</v>
      </c>
      <c r="Y17" s="8">
        <f t="shared" si="11"/>
        <v>0.12169873</v>
      </c>
      <c r="Z17" s="8">
        <f t="shared" si="12"/>
        <v>0.88933850999999997</v>
      </c>
      <c r="AA17" s="8">
        <f t="shared" si="13"/>
        <v>0.71521140999999999</v>
      </c>
      <c r="AB17" s="10" t="e">
        <f t="shared" si="0"/>
        <v>#DIV/0!</v>
      </c>
      <c r="AC17" s="10" t="e">
        <f t="shared" si="1"/>
        <v>#DIV/0!</v>
      </c>
      <c r="AD17" s="10" t="e">
        <f t="shared" si="2"/>
        <v>#DIV/0!</v>
      </c>
      <c r="AE17" s="10" t="e">
        <f t="shared" si="3"/>
        <v>#DIV/0!</v>
      </c>
      <c r="AF17" s="10" t="e">
        <f t="shared" si="4"/>
        <v>#DIV/0!</v>
      </c>
      <c r="AG17" s="10" t="e">
        <f t="shared" si="5"/>
        <v>#DIV/0!</v>
      </c>
      <c r="AH17" s="11" t="e">
        <f t="shared" si="14"/>
        <v>#DIV/0!</v>
      </c>
      <c r="AI17" s="11" t="e">
        <f t="shared" si="15"/>
        <v>#DIV/0!</v>
      </c>
      <c r="AJ17" s="11" t="e">
        <f t="shared" si="16"/>
        <v>#DIV/0!</v>
      </c>
      <c r="AK17" s="11" t="e">
        <f t="shared" si="17"/>
        <v>#DIV/0!</v>
      </c>
      <c r="AL17" s="11" t="e">
        <f t="shared" si="18"/>
        <v>#DIV/0!</v>
      </c>
      <c r="AM17" s="11" t="e">
        <f t="shared" si="19"/>
        <v>#DIV/0!</v>
      </c>
      <c r="AN17" s="12" t="e">
        <f t="shared" si="20"/>
        <v>#DIV/0!</v>
      </c>
      <c r="AO17" s="12" t="e">
        <f t="shared" si="21"/>
        <v>#DIV/0!</v>
      </c>
      <c r="AP17" s="12" t="e">
        <f t="shared" si="22"/>
        <v>#DIV/0!</v>
      </c>
      <c r="AQ17" s="12" t="e">
        <f t="shared" si="23"/>
        <v>#DIV/0!</v>
      </c>
      <c r="AR17" s="12" t="e">
        <f t="shared" si="24"/>
        <v>#DIV/0!</v>
      </c>
      <c r="AS17" s="12" t="e">
        <f t="shared" si="25"/>
        <v>#DIV/0!</v>
      </c>
      <c r="AT17" s="9" t="e">
        <f t="shared" si="26"/>
        <v>#DIV/0!</v>
      </c>
      <c r="AU17" s="9" t="e">
        <f t="shared" si="6"/>
        <v>#DIV/0!</v>
      </c>
      <c r="AV17" s="9" t="e">
        <f t="shared" si="7"/>
        <v>#DIV/0!</v>
      </c>
      <c r="AW17" s="9" t="e">
        <f t="shared" si="27"/>
        <v>#DIV/0!</v>
      </c>
      <c r="AX17" s="9" t="e">
        <f t="shared" si="28"/>
        <v>#DIV/0!</v>
      </c>
      <c r="AY17" s="9" t="e">
        <f t="shared" si="8"/>
        <v>#DIV/0!</v>
      </c>
    </row>
    <row r="18" spans="1:51" x14ac:dyDescent="0.3">
      <c r="A18" s="14">
        <v>1</v>
      </c>
      <c r="B18" s="14">
        <v>1</v>
      </c>
      <c r="C18" s="14">
        <v>13</v>
      </c>
      <c r="D18" s="14" t="s">
        <v>23</v>
      </c>
      <c r="E18" s="14">
        <v>15</v>
      </c>
      <c r="F18" s="14">
        <v>0</v>
      </c>
      <c r="G18" s="14">
        <v>15</v>
      </c>
      <c r="H18" s="14">
        <v>0</v>
      </c>
      <c r="I18" s="14">
        <v>0</v>
      </c>
      <c r="J18" s="14">
        <v>0.5</v>
      </c>
      <c r="K18" s="15">
        <v>0.13538569</v>
      </c>
      <c r="L18" s="15">
        <v>0.77093929999999999</v>
      </c>
      <c r="M18" s="15">
        <v>-5.7182457999999997E-3</v>
      </c>
      <c r="N18" s="15">
        <v>3.3125831000000001E-3</v>
      </c>
      <c r="O18" s="15">
        <v>-8.1409136000000005E-4</v>
      </c>
      <c r="P18" s="15">
        <v>0.95289438000000004</v>
      </c>
      <c r="Q18" s="15">
        <v>0</v>
      </c>
      <c r="R18" s="15">
        <v>0</v>
      </c>
      <c r="S18" s="15">
        <v>14.726979</v>
      </c>
      <c r="T18" s="15">
        <v>101.5381</v>
      </c>
      <c r="U18" s="15">
        <v>16.610092000000002</v>
      </c>
      <c r="V18" s="15">
        <v>0</v>
      </c>
      <c r="W18" s="8">
        <f t="shared" si="9"/>
        <v>0</v>
      </c>
      <c r="X18" s="9">
        <f t="shared" si="10"/>
        <v>0</v>
      </c>
      <c r="Y18" s="8">
        <f t="shared" si="11"/>
        <v>0.13538569</v>
      </c>
      <c r="Z18" s="8">
        <f t="shared" si="12"/>
        <v>0.95289438000000004</v>
      </c>
      <c r="AA18" s="8">
        <f t="shared" si="13"/>
        <v>0.77093929999999999</v>
      </c>
      <c r="AB18" s="10" t="e">
        <f t="shared" si="0"/>
        <v>#DIV/0!</v>
      </c>
      <c r="AC18" s="10" t="e">
        <f t="shared" si="1"/>
        <v>#DIV/0!</v>
      </c>
      <c r="AD18" s="10" t="e">
        <f t="shared" si="2"/>
        <v>#DIV/0!</v>
      </c>
      <c r="AE18" s="10" t="e">
        <f t="shared" si="3"/>
        <v>#DIV/0!</v>
      </c>
      <c r="AF18" s="10" t="e">
        <f t="shared" si="4"/>
        <v>#DIV/0!</v>
      </c>
      <c r="AG18" s="10" t="e">
        <f t="shared" si="5"/>
        <v>#DIV/0!</v>
      </c>
      <c r="AH18" s="11" t="e">
        <f t="shared" si="14"/>
        <v>#DIV/0!</v>
      </c>
      <c r="AI18" s="11" t="e">
        <f t="shared" si="15"/>
        <v>#DIV/0!</v>
      </c>
      <c r="AJ18" s="11" t="e">
        <f t="shared" si="16"/>
        <v>#DIV/0!</v>
      </c>
      <c r="AK18" s="11" t="e">
        <f t="shared" si="17"/>
        <v>#DIV/0!</v>
      </c>
      <c r="AL18" s="11" t="e">
        <f t="shared" si="18"/>
        <v>#DIV/0!</v>
      </c>
      <c r="AM18" s="11" t="e">
        <f t="shared" si="19"/>
        <v>#DIV/0!</v>
      </c>
      <c r="AN18" s="12" t="e">
        <f t="shared" si="20"/>
        <v>#DIV/0!</v>
      </c>
      <c r="AO18" s="12" t="e">
        <f t="shared" si="21"/>
        <v>#DIV/0!</v>
      </c>
      <c r="AP18" s="12" t="e">
        <f t="shared" si="22"/>
        <v>#DIV/0!</v>
      </c>
      <c r="AQ18" s="12" t="e">
        <f t="shared" si="23"/>
        <v>#DIV/0!</v>
      </c>
      <c r="AR18" s="12" t="e">
        <f t="shared" si="24"/>
        <v>#DIV/0!</v>
      </c>
      <c r="AS18" s="12" t="e">
        <f t="shared" si="25"/>
        <v>#DIV/0!</v>
      </c>
      <c r="AT18" s="9" t="e">
        <f t="shared" si="26"/>
        <v>#DIV/0!</v>
      </c>
      <c r="AU18" s="9" t="e">
        <f t="shared" si="6"/>
        <v>#DIV/0!</v>
      </c>
      <c r="AV18" s="9" t="e">
        <f t="shared" si="7"/>
        <v>#DIV/0!</v>
      </c>
      <c r="AW18" s="9" t="e">
        <f t="shared" si="27"/>
        <v>#DIV/0!</v>
      </c>
      <c r="AX18" s="9" t="e">
        <f t="shared" si="28"/>
        <v>#DIV/0!</v>
      </c>
      <c r="AY18" s="9" t="e">
        <f t="shared" si="8"/>
        <v>#DIV/0!</v>
      </c>
    </row>
    <row r="19" spans="1:51" x14ac:dyDescent="0.3">
      <c r="A19" s="14">
        <v>1</v>
      </c>
      <c r="B19" s="14">
        <v>1</v>
      </c>
      <c r="C19" s="14">
        <v>14</v>
      </c>
      <c r="D19" s="14" t="s">
        <v>23</v>
      </c>
      <c r="E19" s="14">
        <v>16</v>
      </c>
      <c r="F19" s="14">
        <v>0</v>
      </c>
      <c r="G19" s="14">
        <v>16</v>
      </c>
      <c r="H19" s="14">
        <v>0</v>
      </c>
      <c r="I19" s="14">
        <v>0</v>
      </c>
      <c r="J19" s="14">
        <v>0.5</v>
      </c>
      <c r="K19" s="15">
        <v>0.15635592000000001</v>
      </c>
      <c r="L19" s="15">
        <v>0.84571050999999997</v>
      </c>
      <c r="M19" s="15">
        <v>-5.4635889999999996E-3</v>
      </c>
      <c r="N19" s="15">
        <v>-2.6011798000000002E-3</v>
      </c>
      <c r="O19" s="15">
        <v>2.0929283000000001E-3</v>
      </c>
      <c r="P19" s="15">
        <v>1.0142191</v>
      </c>
      <c r="Q19" s="15">
        <v>0</v>
      </c>
      <c r="R19" s="15">
        <v>0</v>
      </c>
      <c r="S19" s="15">
        <v>14.726959000000001</v>
      </c>
      <c r="T19" s="15">
        <v>101.53797</v>
      </c>
      <c r="U19" s="15">
        <v>16.615361</v>
      </c>
      <c r="V19" s="15">
        <v>0</v>
      </c>
      <c r="W19" s="8">
        <f t="shared" si="9"/>
        <v>0</v>
      </c>
      <c r="X19" s="9">
        <f t="shared" si="10"/>
        <v>0</v>
      </c>
      <c r="Y19" s="8">
        <f t="shared" si="11"/>
        <v>0.15635592000000001</v>
      </c>
      <c r="Z19" s="8">
        <f t="shared" si="12"/>
        <v>1.0142191</v>
      </c>
      <c r="AA19" s="8">
        <f t="shared" si="13"/>
        <v>0.84571050999999997</v>
      </c>
      <c r="AB19" s="10" t="e">
        <f t="shared" si="0"/>
        <v>#DIV/0!</v>
      </c>
      <c r="AC19" s="10" t="e">
        <f t="shared" si="1"/>
        <v>#DIV/0!</v>
      </c>
      <c r="AD19" s="10" t="e">
        <f t="shared" si="2"/>
        <v>#DIV/0!</v>
      </c>
      <c r="AE19" s="10" t="e">
        <f t="shared" si="3"/>
        <v>#DIV/0!</v>
      </c>
      <c r="AF19" s="10" t="e">
        <f t="shared" si="4"/>
        <v>#DIV/0!</v>
      </c>
      <c r="AG19" s="10" t="e">
        <f t="shared" si="5"/>
        <v>#DIV/0!</v>
      </c>
      <c r="AH19" s="11" t="e">
        <f t="shared" si="14"/>
        <v>#DIV/0!</v>
      </c>
      <c r="AI19" s="11" t="e">
        <f t="shared" si="15"/>
        <v>#DIV/0!</v>
      </c>
      <c r="AJ19" s="11" t="e">
        <f t="shared" si="16"/>
        <v>#DIV/0!</v>
      </c>
      <c r="AK19" s="11" t="e">
        <f t="shared" si="17"/>
        <v>#DIV/0!</v>
      </c>
      <c r="AL19" s="11" t="e">
        <f t="shared" si="18"/>
        <v>#DIV/0!</v>
      </c>
      <c r="AM19" s="11" t="e">
        <f t="shared" si="19"/>
        <v>#DIV/0!</v>
      </c>
      <c r="AN19" s="12" t="e">
        <f t="shared" si="20"/>
        <v>#DIV/0!</v>
      </c>
      <c r="AO19" s="12" t="e">
        <f t="shared" si="21"/>
        <v>#DIV/0!</v>
      </c>
      <c r="AP19" s="12" t="e">
        <f t="shared" si="22"/>
        <v>#DIV/0!</v>
      </c>
      <c r="AQ19" s="12" t="e">
        <f t="shared" si="23"/>
        <v>#DIV/0!</v>
      </c>
      <c r="AR19" s="12" t="e">
        <f t="shared" si="24"/>
        <v>#DIV/0!</v>
      </c>
      <c r="AS19" s="12" t="e">
        <f t="shared" si="25"/>
        <v>#DIV/0!</v>
      </c>
      <c r="AT19" s="9" t="e">
        <f t="shared" si="26"/>
        <v>#DIV/0!</v>
      </c>
      <c r="AU19" s="9" t="e">
        <f t="shared" si="6"/>
        <v>#DIV/0!</v>
      </c>
      <c r="AV19" s="9" t="e">
        <f t="shared" si="7"/>
        <v>#DIV/0!</v>
      </c>
      <c r="AW19" s="9" t="e">
        <f t="shared" si="27"/>
        <v>#DIV/0!</v>
      </c>
      <c r="AX19" s="9" t="e">
        <f t="shared" si="28"/>
        <v>#DIV/0!</v>
      </c>
      <c r="AY19" s="9" t="e">
        <f t="shared" si="8"/>
        <v>#DIV/0!</v>
      </c>
    </row>
    <row r="20" spans="1:51" x14ac:dyDescent="0.3">
      <c r="A20">
        <v>1</v>
      </c>
      <c r="B20">
        <v>3</v>
      </c>
      <c r="C20">
        <v>27</v>
      </c>
      <c r="D20" t="s">
        <v>23</v>
      </c>
      <c r="E20">
        <v>-4</v>
      </c>
      <c r="F20">
        <v>0</v>
      </c>
      <c r="G20">
        <v>-4</v>
      </c>
      <c r="H20">
        <v>0</v>
      </c>
      <c r="I20">
        <v>0</v>
      </c>
      <c r="J20">
        <v>0.5</v>
      </c>
      <c r="K20" s="1">
        <v>-1.9881124999999999</v>
      </c>
      <c r="L20" s="1">
        <v>4.8647542000000002E-2</v>
      </c>
      <c r="M20" s="1">
        <v>3.2254491000000003E-2</v>
      </c>
      <c r="N20" s="1">
        <v>-0.26787164000000002</v>
      </c>
      <c r="O20" s="1">
        <v>-0.52160700999999998</v>
      </c>
      <c r="P20" s="1">
        <v>0.24431884000000001</v>
      </c>
      <c r="Q20" s="1">
        <v>150.58054999999999</v>
      </c>
      <c r="R20" s="1">
        <v>45.896951000000001</v>
      </c>
      <c r="S20" s="1">
        <v>14.858701</v>
      </c>
      <c r="T20" s="1">
        <v>102.44628</v>
      </c>
      <c r="U20" s="1">
        <v>17.216142999999999</v>
      </c>
      <c r="V20" s="1">
        <v>0.13438072000000001</v>
      </c>
      <c r="W20" s="8">
        <f t="shared" ref="W20:W31" si="29">0.5*$W$4*Q20^2</f>
        <v>26.959982923541666</v>
      </c>
      <c r="X20" s="9">
        <f t="shared" ref="X20:X31" si="30">$W$4*Q20/$T$1</f>
        <v>957946.89111824485</v>
      </c>
      <c r="Y20" s="13">
        <f t="shared" ref="Y20:Y31" si="31">K20-Y7</f>
        <v>-2.0063698379999999</v>
      </c>
      <c r="Z20" s="13">
        <f t="shared" ref="Z20:Z31" si="32">P20-Z7</f>
        <v>0.49584499000000004</v>
      </c>
      <c r="AA20" s="13">
        <f t="shared" ref="AA20:AA31" si="33">L20-AA7</f>
        <v>0.21281330199999998</v>
      </c>
      <c r="AB20" s="10">
        <f>Y20/(W20*$W$1)</f>
        <v>-0.14175293972269595</v>
      </c>
      <c r="AC20" s="10">
        <f>Z20/($W$1*W20)</f>
        <v>3.5032167872566862E-2</v>
      </c>
      <c r="AD20" s="10">
        <f t="shared" si="2"/>
        <v>2.2788265811785192E-3</v>
      </c>
      <c r="AE20" s="10">
        <f>AA20/(W20*$W$1*$W$2)</f>
        <v>2.5923393995603308E-2</v>
      </c>
      <c r="AF20" s="10">
        <f t="shared" si="4"/>
        <v>-3.2630206846602151E-2</v>
      </c>
      <c r="AG20" s="10">
        <f t="shared" si="5"/>
        <v>-6.3538434411861133E-2</v>
      </c>
      <c r="AH20" s="11">
        <f t="shared" ref="AH20:AH31" si="34">AB20</f>
        <v>-0.14175293972269595</v>
      </c>
      <c r="AI20" s="11">
        <f t="shared" ref="AI20:AI31" si="35">AC20</f>
        <v>3.5032167872566862E-2</v>
      </c>
      <c r="AJ20" s="11">
        <f t="shared" ref="AJ20:AJ31" si="36">AD20</f>
        <v>2.2788265811785192E-3</v>
      </c>
      <c r="AK20" s="11">
        <f t="shared" ref="AK20:AK31" si="37">AE20-AB20*($AB$2/$W$2)-AC20*($AD$2/$W$2)</f>
        <v>3.0898939140541977</v>
      </c>
      <c r="AL20" s="11">
        <f t="shared" ref="AL20:AL31" si="38">AF20-AD20*($AB$2/$W$3)</f>
        <v>-3.4824632443292577E-2</v>
      </c>
      <c r="AM20" s="11">
        <f t="shared" ref="AM20:AM31" si="39">AG20-AD20*($AD$2/$W$3)</f>
        <v>-6.3854938103691486E-2</v>
      </c>
      <c r="AN20" s="12">
        <f t="shared" ref="AN20:AN31" si="40">AH20*COS(RADIANS(E20))-AI20*SIN(RADIANS(E20))</f>
        <v>-0.13896391618760681</v>
      </c>
      <c r="AO20" s="12">
        <f t="shared" ref="AO20:AO31" si="41">AI20*COS(RADIANS(E20))+AH20*SIN(RADIANS(E20))</f>
        <v>4.48350164902587E-2</v>
      </c>
      <c r="AP20" s="12">
        <f t="shared" ref="AP20:AP31" si="42">AJ20</f>
        <v>2.2788265811785192E-3</v>
      </c>
      <c r="AQ20" s="12">
        <f t="shared" ref="AQ20:AQ31" si="43">AK20</f>
        <v>3.0898939140541977</v>
      </c>
      <c r="AR20" s="12">
        <f t="shared" ref="AR20:AR31" si="44">AL20*COS(RADIANS(E20))-AM20*SIN(RADIANS(E20))</f>
        <v>-3.9194096702203522E-2</v>
      </c>
      <c r="AS20" s="12">
        <f t="shared" ref="AS20:AS31" si="45">AM20*COS(RADIANS(E20))+AL20*SIN(RADIANS(E20))</f>
        <v>-6.1270147125129501E-2</v>
      </c>
      <c r="AT20" s="9">
        <f t="shared" si="26"/>
        <v>-0.13896391618760681</v>
      </c>
      <c r="AU20" s="9">
        <f t="shared" si="6"/>
        <v>-1.7044502424230865E-4</v>
      </c>
      <c r="AV20" s="9">
        <f t="shared" si="7"/>
        <v>2.5923393995603308E-2</v>
      </c>
      <c r="AW20" s="9">
        <f t="shared" ref="AW20:AW31" si="46">AT20</f>
        <v>-0.13896391618760681</v>
      </c>
      <c r="AX20" s="9">
        <f t="shared" ref="AX20:AX31" si="47">AU20</f>
        <v>-1.7044502424230865E-4</v>
      </c>
      <c r="AY20" s="9">
        <f t="shared" si="8"/>
        <v>3.0898939140541977</v>
      </c>
    </row>
    <row r="21" spans="1:51" x14ac:dyDescent="0.3">
      <c r="A21">
        <v>1</v>
      </c>
      <c r="B21">
        <v>3</v>
      </c>
      <c r="C21">
        <v>28</v>
      </c>
      <c r="D21" t="s">
        <v>23</v>
      </c>
      <c r="E21">
        <v>-2</v>
      </c>
      <c r="F21">
        <v>0</v>
      </c>
      <c r="G21">
        <v>-2</v>
      </c>
      <c r="H21">
        <v>0</v>
      </c>
      <c r="I21">
        <v>0</v>
      </c>
      <c r="J21">
        <v>0.5</v>
      </c>
      <c r="K21" s="1">
        <v>-0.46561079999999999</v>
      </c>
      <c r="L21" s="1">
        <v>-1.8700512999999998E-2</v>
      </c>
      <c r="M21" s="1">
        <v>4.6137079999999997E-2</v>
      </c>
      <c r="N21" s="1">
        <v>-0.33439249999999998</v>
      </c>
      <c r="O21" s="1">
        <v>-0.58396585000000001</v>
      </c>
      <c r="P21" s="1">
        <v>0.43536830999999998</v>
      </c>
      <c r="Q21" s="1">
        <v>150.82148000000001</v>
      </c>
      <c r="R21" s="1">
        <v>45.970387000000002</v>
      </c>
      <c r="S21" s="1">
        <v>14.858494</v>
      </c>
      <c r="T21" s="1">
        <v>102.44486000000001</v>
      </c>
      <c r="U21" s="1">
        <v>17.261165999999999</v>
      </c>
      <c r="V21" s="1">
        <v>0.13458529999999999</v>
      </c>
      <c r="W21" s="8">
        <f t="shared" si="29"/>
        <v>27.046324288145186</v>
      </c>
      <c r="X21" s="9">
        <f t="shared" si="30"/>
        <v>959479.61326912779</v>
      </c>
      <c r="Y21" s="13">
        <f t="shared" si="31"/>
        <v>-0.47749043199999996</v>
      </c>
      <c r="Z21" s="13">
        <f t="shared" si="32"/>
        <v>0.56048703999999994</v>
      </c>
      <c r="AA21" s="13">
        <f t="shared" si="33"/>
        <v>7.6180909000000005E-2</v>
      </c>
      <c r="AB21" s="10">
        <f t="shared" ref="AB21:AB31" si="48">K21/(W21*$W$1)</f>
        <v>-3.2791062653731703E-2</v>
      </c>
      <c r="AC21" s="10">
        <f t="shared" ref="AC21:AC31" si="49">P21/($W$1*W21)</f>
        <v>3.0661207881473723E-2</v>
      </c>
      <c r="AD21" s="10">
        <f t="shared" si="2"/>
        <v>3.2492456810285153E-3</v>
      </c>
      <c r="AE21" s="10">
        <f t="shared" ref="AE21:AE31" si="50">AA21/(W21*$W$1*$W$2)</f>
        <v>9.2501889177251939E-3</v>
      </c>
      <c r="AF21" s="10">
        <f t="shared" si="4"/>
        <v>-4.0603267121299656E-2</v>
      </c>
      <c r="AG21" s="10">
        <f t="shared" si="5"/>
        <v>-7.0907455751151149E-2</v>
      </c>
      <c r="AH21" s="11">
        <f t="shared" si="34"/>
        <v>-3.2791062653731703E-2</v>
      </c>
      <c r="AI21" s="11">
        <f t="shared" si="35"/>
        <v>3.0661207881473723E-2</v>
      </c>
      <c r="AJ21" s="11">
        <f t="shared" si="36"/>
        <v>3.2492456810285153E-3</v>
      </c>
      <c r="AK21" s="11">
        <f t="shared" si="37"/>
        <v>0.64510199878108554</v>
      </c>
      <c r="AL21" s="11">
        <f t="shared" si="38"/>
        <v>-4.3732170369697489E-2</v>
      </c>
      <c r="AM21" s="11">
        <f t="shared" si="39"/>
        <v>-7.1358739873516222E-2</v>
      </c>
      <c r="AN21" s="12">
        <f t="shared" si="40"/>
        <v>-3.1701026500993726E-2</v>
      </c>
      <c r="AO21" s="12">
        <f t="shared" si="41"/>
        <v>3.1786921485025856E-2</v>
      </c>
      <c r="AP21" s="12">
        <f t="shared" si="42"/>
        <v>3.2492456810285153E-3</v>
      </c>
      <c r="AQ21" s="12">
        <f t="shared" si="43"/>
        <v>0.64510199878108554</v>
      </c>
      <c r="AR21" s="12">
        <f t="shared" si="44"/>
        <v>-4.619591402002237E-2</v>
      </c>
      <c r="AS21" s="12">
        <f t="shared" si="45"/>
        <v>-6.9789039321623433E-2</v>
      </c>
      <c r="AT21" s="9">
        <f t="shared" si="26"/>
        <v>-3.1701026500993726E-2</v>
      </c>
      <c r="AU21" s="9">
        <f t="shared" si="6"/>
        <v>2.1772056049971242E-3</v>
      </c>
      <c r="AV21" s="9">
        <f t="shared" si="7"/>
        <v>9.2501889177251939E-3</v>
      </c>
      <c r="AW21" s="9">
        <f t="shared" si="46"/>
        <v>-3.1701026500993726E-2</v>
      </c>
      <c r="AX21" s="9">
        <f t="shared" si="47"/>
        <v>2.1772056049971242E-3</v>
      </c>
      <c r="AY21" s="9">
        <f t="shared" si="8"/>
        <v>0.64510199878108554</v>
      </c>
    </row>
    <row r="22" spans="1:51" x14ac:dyDescent="0.3">
      <c r="A22">
        <v>1</v>
      </c>
      <c r="B22">
        <v>3</v>
      </c>
      <c r="C22">
        <v>29</v>
      </c>
      <c r="D22" t="s">
        <v>23</v>
      </c>
      <c r="E22">
        <v>0</v>
      </c>
      <c r="F22">
        <v>0</v>
      </c>
      <c r="G22">
        <v>0</v>
      </c>
      <c r="H22">
        <v>0</v>
      </c>
      <c r="I22">
        <v>0</v>
      </c>
      <c r="J22">
        <v>0.5</v>
      </c>
      <c r="K22" s="1">
        <v>1.0955588000000001</v>
      </c>
      <c r="L22" s="1">
        <v>-0.32626369</v>
      </c>
      <c r="M22" s="1">
        <v>6.1741846000000003E-2</v>
      </c>
      <c r="N22" s="1">
        <v>-0.29919277</v>
      </c>
      <c r="O22" s="1">
        <v>-0.52468208999999999</v>
      </c>
      <c r="P22" s="1">
        <v>0.56160469000000002</v>
      </c>
      <c r="Q22" s="1">
        <v>150.71475000000001</v>
      </c>
      <c r="R22" s="1">
        <v>45.937857000000001</v>
      </c>
      <c r="S22" s="1">
        <v>14.857848000000001</v>
      </c>
      <c r="T22" s="1">
        <v>102.4404</v>
      </c>
      <c r="U22" s="1">
        <v>17.309087000000002</v>
      </c>
      <c r="V22" s="1">
        <v>0.13447897</v>
      </c>
      <c r="W22" s="8">
        <f t="shared" si="29"/>
        <v>27.008058746531816</v>
      </c>
      <c r="X22" s="9">
        <f t="shared" si="30"/>
        <v>958800.63001605135</v>
      </c>
      <c r="Y22" s="13">
        <f t="shared" si="31"/>
        <v>1.08450176</v>
      </c>
      <c r="Z22" s="13">
        <f t="shared" si="32"/>
        <v>0.55816663499999997</v>
      </c>
      <c r="AA22" s="13">
        <f t="shared" si="33"/>
        <v>-0.30067003999999997</v>
      </c>
      <c r="AB22" s="10">
        <f t="shared" si="48"/>
        <v>7.726503730797149E-2</v>
      </c>
      <c r="AC22" s="10">
        <f t="shared" si="49"/>
        <v>3.9607556732857943E-2</v>
      </c>
      <c r="AD22" s="10">
        <f t="shared" si="2"/>
        <v>4.3543861220895043E-3</v>
      </c>
      <c r="AE22" s="10">
        <f t="shared" si="50"/>
        <v>-3.6560277949401303E-2</v>
      </c>
      <c r="AF22" s="10">
        <f t="shared" si="4"/>
        <v>-3.6380647807980122E-2</v>
      </c>
      <c r="AG22" s="10">
        <f t="shared" si="5"/>
        <v>-6.3799249986705664E-2</v>
      </c>
      <c r="AH22" s="11">
        <f t="shared" si="34"/>
        <v>7.726503730797149E-2</v>
      </c>
      <c r="AI22" s="11">
        <f t="shared" si="35"/>
        <v>3.9607556732857943E-2</v>
      </c>
      <c r="AJ22" s="11">
        <f t="shared" si="36"/>
        <v>4.3543861220895043E-3</v>
      </c>
      <c r="AK22" s="11">
        <f t="shared" si="37"/>
        <v>-1.8964045087730874</v>
      </c>
      <c r="AL22" s="11">
        <f t="shared" si="38"/>
        <v>-4.0573760369992239E-2</v>
      </c>
      <c r="AM22" s="11">
        <f t="shared" si="39"/>
        <v>-6.4404025836995879E-2</v>
      </c>
      <c r="AN22" s="12">
        <f t="shared" si="40"/>
        <v>7.726503730797149E-2</v>
      </c>
      <c r="AO22" s="12">
        <f t="shared" si="41"/>
        <v>3.9607556732857943E-2</v>
      </c>
      <c r="AP22" s="12">
        <f t="shared" si="42"/>
        <v>4.3543861220895043E-3</v>
      </c>
      <c r="AQ22" s="12">
        <f t="shared" si="43"/>
        <v>-1.8964045087730874</v>
      </c>
      <c r="AR22" s="12">
        <f t="shared" si="44"/>
        <v>-4.0573760369992239E-2</v>
      </c>
      <c r="AS22" s="12">
        <f t="shared" si="45"/>
        <v>-6.4404025836995879E-2</v>
      </c>
      <c r="AT22" s="9">
        <f t="shared" si="26"/>
        <v>7.726503730797149E-2</v>
      </c>
      <c r="AU22" s="9">
        <f t="shared" si="6"/>
        <v>4.3543861220895043E-3</v>
      </c>
      <c r="AV22" s="9">
        <f t="shared" si="7"/>
        <v>-3.6560277949401303E-2</v>
      </c>
      <c r="AW22" s="9">
        <f t="shared" si="46"/>
        <v>7.726503730797149E-2</v>
      </c>
      <c r="AX22" s="9">
        <f t="shared" si="47"/>
        <v>4.3543861220895043E-3</v>
      </c>
      <c r="AY22" s="9">
        <f t="shared" si="8"/>
        <v>-1.8964045087730874</v>
      </c>
    </row>
    <row r="23" spans="1:51" x14ac:dyDescent="0.3">
      <c r="A23">
        <v>1</v>
      </c>
      <c r="B23">
        <v>3</v>
      </c>
      <c r="C23">
        <v>30</v>
      </c>
      <c r="D23" t="s">
        <v>23</v>
      </c>
      <c r="E23">
        <v>2</v>
      </c>
      <c r="F23">
        <v>0</v>
      </c>
      <c r="G23">
        <v>2</v>
      </c>
      <c r="H23">
        <v>0</v>
      </c>
      <c r="I23">
        <v>0</v>
      </c>
      <c r="J23">
        <v>0.5</v>
      </c>
      <c r="K23" s="1">
        <v>2.6548064999999998</v>
      </c>
      <c r="L23" s="1">
        <v>-0.69057139000000001</v>
      </c>
      <c r="M23" s="1">
        <v>9.5676383000000004E-2</v>
      </c>
      <c r="N23" s="1">
        <v>-0.34551702000000001</v>
      </c>
      <c r="O23" s="1">
        <v>-0.68041048000000004</v>
      </c>
      <c r="P23" s="1">
        <v>0.64749942999999999</v>
      </c>
      <c r="Q23" s="1">
        <v>150.59752</v>
      </c>
      <c r="R23" s="1">
        <v>45.902124999999998</v>
      </c>
      <c r="S23" s="1">
        <v>14.857049</v>
      </c>
      <c r="T23" s="1">
        <v>102.4349</v>
      </c>
      <c r="U23" s="1">
        <v>17.327726999999999</v>
      </c>
      <c r="V23" s="1">
        <v>0.13437004999999999</v>
      </c>
      <c r="W23" s="8">
        <f t="shared" si="29"/>
        <v>26.966059892848826</v>
      </c>
      <c r="X23" s="9">
        <f t="shared" si="30"/>
        <v>958054.84901016578</v>
      </c>
      <c r="Y23" s="13">
        <f t="shared" si="31"/>
        <v>2.6547978587098</v>
      </c>
      <c r="Z23" s="13">
        <f t="shared" si="32"/>
        <v>0.52208460999999995</v>
      </c>
      <c r="AA23" s="13">
        <f t="shared" si="33"/>
        <v>-0.76681029700000003</v>
      </c>
      <c r="AB23" s="10">
        <f t="shared" si="48"/>
        <v>0.1875236614398865</v>
      </c>
      <c r="AC23" s="10">
        <f t="shared" si="49"/>
        <v>4.5736464745675248E-2</v>
      </c>
      <c r="AD23" s="10">
        <f t="shared" si="2"/>
        <v>6.7581519231194121E-3</v>
      </c>
      <c r="AE23" s="10">
        <f t="shared" si="50"/>
        <v>-9.3386294738038361E-2</v>
      </c>
      <c r="AF23" s="10">
        <f t="shared" si="4"/>
        <v>-4.2078926682343046E-2</v>
      </c>
      <c r="AG23" s="10">
        <f t="shared" si="5"/>
        <v>-8.2864058916165231E-2</v>
      </c>
      <c r="AH23" s="11">
        <f t="shared" si="34"/>
        <v>0.1875236614398865</v>
      </c>
      <c r="AI23" s="11">
        <f t="shared" si="35"/>
        <v>4.5736464745675248E-2</v>
      </c>
      <c r="AJ23" s="11">
        <f t="shared" si="36"/>
        <v>6.7581519231194121E-3</v>
      </c>
      <c r="AK23" s="11">
        <f t="shared" si="37"/>
        <v>-4.4443577949391857</v>
      </c>
      <c r="AL23" s="11">
        <f t="shared" si="38"/>
        <v>-4.858677668238396E-2</v>
      </c>
      <c r="AM23" s="11">
        <f t="shared" si="39"/>
        <v>-8.3802691127709592E-2</v>
      </c>
      <c r="AN23" s="12">
        <f t="shared" si="40"/>
        <v>0.18581324749148131</v>
      </c>
      <c r="AO23" s="12">
        <f t="shared" si="41"/>
        <v>5.2253084731172329E-2</v>
      </c>
      <c r="AP23" s="12">
        <f t="shared" si="42"/>
        <v>6.7581519231194121E-3</v>
      </c>
      <c r="AQ23" s="12">
        <f t="shared" si="43"/>
        <v>-4.4443577949391857</v>
      </c>
      <c r="AR23" s="12">
        <f t="shared" si="44"/>
        <v>-4.563250718812762E-2</v>
      </c>
      <c r="AS23" s="12">
        <f t="shared" si="45"/>
        <v>-8.5447294845159547E-2</v>
      </c>
      <c r="AT23" s="9">
        <f t="shared" si="26"/>
        <v>0.18581324749148131</v>
      </c>
      <c r="AU23" s="9">
        <f t="shared" si="6"/>
        <v>8.3502146401427477E-3</v>
      </c>
      <c r="AV23" s="9">
        <f t="shared" si="7"/>
        <v>-9.3386294738038361E-2</v>
      </c>
      <c r="AW23" s="9">
        <f t="shared" si="46"/>
        <v>0.18581324749148131</v>
      </c>
      <c r="AX23" s="9">
        <f t="shared" si="47"/>
        <v>8.3502146401427477E-3</v>
      </c>
      <c r="AY23" s="9">
        <f t="shared" si="8"/>
        <v>-4.4443577949391857</v>
      </c>
    </row>
    <row r="24" spans="1:51" x14ac:dyDescent="0.3">
      <c r="A24">
        <v>1</v>
      </c>
      <c r="B24">
        <v>3</v>
      </c>
      <c r="C24">
        <v>31</v>
      </c>
      <c r="D24" t="s">
        <v>23</v>
      </c>
      <c r="E24">
        <v>4</v>
      </c>
      <c r="F24">
        <v>0</v>
      </c>
      <c r="G24">
        <v>4</v>
      </c>
      <c r="H24">
        <v>0</v>
      </c>
      <c r="I24">
        <v>0</v>
      </c>
      <c r="J24">
        <v>0.5</v>
      </c>
      <c r="K24" s="1">
        <v>4.1767552999999999</v>
      </c>
      <c r="L24" s="1">
        <v>-0.96836635999999998</v>
      </c>
      <c r="M24" s="1">
        <v>0.10999368</v>
      </c>
      <c r="N24" s="1">
        <v>-0.33459588000000001</v>
      </c>
      <c r="O24" s="1">
        <v>-0.76591405999999995</v>
      </c>
      <c r="P24" s="1">
        <v>0.69443063000000005</v>
      </c>
      <c r="Q24" s="1">
        <v>150.33822000000001</v>
      </c>
      <c r="R24" s="1">
        <v>45.823090999999998</v>
      </c>
      <c r="S24" s="1">
        <v>14.856157</v>
      </c>
      <c r="T24" s="1">
        <v>102.42874999999999</v>
      </c>
      <c r="U24" s="1">
        <v>17.349374999999998</v>
      </c>
      <c r="V24" s="1">
        <v>0.13413369999999999</v>
      </c>
      <c r="W24" s="8">
        <f t="shared" si="29"/>
        <v>26.873279087001631</v>
      </c>
      <c r="X24" s="9">
        <f t="shared" si="30"/>
        <v>956405.26260032097</v>
      </c>
      <c r="Y24" s="13">
        <f t="shared" si="31"/>
        <v>4.1654404410000003</v>
      </c>
      <c r="Z24" s="13">
        <f t="shared" si="32"/>
        <v>0.43769449000000005</v>
      </c>
      <c r="AA24" s="13">
        <f t="shared" si="33"/>
        <v>-1.12673376</v>
      </c>
      <c r="AB24" s="10">
        <f t="shared" si="48"/>
        <v>0.29604591070542241</v>
      </c>
      <c r="AC24" s="10">
        <f t="shared" si="49"/>
        <v>4.9220826578011467E-2</v>
      </c>
      <c r="AD24" s="10">
        <f t="shared" si="2"/>
        <v>7.7962860710180486E-3</v>
      </c>
      <c r="AE24" s="10">
        <f t="shared" si="50"/>
        <v>-0.13769347097211582</v>
      </c>
      <c r="AF24" s="10">
        <f t="shared" si="4"/>
        <v>-4.0889578111309582E-2</v>
      </c>
      <c r="AG24" s="10">
        <f t="shared" si="5"/>
        <v>-9.3599188319115748E-2</v>
      </c>
      <c r="AH24" s="11">
        <f t="shared" si="34"/>
        <v>0.29604591070542241</v>
      </c>
      <c r="AI24" s="11">
        <f t="shared" si="35"/>
        <v>4.9220826578011467E-2</v>
      </c>
      <c r="AJ24" s="11">
        <f t="shared" si="36"/>
        <v>7.7962860710180486E-3</v>
      </c>
      <c r="AK24" s="11">
        <f t="shared" si="37"/>
        <v>-6.9323243140829147</v>
      </c>
      <c r="AL24" s="11">
        <f t="shared" si="38"/>
        <v>-4.8397112846363999E-2</v>
      </c>
      <c r="AM24" s="11">
        <f t="shared" si="39"/>
        <v>-9.4682005828979371E-2</v>
      </c>
      <c r="AN24" s="12">
        <f t="shared" si="40"/>
        <v>0.29189128644930623</v>
      </c>
      <c r="AO24" s="12">
        <f t="shared" si="41"/>
        <v>6.9752045915475985E-2</v>
      </c>
      <c r="AP24" s="12">
        <f t="shared" si="42"/>
        <v>7.7962860710180486E-3</v>
      </c>
      <c r="AQ24" s="12">
        <f t="shared" si="43"/>
        <v>-6.9323243140829147</v>
      </c>
      <c r="AR24" s="12">
        <f t="shared" si="44"/>
        <v>-4.1674537058250319E-2</v>
      </c>
      <c r="AS24" s="12">
        <f t="shared" si="45"/>
        <v>-9.7827377153039796E-2</v>
      </c>
      <c r="AT24" s="9">
        <f t="shared" si="26"/>
        <v>0.29189128644930623</v>
      </c>
      <c r="AU24" s="9">
        <f t="shared" si="6"/>
        <v>1.1210766006842218E-2</v>
      </c>
      <c r="AV24" s="9">
        <f t="shared" si="7"/>
        <v>-0.13769347097211582</v>
      </c>
      <c r="AW24" s="9">
        <f t="shared" si="46"/>
        <v>0.29189128644930623</v>
      </c>
      <c r="AX24" s="9">
        <f t="shared" si="47"/>
        <v>1.1210766006842218E-2</v>
      </c>
      <c r="AY24" s="9">
        <f t="shared" si="8"/>
        <v>-6.9323243140829147</v>
      </c>
    </row>
    <row r="25" spans="1:51" x14ac:dyDescent="0.3">
      <c r="A25">
        <v>1</v>
      </c>
      <c r="B25">
        <v>3</v>
      </c>
      <c r="C25">
        <v>32</v>
      </c>
      <c r="D25" t="s">
        <v>23</v>
      </c>
      <c r="E25">
        <v>6</v>
      </c>
      <c r="F25">
        <v>0</v>
      </c>
      <c r="G25">
        <v>6</v>
      </c>
      <c r="H25">
        <v>0</v>
      </c>
      <c r="I25">
        <v>0</v>
      </c>
      <c r="J25">
        <v>0.5</v>
      </c>
      <c r="K25" s="1">
        <v>5.8384501000000002</v>
      </c>
      <c r="L25" s="1">
        <v>-1.3820873</v>
      </c>
      <c r="M25" s="1">
        <v>9.2303910000000003E-2</v>
      </c>
      <c r="N25" s="1">
        <v>-0.1682765</v>
      </c>
      <c r="O25" s="1">
        <v>-0.98209248000000005</v>
      </c>
      <c r="P25" s="1">
        <v>0.74812319999999999</v>
      </c>
      <c r="Q25" s="1">
        <v>149.99975000000001</v>
      </c>
      <c r="R25" s="1">
        <v>45.719923999999999</v>
      </c>
      <c r="S25" s="1">
        <v>14.855388</v>
      </c>
      <c r="T25" s="1">
        <v>102.42344</v>
      </c>
      <c r="U25" s="1">
        <v>17.380927</v>
      </c>
      <c r="V25" s="1">
        <v>0.13382443999999999</v>
      </c>
      <c r="W25" s="8">
        <f t="shared" si="29"/>
        <v>26.752410825074314</v>
      </c>
      <c r="X25" s="9">
        <f t="shared" si="30"/>
        <v>954252.02113429643</v>
      </c>
      <c r="Y25" s="13">
        <f t="shared" si="31"/>
        <v>5.8192741520000002</v>
      </c>
      <c r="Z25" s="13">
        <f t="shared" si="32"/>
        <v>0.3652165</v>
      </c>
      <c r="AA25" s="13">
        <f t="shared" si="33"/>
        <v>-1.64706123</v>
      </c>
      <c r="AB25" s="10">
        <f t="shared" si="48"/>
        <v>0.41569552015514255</v>
      </c>
      <c r="AC25" s="10">
        <f t="shared" si="49"/>
        <v>5.3266099296477624E-2</v>
      </c>
      <c r="AD25" s="10">
        <f t="shared" si="2"/>
        <v>6.5720047654091391E-3</v>
      </c>
      <c r="AE25" s="10">
        <f t="shared" si="50"/>
        <v>-0.20218993025286378</v>
      </c>
      <c r="AF25" s="10">
        <f t="shared" si="4"/>
        <v>-2.0657285338563904E-2</v>
      </c>
      <c r="AG25" s="10">
        <f t="shared" si="5"/>
        <v>-0.12055970137373825</v>
      </c>
      <c r="AH25" s="11">
        <f t="shared" si="34"/>
        <v>0.41569552015514255</v>
      </c>
      <c r="AI25" s="11">
        <f t="shared" si="35"/>
        <v>5.3266099296477624E-2</v>
      </c>
      <c r="AJ25" s="11">
        <f t="shared" si="36"/>
        <v>6.5720047654091391E-3</v>
      </c>
      <c r="AK25" s="11">
        <f t="shared" si="37"/>
        <v>-9.6916997547317418</v>
      </c>
      <c r="AL25" s="11">
        <f t="shared" si="38"/>
        <v>-2.6985882520069001E-2</v>
      </c>
      <c r="AM25" s="11">
        <f t="shared" si="39"/>
        <v>-0.12147247981337841</v>
      </c>
      <c r="AN25" s="12">
        <f t="shared" si="40"/>
        <v>0.40785047309706957</v>
      </c>
      <c r="AO25" s="12">
        <f t="shared" si="41"/>
        <v>9.6426315940272483E-2</v>
      </c>
      <c r="AP25" s="12">
        <f t="shared" si="42"/>
        <v>6.5720047654091391E-3</v>
      </c>
      <c r="AQ25" s="12">
        <f t="shared" si="43"/>
        <v>-9.6916997547317418</v>
      </c>
      <c r="AR25" s="12">
        <f t="shared" si="44"/>
        <v>-1.4140719387841073E-2</v>
      </c>
      <c r="AS25" s="12">
        <f t="shared" si="45"/>
        <v>-0.12362783368882967</v>
      </c>
      <c r="AT25" s="9">
        <f t="shared" si="26"/>
        <v>0.40785047309706957</v>
      </c>
      <c r="AU25" s="9">
        <f t="shared" si="6"/>
        <v>1.2103826139387066E-2</v>
      </c>
      <c r="AV25" s="9">
        <f t="shared" si="7"/>
        <v>-0.20218993025286378</v>
      </c>
      <c r="AW25" s="9">
        <f t="shared" si="46"/>
        <v>0.40785047309706957</v>
      </c>
      <c r="AX25" s="9">
        <f t="shared" si="47"/>
        <v>1.2103826139387066E-2</v>
      </c>
      <c r="AY25" s="9">
        <f t="shared" si="8"/>
        <v>-9.6916997547317418</v>
      </c>
    </row>
    <row r="26" spans="1:51" x14ac:dyDescent="0.3">
      <c r="A26">
        <v>1</v>
      </c>
      <c r="B26">
        <v>3</v>
      </c>
      <c r="C26">
        <v>33</v>
      </c>
      <c r="D26" t="s">
        <v>23</v>
      </c>
      <c r="E26">
        <v>8</v>
      </c>
      <c r="F26">
        <v>0</v>
      </c>
      <c r="G26">
        <v>8</v>
      </c>
      <c r="H26">
        <v>0</v>
      </c>
      <c r="I26">
        <v>0</v>
      </c>
      <c r="J26">
        <v>0.5</v>
      </c>
      <c r="K26" s="1">
        <v>7.5772310999999997</v>
      </c>
      <c r="L26" s="1">
        <v>-1.7306185999999999</v>
      </c>
      <c r="M26" s="1">
        <v>9.6302900999999996E-2</v>
      </c>
      <c r="N26" s="1">
        <v>-0.12339459999999999</v>
      </c>
      <c r="O26" s="1">
        <v>-0.77519033999999998</v>
      </c>
      <c r="P26" s="1">
        <v>0.81654236000000002</v>
      </c>
      <c r="Q26" s="1">
        <v>149.75479000000001</v>
      </c>
      <c r="R26" s="1">
        <v>45.64526</v>
      </c>
      <c r="S26" s="1">
        <v>14.854913</v>
      </c>
      <c r="T26" s="1">
        <v>102.42017</v>
      </c>
      <c r="U26" s="1">
        <v>17.419606999999999</v>
      </c>
      <c r="V26" s="1">
        <v>0.13359699999999999</v>
      </c>
      <c r="W26" s="8">
        <f t="shared" si="29"/>
        <v>26.665105085125539</v>
      </c>
      <c r="X26" s="9">
        <f t="shared" si="30"/>
        <v>952693.6613697164</v>
      </c>
      <c r="Y26" s="13">
        <f t="shared" si="31"/>
        <v>7.5432890659999998</v>
      </c>
      <c r="Z26" s="13">
        <f t="shared" si="32"/>
        <v>0.30777982000000004</v>
      </c>
      <c r="AA26" s="13">
        <f t="shared" si="33"/>
        <v>-2.1140076999999997</v>
      </c>
      <c r="AB26" s="10">
        <f t="shared" si="48"/>
        <v>0.54126248881382166</v>
      </c>
      <c r="AC26" s="10">
        <f t="shared" si="49"/>
        <v>5.8327869925402114E-2</v>
      </c>
      <c r="AD26" s="10">
        <f t="shared" si="2"/>
        <v>6.879181482962962E-3</v>
      </c>
      <c r="AE26" s="10">
        <f t="shared" si="50"/>
        <v>-0.2603610224233181</v>
      </c>
      <c r="AF26" s="10">
        <f t="shared" si="4"/>
        <v>-1.5197269251912551E-2</v>
      </c>
      <c r="AG26" s="10">
        <f t="shared" si="5"/>
        <v>-9.5472381436964307E-2</v>
      </c>
      <c r="AH26" s="11">
        <f t="shared" si="34"/>
        <v>0.54126248881382166</v>
      </c>
      <c r="AI26" s="11">
        <f t="shared" si="35"/>
        <v>5.8327869925402114E-2</v>
      </c>
      <c r="AJ26" s="11">
        <f t="shared" si="36"/>
        <v>6.879181482962962E-3</v>
      </c>
      <c r="AK26" s="11">
        <f t="shared" si="37"/>
        <v>-12.580666385681614</v>
      </c>
      <c r="AL26" s="11">
        <f t="shared" si="38"/>
        <v>-2.1821666235506514E-2</v>
      </c>
      <c r="AM26" s="11">
        <f t="shared" si="39"/>
        <v>-9.6427823309598051E-2</v>
      </c>
      <c r="AN26" s="12">
        <f t="shared" si="40"/>
        <v>0.52787728895000552</v>
      </c>
      <c r="AO26" s="12">
        <f t="shared" si="41"/>
        <v>0.13308940610641976</v>
      </c>
      <c r="AP26" s="12">
        <f t="shared" si="42"/>
        <v>6.879181482962962E-3</v>
      </c>
      <c r="AQ26" s="12">
        <f t="shared" si="43"/>
        <v>-12.580666385681614</v>
      </c>
      <c r="AR26" s="12">
        <f t="shared" si="44"/>
        <v>-8.1891400909321291E-3</v>
      </c>
      <c r="AS26" s="12">
        <f t="shared" si="45"/>
        <v>-9.8526383319860036E-2</v>
      </c>
      <c r="AT26" s="9">
        <f t="shared" si="26"/>
        <v>0.52787728895000552</v>
      </c>
      <c r="AU26" s="9">
        <f t="shared" si="6"/>
        <v>1.4929904291570057E-2</v>
      </c>
      <c r="AV26" s="9">
        <f t="shared" si="7"/>
        <v>-0.2603610224233181</v>
      </c>
      <c r="AW26" s="9">
        <f t="shared" si="46"/>
        <v>0.52787728895000552</v>
      </c>
      <c r="AX26" s="9">
        <f t="shared" si="47"/>
        <v>1.4929904291570057E-2</v>
      </c>
      <c r="AY26" s="9">
        <f t="shared" si="8"/>
        <v>-12.580666385681614</v>
      </c>
    </row>
    <row r="27" spans="1:51" x14ac:dyDescent="0.3">
      <c r="A27">
        <v>1</v>
      </c>
      <c r="B27">
        <v>3</v>
      </c>
      <c r="C27">
        <v>34</v>
      </c>
      <c r="D27" t="s">
        <v>23</v>
      </c>
      <c r="E27">
        <v>10</v>
      </c>
      <c r="F27">
        <v>0</v>
      </c>
      <c r="G27">
        <v>10</v>
      </c>
      <c r="H27">
        <v>0</v>
      </c>
      <c r="I27">
        <v>0</v>
      </c>
      <c r="J27">
        <v>0.5</v>
      </c>
      <c r="K27" s="1">
        <v>9.2639478000000004</v>
      </c>
      <c r="L27" s="1">
        <v>-1.9605352</v>
      </c>
      <c r="M27" s="1">
        <v>0.10711248</v>
      </c>
      <c r="N27" s="1">
        <v>-0.15502002000000001</v>
      </c>
      <c r="O27" s="1">
        <v>-0.76140342000000005</v>
      </c>
      <c r="P27" s="1">
        <v>0.91076864999999996</v>
      </c>
      <c r="Q27" s="1">
        <v>149.71355</v>
      </c>
      <c r="R27" s="1">
        <v>45.632688999999999</v>
      </c>
      <c r="S27" s="1">
        <v>14.85474</v>
      </c>
      <c r="T27" s="1">
        <v>102.41898</v>
      </c>
      <c r="U27" s="1">
        <v>17.460553999999998</v>
      </c>
      <c r="V27" s="1">
        <v>0.1335508</v>
      </c>
      <c r="W27" s="8">
        <f t="shared" si="29"/>
        <v>26.650420846733372</v>
      </c>
      <c r="X27" s="9">
        <f t="shared" si="30"/>
        <v>952431.30524344568</v>
      </c>
      <c r="Y27" s="13">
        <f t="shared" si="31"/>
        <v>9.1931757330000003</v>
      </c>
      <c r="Z27" s="13">
        <f t="shared" si="32"/>
        <v>0.2718988699999999</v>
      </c>
      <c r="AA27" s="13">
        <f t="shared" si="33"/>
        <v>-2.4191314400000001</v>
      </c>
      <c r="AB27" s="10">
        <f t="shared" si="48"/>
        <v>0.66211392903034538</v>
      </c>
      <c r="AC27" s="10">
        <f t="shared" si="49"/>
        <v>6.5094560365416068E-2</v>
      </c>
      <c r="AD27" s="10">
        <f t="shared" si="2"/>
        <v>7.6555553325747677E-3</v>
      </c>
      <c r="AE27" s="10">
        <f t="shared" si="50"/>
        <v>-0.29810420165230755</v>
      </c>
      <c r="AF27" s="10">
        <f t="shared" si="4"/>
        <v>-1.9102773226007407E-2</v>
      </c>
      <c r="AG27" s="10">
        <f t="shared" si="5"/>
        <v>-9.3826054633243339E-2</v>
      </c>
      <c r="AH27" s="11">
        <f t="shared" si="34"/>
        <v>0.66211392903034538</v>
      </c>
      <c r="AI27" s="11">
        <f t="shared" si="35"/>
        <v>6.5094560365416068E-2</v>
      </c>
      <c r="AJ27" s="11">
        <f t="shared" si="36"/>
        <v>7.6555553325747677E-3</v>
      </c>
      <c r="AK27" s="11">
        <f t="shared" si="37"/>
        <v>-15.349023819031007</v>
      </c>
      <c r="AL27" s="11">
        <f t="shared" si="38"/>
        <v>-2.6474789472190514E-2</v>
      </c>
      <c r="AM27" s="11">
        <f t="shared" si="39"/>
        <v>-9.4889326207212063E-2</v>
      </c>
      <c r="AN27" s="12">
        <f t="shared" si="40"/>
        <v>0.64075137890297451</v>
      </c>
      <c r="AO27" s="12">
        <f t="shared" si="41"/>
        <v>0.17908050491079364</v>
      </c>
      <c r="AP27" s="12">
        <f t="shared" si="42"/>
        <v>7.6555553325747677E-3</v>
      </c>
      <c r="AQ27" s="12">
        <f t="shared" si="43"/>
        <v>-15.349023819031007</v>
      </c>
      <c r="AR27" s="12">
        <f t="shared" si="44"/>
        <v>-9.595219355653932E-3</v>
      </c>
      <c r="AS27" s="12">
        <f t="shared" si="45"/>
        <v>-9.8045043072928453E-2</v>
      </c>
      <c r="AT27" s="9">
        <f t="shared" si="26"/>
        <v>0.64075137890297451</v>
      </c>
      <c r="AU27" s="9">
        <f t="shared" si="6"/>
        <v>1.8842802028618075E-2</v>
      </c>
      <c r="AV27" s="9">
        <f t="shared" si="7"/>
        <v>-0.29810420165230755</v>
      </c>
      <c r="AW27" s="9">
        <f t="shared" si="46"/>
        <v>0.64075137890297451</v>
      </c>
      <c r="AX27" s="9">
        <f t="shared" si="47"/>
        <v>1.8842802028618075E-2</v>
      </c>
      <c r="AY27" s="9">
        <f t="shared" si="8"/>
        <v>-15.349023819031007</v>
      </c>
    </row>
    <row r="28" spans="1:51" x14ac:dyDescent="0.3">
      <c r="A28">
        <v>1</v>
      </c>
      <c r="B28">
        <v>3</v>
      </c>
      <c r="C28">
        <v>35</v>
      </c>
      <c r="D28" t="s">
        <v>23</v>
      </c>
      <c r="E28">
        <v>12</v>
      </c>
      <c r="F28">
        <v>0</v>
      </c>
      <c r="G28">
        <v>12</v>
      </c>
      <c r="H28">
        <v>0</v>
      </c>
      <c r="I28">
        <v>0</v>
      </c>
      <c r="J28">
        <v>0.5</v>
      </c>
      <c r="K28" s="1">
        <v>11.172186999999999</v>
      </c>
      <c r="L28" s="1">
        <v>-2.4195661999999998</v>
      </c>
      <c r="M28" s="1">
        <v>0.1216492</v>
      </c>
      <c r="N28" s="1">
        <v>-0.20263524999999999</v>
      </c>
      <c r="O28" s="1">
        <v>-0.93618217999999997</v>
      </c>
      <c r="P28" s="1">
        <v>0.99681399999999998</v>
      </c>
      <c r="Q28" s="1">
        <v>150.13216</v>
      </c>
      <c r="R28" s="1">
        <v>45.760281999999997</v>
      </c>
      <c r="S28" s="1">
        <v>14.855165</v>
      </c>
      <c r="T28" s="1">
        <v>102.42191</v>
      </c>
      <c r="U28" s="1">
        <v>17.483613999999999</v>
      </c>
      <c r="V28" s="1">
        <v>0.13391891</v>
      </c>
      <c r="W28" s="8">
        <f t="shared" si="29"/>
        <v>26.799662239389797</v>
      </c>
      <c r="X28" s="9">
        <f t="shared" si="30"/>
        <v>955094.37260567141</v>
      </c>
      <c r="Y28" s="13">
        <f t="shared" si="31"/>
        <v>11.077744120999999</v>
      </c>
      <c r="Z28" s="13">
        <f t="shared" si="32"/>
        <v>0.23228612999999998</v>
      </c>
      <c r="AA28" s="13">
        <f t="shared" si="33"/>
        <v>-3.0033508199999996</v>
      </c>
      <c r="AB28" s="10">
        <f t="shared" si="48"/>
        <v>0.79405314889374223</v>
      </c>
      <c r="AC28" s="10">
        <f t="shared" si="49"/>
        <v>7.0847659062757085E-2</v>
      </c>
      <c r="AD28" s="10">
        <f t="shared" si="2"/>
        <v>8.6461075454971024E-3</v>
      </c>
      <c r="AE28" s="10">
        <f t="shared" si="50"/>
        <v>-0.36803527580459605</v>
      </c>
      <c r="AF28" s="10">
        <f t="shared" si="4"/>
        <v>-2.4831238370442276E-2</v>
      </c>
      <c r="AG28" s="10">
        <f t="shared" si="5"/>
        <v>-0.11472121888832421</v>
      </c>
      <c r="AH28" s="11">
        <f t="shared" si="34"/>
        <v>0.79405314889374223</v>
      </c>
      <c r="AI28" s="11">
        <f t="shared" si="35"/>
        <v>7.0847659062757085E-2</v>
      </c>
      <c r="AJ28" s="11">
        <f t="shared" si="36"/>
        <v>8.6461075454971024E-3</v>
      </c>
      <c r="AK28" s="11">
        <f t="shared" si="37"/>
        <v>-18.394811648841355</v>
      </c>
      <c r="AL28" s="11">
        <f t="shared" si="38"/>
        <v>-3.3157119710550596E-2</v>
      </c>
      <c r="AM28" s="11">
        <f t="shared" si="39"/>
        <v>-0.11592206715853214</v>
      </c>
      <c r="AN28" s="12">
        <f t="shared" si="40"/>
        <v>0.76197112585931936</v>
      </c>
      <c r="AO28" s="12">
        <f t="shared" si="41"/>
        <v>0.23439240051550647</v>
      </c>
      <c r="AP28" s="12">
        <f t="shared" si="42"/>
        <v>8.6461075454971024E-3</v>
      </c>
      <c r="AQ28" s="12">
        <f t="shared" si="43"/>
        <v>-18.394811648841355</v>
      </c>
      <c r="AR28" s="12">
        <f t="shared" si="44"/>
        <v>-8.3310041060983796E-3</v>
      </c>
      <c r="AS28" s="12">
        <f t="shared" si="45"/>
        <v>-0.12028264468488874</v>
      </c>
      <c r="AT28" s="9">
        <f t="shared" si="26"/>
        <v>0.76197112585931936</v>
      </c>
      <c r="AU28" s="9">
        <f t="shared" si="6"/>
        <v>2.3187225937532422E-2</v>
      </c>
      <c r="AV28" s="9">
        <f t="shared" si="7"/>
        <v>-0.36803527580459605</v>
      </c>
      <c r="AW28" s="9">
        <f t="shared" si="46"/>
        <v>0.76197112585931936</v>
      </c>
      <c r="AX28" s="9">
        <f t="shared" si="47"/>
        <v>2.3187225937532422E-2</v>
      </c>
      <c r="AY28" s="9">
        <f t="shared" si="8"/>
        <v>-18.394811648841355</v>
      </c>
    </row>
    <row r="29" spans="1:51" x14ac:dyDescent="0.3">
      <c r="A29">
        <v>1</v>
      </c>
      <c r="B29">
        <v>3</v>
      </c>
      <c r="C29">
        <v>36</v>
      </c>
      <c r="D29" t="s">
        <v>23</v>
      </c>
      <c r="E29">
        <v>13</v>
      </c>
      <c r="F29">
        <v>0</v>
      </c>
      <c r="G29">
        <v>13</v>
      </c>
      <c r="H29">
        <v>0</v>
      </c>
      <c r="I29">
        <v>0</v>
      </c>
      <c r="J29">
        <v>0.5</v>
      </c>
      <c r="K29" s="1">
        <v>12.090756000000001</v>
      </c>
      <c r="L29" s="1">
        <v>-2.3340557</v>
      </c>
      <c r="M29" s="1">
        <v>0.11891438</v>
      </c>
      <c r="N29" s="1">
        <v>-0.18601138</v>
      </c>
      <c r="O29" s="1">
        <v>-1.0015699</v>
      </c>
      <c r="P29" s="1">
        <v>1.0545891999999999</v>
      </c>
      <c r="Q29" s="1">
        <v>150.78905</v>
      </c>
      <c r="R29" s="1">
        <v>45.960503000000003</v>
      </c>
      <c r="S29" s="1">
        <v>14.856036</v>
      </c>
      <c r="T29" s="1">
        <v>102.42791</v>
      </c>
      <c r="U29" s="1">
        <v>17.516643999999999</v>
      </c>
      <c r="V29" s="1">
        <v>0.13449722</v>
      </c>
      <c r="W29" s="8">
        <f t="shared" si="29"/>
        <v>27.034694406284071</v>
      </c>
      <c r="X29" s="9">
        <f t="shared" si="30"/>
        <v>959273.30363830924</v>
      </c>
      <c r="Y29" s="13">
        <f t="shared" si="31"/>
        <v>11.98870988</v>
      </c>
      <c r="Z29" s="13">
        <f t="shared" si="32"/>
        <v>0.22970525999999991</v>
      </c>
      <c r="AA29" s="13">
        <f t="shared" si="33"/>
        <v>-2.9706687599999997</v>
      </c>
      <c r="AB29" s="10">
        <f t="shared" si="48"/>
        <v>0.85186875362712533</v>
      </c>
      <c r="AC29" s="10">
        <f t="shared" si="49"/>
        <v>7.4302350274261353E-2</v>
      </c>
      <c r="AD29" s="10">
        <f t="shared" si="2"/>
        <v>8.3782556424877273E-3</v>
      </c>
      <c r="AE29" s="10">
        <f t="shared" si="50"/>
        <v>-0.36086558593281964</v>
      </c>
      <c r="AF29" s="10">
        <f t="shared" si="4"/>
        <v>-2.2595957697374641E-2</v>
      </c>
      <c r="AG29" s="10">
        <f t="shared" si="5"/>
        <v>-0.12166691678414379</v>
      </c>
      <c r="AH29" s="11">
        <f t="shared" si="34"/>
        <v>0.85186875362712533</v>
      </c>
      <c r="AI29" s="11">
        <f t="shared" si="35"/>
        <v>7.4302350274261353E-2</v>
      </c>
      <c r="AJ29" s="11">
        <f t="shared" si="36"/>
        <v>8.3782556424877273E-3</v>
      </c>
      <c r="AK29" s="11">
        <f t="shared" si="37"/>
        <v>-19.694677144410182</v>
      </c>
      <c r="AL29" s="11">
        <f t="shared" si="38"/>
        <v>-3.0663907575325784E-2</v>
      </c>
      <c r="AM29" s="11">
        <f t="shared" si="39"/>
        <v>-0.12283056340115597</v>
      </c>
      <c r="AN29" s="12">
        <f t="shared" si="40"/>
        <v>0.8133210206257574</v>
      </c>
      <c r="AO29" s="12">
        <f t="shared" si="41"/>
        <v>0.26402676014144333</v>
      </c>
      <c r="AP29" s="12">
        <f t="shared" si="42"/>
        <v>8.3782556424877273E-3</v>
      </c>
      <c r="AQ29" s="12">
        <f t="shared" si="43"/>
        <v>-19.694677144410182</v>
      </c>
      <c r="AR29" s="12">
        <f t="shared" si="44"/>
        <v>-2.2471288679976574E-3</v>
      </c>
      <c r="AS29" s="12">
        <f t="shared" si="45"/>
        <v>-0.12658030235816367</v>
      </c>
      <c r="AT29" s="9">
        <f t="shared" si="26"/>
        <v>0.8133210206257574</v>
      </c>
      <c r="AU29" s="9">
        <f t="shared" si="6"/>
        <v>2.4877913527580287E-2</v>
      </c>
      <c r="AV29" s="9">
        <f t="shared" si="7"/>
        <v>-0.36086558593281964</v>
      </c>
      <c r="AW29" s="9">
        <f t="shared" si="46"/>
        <v>0.8133210206257574</v>
      </c>
      <c r="AX29" s="9">
        <f t="shared" si="47"/>
        <v>2.4877913527580287E-2</v>
      </c>
      <c r="AY29" s="9">
        <f t="shared" si="8"/>
        <v>-19.694677144410182</v>
      </c>
    </row>
    <row r="30" spans="1:51" x14ac:dyDescent="0.3">
      <c r="A30">
        <v>1</v>
      </c>
      <c r="B30">
        <v>3</v>
      </c>
      <c r="C30">
        <v>37</v>
      </c>
      <c r="D30" t="s">
        <v>23</v>
      </c>
      <c r="E30">
        <v>14</v>
      </c>
      <c r="F30">
        <v>0</v>
      </c>
      <c r="G30">
        <v>14</v>
      </c>
      <c r="H30">
        <v>0</v>
      </c>
      <c r="I30">
        <v>0</v>
      </c>
      <c r="J30">
        <v>0.5</v>
      </c>
      <c r="K30" s="1">
        <v>12.858086999999999</v>
      </c>
      <c r="L30" s="1">
        <v>-2.1524584999999998</v>
      </c>
      <c r="M30" s="1">
        <v>0.12601456</v>
      </c>
      <c r="N30" s="1">
        <v>-0.19631375000000001</v>
      </c>
      <c r="O30" s="1">
        <v>-1.0203871</v>
      </c>
      <c r="P30" s="1">
        <v>1.1149458000000001</v>
      </c>
      <c r="Q30" s="1">
        <v>150.28622999999999</v>
      </c>
      <c r="R30" s="1">
        <v>45.807242000000002</v>
      </c>
      <c r="S30" s="1">
        <v>14.855575</v>
      </c>
      <c r="T30" s="1">
        <v>102.42473</v>
      </c>
      <c r="U30" s="1">
        <v>17.543602</v>
      </c>
      <c r="V30" s="1">
        <v>0.13404250000000001</v>
      </c>
      <c r="W30" s="8">
        <f t="shared" si="29"/>
        <v>26.854695652931731</v>
      </c>
      <c r="X30" s="9">
        <f t="shared" si="30"/>
        <v>956074.51829855528</v>
      </c>
      <c r="Y30" s="13">
        <f t="shared" si="31"/>
        <v>12.736388269999999</v>
      </c>
      <c r="Z30" s="13">
        <f t="shared" si="32"/>
        <v>0.22560729000000013</v>
      </c>
      <c r="AA30" s="13">
        <f t="shared" si="33"/>
        <v>-2.86766991</v>
      </c>
      <c r="AB30" s="10">
        <f t="shared" si="48"/>
        <v>0.91200416501612935</v>
      </c>
      <c r="AC30" s="10">
        <f t="shared" si="49"/>
        <v>7.9081376052848346E-2</v>
      </c>
      <c r="AD30" s="10">
        <f t="shared" si="2"/>
        <v>8.9380172628070517E-3</v>
      </c>
      <c r="AE30" s="10">
        <f t="shared" si="50"/>
        <v>-0.35068858326032337</v>
      </c>
      <c r="AF30" s="10">
        <f t="shared" si="4"/>
        <v>-2.4007292688028137E-2</v>
      </c>
      <c r="AG30" s="10">
        <f t="shared" si="5"/>
        <v>-0.1247835761111396</v>
      </c>
      <c r="AH30" s="11">
        <f t="shared" si="34"/>
        <v>0.91200416501612935</v>
      </c>
      <c r="AI30" s="11">
        <f t="shared" si="35"/>
        <v>7.9081376052848346E-2</v>
      </c>
      <c r="AJ30" s="11">
        <f t="shared" si="36"/>
        <v>8.9380172628070517E-3</v>
      </c>
      <c r="AK30" s="11">
        <f t="shared" si="37"/>
        <v>-21.047812247585792</v>
      </c>
      <c r="AL30" s="11">
        <f t="shared" si="38"/>
        <v>-3.2614272274434926E-2</v>
      </c>
      <c r="AM30" s="11">
        <f t="shared" si="39"/>
        <v>-0.12602496739764057</v>
      </c>
      <c r="AN30" s="12">
        <f t="shared" si="40"/>
        <v>0.86578222725972376</v>
      </c>
      <c r="AO30" s="12">
        <f t="shared" si="41"/>
        <v>0.29736609760759786</v>
      </c>
      <c r="AP30" s="12">
        <f t="shared" si="42"/>
        <v>8.9380172628070517E-3</v>
      </c>
      <c r="AQ30" s="12">
        <f t="shared" si="43"/>
        <v>-21.047812247585792</v>
      </c>
      <c r="AR30" s="12">
        <f t="shared" si="44"/>
        <v>-1.1572899977623993E-3</v>
      </c>
      <c r="AS30" s="12">
        <f t="shared" si="45"/>
        <v>-0.13017159384223742</v>
      </c>
      <c r="AT30" s="9">
        <f t="shared" si="26"/>
        <v>0.86578222725972376</v>
      </c>
      <c r="AU30" s="9">
        <f t="shared" si="6"/>
        <v>2.7804036352818001E-2</v>
      </c>
      <c r="AV30" s="9">
        <f t="shared" si="7"/>
        <v>-0.35068858326032337</v>
      </c>
      <c r="AW30" s="9">
        <f t="shared" si="46"/>
        <v>0.86578222725972376</v>
      </c>
      <c r="AX30" s="9">
        <f t="shared" si="47"/>
        <v>2.7804036352818001E-2</v>
      </c>
      <c r="AY30" s="9">
        <f t="shared" si="8"/>
        <v>-21.047812247585792</v>
      </c>
    </row>
    <row r="31" spans="1:51" x14ac:dyDescent="0.3">
      <c r="A31">
        <v>1</v>
      </c>
      <c r="B31">
        <v>3</v>
      </c>
      <c r="C31">
        <v>38</v>
      </c>
      <c r="D31" t="s">
        <v>23</v>
      </c>
      <c r="E31">
        <v>15</v>
      </c>
      <c r="F31">
        <v>0</v>
      </c>
      <c r="G31">
        <v>15</v>
      </c>
      <c r="H31">
        <v>0</v>
      </c>
      <c r="I31">
        <v>0</v>
      </c>
      <c r="J31">
        <v>0.5</v>
      </c>
      <c r="K31" s="1">
        <v>13.659435999999999</v>
      </c>
      <c r="L31" s="1">
        <v>-2.2582118000000002</v>
      </c>
      <c r="M31" s="1">
        <v>0.13041874000000001</v>
      </c>
      <c r="N31" s="1">
        <v>-0.17788332000000001</v>
      </c>
      <c r="O31" s="1">
        <v>-0.92610495000000004</v>
      </c>
      <c r="P31" s="1">
        <v>1.1679275</v>
      </c>
      <c r="Q31" s="1">
        <v>149.80090999999999</v>
      </c>
      <c r="R31" s="1">
        <v>45.659317999999999</v>
      </c>
      <c r="S31" s="1">
        <v>14.854645</v>
      </c>
      <c r="T31" s="1">
        <v>102.41831999999999</v>
      </c>
      <c r="U31" s="1">
        <v>17.569042</v>
      </c>
      <c r="V31" s="1">
        <v>0.13360379999999999</v>
      </c>
      <c r="W31" s="8">
        <f t="shared" si="29"/>
        <v>26.681531725188606</v>
      </c>
      <c r="X31" s="9">
        <f t="shared" si="30"/>
        <v>952987.06254681631</v>
      </c>
      <c r="Y31" s="13">
        <f t="shared" si="31"/>
        <v>13.52405031</v>
      </c>
      <c r="Z31" s="13">
        <f t="shared" si="32"/>
        <v>0.21503311999999997</v>
      </c>
      <c r="AA31" s="13">
        <f t="shared" si="33"/>
        <v>-3.0291511</v>
      </c>
      <c r="AB31" s="10">
        <f t="shared" si="48"/>
        <v>0.97513042359450286</v>
      </c>
      <c r="AC31" s="10">
        <f t="shared" si="49"/>
        <v>8.3376915254968709E-2</v>
      </c>
      <c r="AD31" s="10">
        <f t="shared" si="2"/>
        <v>9.3104342800728618E-3</v>
      </c>
      <c r="AE31" s="10">
        <f t="shared" si="50"/>
        <v>-0.37284032902549419</v>
      </c>
      <c r="AF31" s="10">
        <f t="shared" si="4"/>
        <v>-2.1894607884349934E-2</v>
      </c>
      <c r="AG31" s="10">
        <f t="shared" si="5"/>
        <v>-0.11398879186651958</v>
      </c>
      <c r="AH31" s="11">
        <f t="shared" si="34"/>
        <v>0.97513042359450286</v>
      </c>
      <c r="AI31" s="11">
        <f t="shared" si="35"/>
        <v>8.3376915254968709E-2</v>
      </c>
      <c r="AJ31" s="11">
        <f t="shared" si="36"/>
        <v>9.3104342800728618E-3</v>
      </c>
      <c r="AK31" s="11">
        <f t="shared" si="37"/>
        <v>-22.498749333907568</v>
      </c>
      <c r="AL31" s="11">
        <f t="shared" si="38"/>
        <v>-3.0860211265160836E-2</v>
      </c>
      <c r="AM31" s="11">
        <f t="shared" si="39"/>
        <v>-0.11528190773875192</v>
      </c>
      <c r="AN31" s="12">
        <f t="shared" si="40"/>
        <v>0.92032412656024454</v>
      </c>
      <c r="AO31" s="12">
        <f t="shared" si="41"/>
        <v>0.33291824084623506</v>
      </c>
      <c r="AP31" s="12">
        <f t="shared" si="42"/>
        <v>9.3104342800728618E-3</v>
      </c>
      <c r="AQ31" s="12">
        <f t="shared" si="43"/>
        <v>-22.498749333907568</v>
      </c>
      <c r="AR31" s="12">
        <f t="shared" si="44"/>
        <v>2.8478212784972118E-5</v>
      </c>
      <c r="AS31" s="12">
        <f t="shared" si="45"/>
        <v>-0.11934098240004506</v>
      </c>
      <c r="AT31" s="9">
        <f t="shared" si="26"/>
        <v>0.92032412656024454</v>
      </c>
      <c r="AU31" s="9">
        <f t="shared" si="6"/>
        <v>3.057272251497424E-2</v>
      </c>
      <c r="AV31" s="9">
        <f t="shared" si="7"/>
        <v>-0.37284032902549419</v>
      </c>
      <c r="AW31" s="9">
        <f t="shared" si="46"/>
        <v>0.92032412656024454</v>
      </c>
      <c r="AX31" s="9">
        <f t="shared" si="47"/>
        <v>3.057272251497424E-2</v>
      </c>
      <c r="AY31" s="9">
        <f t="shared" si="8"/>
        <v>-22.498749333907568</v>
      </c>
    </row>
  </sheetData>
  <mergeCells count="1">
    <mergeCell ref="AB5:A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0C4D-D91F-4A96-A963-7237D304B572}">
  <dimension ref="A1:AD78"/>
  <sheetViews>
    <sheetView tabSelected="1" workbookViewId="0">
      <selection activeCell="D71" sqref="D71"/>
    </sheetView>
  </sheetViews>
  <sheetFormatPr defaultRowHeight="14.4" x14ac:dyDescent="0.3"/>
  <cols>
    <col min="1" max="1" width="10.88671875" style="16" customWidth="1"/>
    <col min="2" max="31" width="10.88671875" customWidth="1"/>
  </cols>
  <sheetData>
    <row r="1" spans="1:30" x14ac:dyDescent="0.3">
      <c r="Y1" s="40" t="s">
        <v>69</v>
      </c>
      <c r="Z1" s="40"/>
      <c r="AA1" s="40"/>
      <c r="AB1" s="40"/>
      <c r="AC1" s="40"/>
      <c r="AD1" s="40"/>
    </row>
    <row r="2" spans="1:30" x14ac:dyDescent="0.3">
      <c r="Y2" s="40"/>
      <c r="Z2" s="40"/>
      <c r="AA2" s="40"/>
      <c r="AB2" s="40"/>
      <c r="AC2" s="40"/>
      <c r="AD2" s="40"/>
    </row>
    <row r="3" spans="1:30" x14ac:dyDescent="0.3">
      <c r="Y3" t="s">
        <v>49</v>
      </c>
      <c r="AB3" t="s">
        <v>50</v>
      </c>
    </row>
    <row r="4" spans="1:30" x14ac:dyDescent="0.3">
      <c r="G4" s="36" t="s">
        <v>30</v>
      </c>
      <c r="H4" s="36"/>
      <c r="I4" s="36"/>
      <c r="J4" s="36"/>
      <c r="K4" s="36"/>
      <c r="L4" s="36"/>
      <c r="M4" s="5" t="s">
        <v>70</v>
      </c>
      <c r="N4" s="5"/>
      <c r="O4" s="5"/>
      <c r="P4" s="5"/>
      <c r="Q4" s="5"/>
      <c r="R4" s="5"/>
      <c r="S4" s="4" t="s">
        <v>52</v>
      </c>
      <c r="T4" s="4"/>
      <c r="U4" s="4"/>
      <c r="V4" s="4"/>
      <c r="W4" s="4"/>
      <c r="X4" s="4"/>
    </row>
    <row r="5" spans="1:30" x14ac:dyDescent="0.3">
      <c r="B5" s="7" t="s">
        <v>32</v>
      </c>
      <c r="C5" t="s">
        <v>53</v>
      </c>
      <c r="D5" t="s">
        <v>54</v>
      </c>
      <c r="E5" t="s">
        <v>55</v>
      </c>
      <c r="F5" t="s">
        <v>56</v>
      </c>
      <c r="G5" s="6" t="s">
        <v>33</v>
      </c>
      <c r="H5" s="6" t="s">
        <v>34</v>
      </c>
      <c r="I5" s="6" t="s">
        <v>35</v>
      </c>
      <c r="J5" s="6" t="s">
        <v>36</v>
      </c>
      <c r="K5" s="6" t="s">
        <v>37</v>
      </c>
      <c r="L5" s="6" t="s">
        <v>38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4" t="s">
        <v>57</v>
      </c>
      <c r="T5" s="4" t="s">
        <v>58</v>
      </c>
      <c r="U5" s="4" t="s">
        <v>59</v>
      </c>
      <c r="V5" s="4" t="s">
        <v>60</v>
      </c>
      <c r="W5" s="4" t="s">
        <v>61</v>
      </c>
      <c r="X5" s="4" t="s">
        <v>62</v>
      </c>
      <c r="Y5" t="s">
        <v>63</v>
      </c>
      <c r="Z5" t="s">
        <v>64</v>
      </c>
      <c r="AA5" t="s">
        <v>65</v>
      </c>
      <c r="AB5" t="s">
        <v>66</v>
      </c>
      <c r="AC5" t="s">
        <v>67</v>
      </c>
      <c r="AD5" t="s">
        <v>68</v>
      </c>
    </row>
    <row r="6" spans="1:30" s="28" customFormat="1" x14ac:dyDescent="0.3">
      <c r="A6" s="41">
        <v>1</v>
      </c>
      <c r="B6" s="22">
        <v>12.074160821982073</v>
      </c>
      <c r="C6" s="23">
        <v>641076.86431246647</v>
      </c>
      <c r="D6" s="24">
        <v>-0.98753229799999998</v>
      </c>
      <c r="E6" s="24">
        <v>0.239061781</v>
      </c>
      <c r="F6" s="24">
        <v>0.18742075499999999</v>
      </c>
      <c r="G6" s="25">
        <v>-0.15578837558034092</v>
      </c>
      <c r="H6" s="25">
        <v>3.7713244013142348E-2</v>
      </c>
      <c r="I6" s="25">
        <v>-1.6862583318127443E-3</v>
      </c>
      <c r="J6" s="25">
        <v>5.097690096789443E-2</v>
      </c>
      <c r="K6" s="25">
        <v>-2.3394154324575787E-2</v>
      </c>
      <c r="L6" s="25">
        <v>-7.3408536020876908E-2</v>
      </c>
      <c r="M6" s="26">
        <v>-0.15578837558034092</v>
      </c>
      <c r="N6" s="26">
        <v>3.7713244013142348E-2</v>
      </c>
      <c r="O6" s="26">
        <v>-1.6862583318127443E-3</v>
      </c>
      <c r="P6" s="26">
        <v>3.4208675044502912</v>
      </c>
      <c r="Q6" s="26">
        <v>-2.1770350005052404E-2</v>
      </c>
      <c r="R6" s="26">
        <v>-7.3174333474791811E-2</v>
      </c>
      <c r="S6" s="27">
        <v>-0.15277814001151502</v>
      </c>
      <c r="T6" s="27">
        <v>4.8488624176997334E-2</v>
      </c>
      <c r="U6" s="27">
        <v>-1.6862583318127443E-3</v>
      </c>
      <c r="V6" s="27">
        <v>3.4208675044502912</v>
      </c>
      <c r="W6" s="27">
        <v>-2.6821701998392244E-2</v>
      </c>
      <c r="X6" s="27">
        <v>-7.1477461627648495E-2</v>
      </c>
      <c r="Y6" s="23">
        <v>-0.15277814001151502</v>
      </c>
      <c r="Z6" s="23">
        <v>-4.3128936070760508E-3</v>
      </c>
      <c r="AA6" s="23">
        <v>5.097690096789443E-2</v>
      </c>
      <c r="AB6" s="23">
        <v>-0.15277814001151502</v>
      </c>
      <c r="AC6" s="23">
        <v>-4.3128936070760508E-3</v>
      </c>
      <c r="AD6" s="23">
        <v>3.4208675044502912</v>
      </c>
    </row>
    <row r="7" spans="1:30" x14ac:dyDescent="0.3">
      <c r="A7" s="42"/>
      <c r="B7" s="17">
        <v>12.133353426807043</v>
      </c>
      <c r="C7" s="1">
        <v>642646.35703584796</v>
      </c>
      <c r="D7" s="18">
        <v>-0.258438112</v>
      </c>
      <c r="E7" s="18">
        <v>0.26963712000000001</v>
      </c>
      <c r="F7" s="18">
        <v>0.168528125</v>
      </c>
      <c r="G7" s="19">
        <v>-3.8706133702691214E-2</v>
      </c>
      <c r="H7" s="19">
        <v>2.268730779747536E-2</v>
      </c>
      <c r="I7" s="19">
        <v>7.7994605530480111E-4</v>
      </c>
      <c r="J7" s="19">
        <v>4.5614639178403506E-2</v>
      </c>
      <c r="K7" s="19">
        <v>-2.6090436141027035E-2</v>
      </c>
      <c r="L7" s="19">
        <v>-8.3253421376344658E-2</v>
      </c>
      <c r="M7" s="20">
        <v>-3.8706133702691214E-2</v>
      </c>
      <c r="N7" s="20">
        <v>2.268730779747536E-2</v>
      </c>
      <c r="O7" s="20">
        <v>7.7994605530480111E-4</v>
      </c>
      <c r="P7" s="20">
        <v>0.83982332196240272</v>
      </c>
      <c r="Q7" s="20">
        <v>-2.6841495305394623E-2</v>
      </c>
      <c r="R7" s="20">
        <v>-8.3361747217359214E-2</v>
      </c>
      <c r="S7" s="21">
        <v>-3.7890779348177653E-2</v>
      </c>
      <c r="T7" s="21">
        <v>2.4024311888079315E-2</v>
      </c>
      <c r="U7" s="21">
        <v>7.7994605530480111E-4</v>
      </c>
      <c r="V7" s="21">
        <v>0.83982332196240272</v>
      </c>
      <c r="W7" s="21">
        <v>-2.9734427213814456E-2</v>
      </c>
      <c r="X7" s="21">
        <v>-8.2374210816412621E-2</v>
      </c>
      <c r="Y7" s="1">
        <v>-3.7890779348177653E-2</v>
      </c>
      <c r="Z7" s="1">
        <v>-1.2304690425269239E-5</v>
      </c>
      <c r="AA7" s="1">
        <v>4.5614639178403506E-2</v>
      </c>
      <c r="AB7" s="1">
        <v>-3.7890779348177653E-2</v>
      </c>
      <c r="AC7" s="1">
        <v>-1.2304690425269239E-5</v>
      </c>
      <c r="AD7" s="1">
        <v>0.83982332196240272</v>
      </c>
    </row>
    <row r="8" spans="1:30" x14ac:dyDescent="0.3">
      <c r="A8" s="42"/>
      <c r="B8" s="17">
        <v>12.167269905775898</v>
      </c>
      <c r="C8" s="1">
        <v>643543.92798287852</v>
      </c>
      <c r="D8" s="18">
        <v>0.47943485999999996</v>
      </c>
      <c r="E8" s="18">
        <v>0.27011132500000001</v>
      </c>
      <c r="F8" s="18">
        <v>1.9451482699999998E-2</v>
      </c>
      <c r="G8" s="19">
        <v>7.6785531425647119E-2</v>
      </c>
      <c r="H8" s="19">
        <v>4.2823611387784968E-2</v>
      </c>
      <c r="I8" s="19">
        <v>2.5473619176711692E-3</v>
      </c>
      <c r="J8" s="19">
        <v>5.2501567765925608E-3</v>
      </c>
      <c r="K8" s="19">
        <v>-2.6032346639945293E-2</v>
      </c>
      <c r="L8" s="19">
        <v>-6.4140624399881871E-2</v>
      </c>
      <c r="M8" s="20">
        <v>7.6785531425647119E-2</v>
      </c>
      <c r="N8" s="20">
        <v>4.2823611387784968E-2</v>
      </c>
      <c r="O8" s="20">
        <v>2.5473619176711692E-3</v>
      </c>
      <c r="P8" s="20">
        <v>-1.8542432568191134</v>
      </c>
      <c r="Q8" s="20">
        <v>-2.8485361819924938E-2</v>
      </c>
      <c r="R8" s="20">
        <v>-6.4494424666225084E-2</v>
      </c>
      <c r="S8" s="21">
        <v>7.6785531425647119E-2</v>
      </c>
      <c r="T8" s="21">
        <v>4.2823611387784968E-2</v>
      </c>
      <c r="U8" s="21">
        <v>2.5473619176711692E-3</v>
      </c>
      <c r="V8" s="21">
        <v>-1.8542432568191134</v>
      </c>
      <c r="W8" s="21">
        <v>-2.8485361819924938E-2</v>
      </c>
      <c r="X8" s="21">
        <v>-6.4494424666225084E-2</v>
      </c>
      <c r="Y8" s="1">
        <v>7.6785531425647119E-2</v>
      </c>
      <c r="Z8" s="1">
        <v>2.5473619176711692E-3</v>
      </c>
      <c r="AA8" s="1">
        <v>5.2501567765925608E-3</v>
      </c>
      <c r="AB8" s="1">
        <v>7.6785531425647119E-2</v>
      </c>
      <c r="AC8" s="1">
        <v>2.5473619176711692E-3</v>
      </c>
      <c r="AD8" s="1">
        <v>-1.8542432568191134</v>
      </c>
    </row>
    <row r="9" spans="1:30" x14ac:dyDescent="0.3">
      <c r="A9" s="42"/>
      <c r="B9" s="17">
        <v>12.147196516801387</v>
      </c>
      <c r="C9" s="1">
        <v>643012.85403959325</v>
      </c>
      <c r="D9" s="18">
        <v>1.2275549587098</v>
      </c>
      <c r="E9" s="18">
        <v>0.25261621999999995</v>
      </c>
      <c r="F9" s="18">
        <v>-0.27430407700000004</v>
      </c>
      <c r="G9" s="19">
        <v>0.19249020773791536</v>
      </c>
      <c r="H9" s="19">
        <v>5.9277803138656264E-2</v>
      </c>
      <c r="I9" s="19">
        <v>4.7664491313391798E-3</v>
      </c>
      <c r="J9" s="19">
        <v>-7.4159861164588101E-2</v>
      </c>
      <c r="K9" s="19">
        <v>-3.0589336336908055E-2</v>
      </c>
      <c r="L9" s="19">
        <v>-8.7874352443232731E-2</v>
      </c>
      <c r="M9" s="20">
        <v>0.19249020773791536</v>
      </c>
      <c r="N9" s="20">
        <v>5.9277803138656264E-2</v>
      </c>
      <c r="O9" s="20">
        <v>4.7664491313391798E-3</v>
      </c>
      <c r="P9" s="20">
        <v>-4.5802263809540369</v>
      </c>
      <c r="Q9" s="20">
        <v>-3.5179250315234674E-2</v>
      </c>
      <c r="R9" s="20">
        <v>-8.8536359267029838E-2</v>
      </c>
      <c r="S9" s="21">
        <v>0.19030418240910374</v>
      </c>
      <c r="T9" s="21">
        <v>6.5959504072829939E-2</v>
      </c>
      <c r="U9" s="21">
        <v>4.7664491313391798E-3</v>
      </c>
      <c r="V9" s="21">
        <v>-4.5802263809540369</v>
      </c>
      <c r="W9" s="21">
        <v>-3.206794568816302E-2</v>
      </c>
      <c r="X9" s="21">
        <v>-8.9710163439509716E-2</v>
      </c>
      <c r="Y9" s="1">
        <v>0.19030418240910374</v>
      </c>
      <c r="Z9" s="1">
        <v>6.8323110344825494E-3</v>
      </c>
      <c r="AA9" s="1">
        <v>-7.4159861164588101E-2</v>
      </c>
      <c r="AB9" s="1">
        <v>0.19030418240910374</v>
      </c>
      <c r="AC9" s="1">
        <v>6.8323110344825494E-3</v>
      </c>
      <c r="AD9" s="1">
        <v>-4.5802263809540369</v>
      </c>
    </row>
    <row r="10" spans="1:30" x14ac:dyDescent="0.3">
      <c r="A10" s="42"/>
      <c r="B10" s="17">
        <v>12.147821456171609</v>
      </c>
      <c r="C10" s="1">
        <v>643029.39443552692</v>
      </c>
      <c r="D10" s="18">
        <v>1.9553323409999999</v>
      </c>
      <c r="E10" s="18">
        <v>0.21068348999999997</v>
      </c>
      <c r="F10" s="18">
        <v>-0.43277812999999998</v>
      </c>
      <c r="G10" s="19">
        <v>0.30836760979587352</v>
      </c>
      <c r="H10" s="19">
        <v>7.329076311947133E-2</v>
      </c>
      <c r="I10" s="19">
        <v>5.9403635829545862E-3</v>
      </c>
      <c r="J10" s="19">
        <v>-0.11699831546669344</v>
      </c>
      <c r="K10" s="19">
        <v>-3.8817742205329193E-2</v>
      </c>
      <c r="L10" s="19">
        <v>-0.1026528401724824</v>
      </c>
      <c r="M10" s="20">
        <v>0.30836760979587352</v>
      </c>
      <c r="N10" s="20">
        <v>7.329076311947133E-2</v>
      </c>
      <c r="O10" s="20">
        <v>5.9403635829545862E-3</v>
      </c>
      <c r="P10" s="20">
        <v>-7.265617467527667</v>
      </c>
      <c r="Q10" s="20">
        <v>-4.4538092322248424E-2</v>
      </c>
      <c r="R10" s="20">
        <v>-0.10347789067011498</v>
      </c>
      <c r="S10" s="21">
        <v>0.3025039366036823</v>
      </c>
      <c r="T10" s="21">
        <v>9.4622867580357706E-2</v>
      </c>
      <c r="U10" s="21">
        <v>5.9403635829545862E-3</v>
      </c>
      <c r="V10" s="21">
        <v>-7.265617467527667</v>
      </c>
      <c r="W10" s="21">
        <v>-3.721134700420077E-2</v>
      </c>
      <c r="X10" s="21">
        <v>-0.10633264399691353</v>
      </c>
      <c r="Y10" s="1">
        <v>0.3025039366036823</v>
      </c>
      <c r="Z10" s="1">
        <v>1.1038398349058447E-2</v>
      </c>
      <c r="AA10" s="1">
        <v>-0.11699831546669344</v>
      </c>
      <c r="AB10" s="1">
        <v>0.3025039366036823</v>
      </c>
      <c r="AC10" s="1">
        <v>1.1038398349058447E-2</v>
      </c>
      <c r="AD10" s="1">
        <v>-7.265617467527667</v>
      </c>
    </row>
    <row r="11" spans="1:30" x14ac:dyDescent="0.3">
      <c r="A11" s="42"/>
      <c r="B11" s="17">
        <v>12.088507207739843</v>
      </c>
      <c r="C11" s="1">
        <v>641457.61150347779</v>
      </c>
      <c r="D11" s="18">
        <v>2.7207950520000002</v>
      </c>
      <c r="E11" s="18">
        <v>0.17282606000000006</v>
      </c>
      <c r="F11" s="18">
        <v>-0.67983227000000002</v>
      </c>
      <c r="G11" s="19">
        <v>0.43173175076661618</v>
      </c>
      <c r="H11" s="19">
        <v>8.7565699576077169E-2</v>
      </c>
      <c r="I11" s="19">
        <v>4.8555819286996583E-3</v>
      </c>
      <c r="J11" s="19">
        <v>-0.18468932961821491</v>
      </c>
      <c r="K11" s="19">
        <v>-2.0166525497711467E-2</v>
      </c>
      <c r="L11" s="19">
        <v>-0.1227559095895018</v>
      </c>
      <c r="M11" s="20">
        <v>0.43173175076661618</v>
      </c>
      <c r="N11" s="20">
        <v>8.7565699576077169E-2</v>
      </c>
      <c r="O11" s="20">
        <v>4.8555819286996583E-3</v>
      </c>
      <c r="P11" s="20">
        <v>-10.144514237671931</v>
      </c>
      <c r="Q11" s="20">
        <v>-2.4842271058681507E-2</v>
      </c>
      <c r="R11" s="20">
        <v>-0.12343029596848787</v>
      </c>
      <c r="S11" s="21">
        <v>0.42021357105143375</v>
      </c>
      <c r="T11" s="21">
        <v>0.13221426196313701</v>
      </c>
      <c r="U11" s="21">
        <v>4.8555819286996583E-3</v>
      </c>
      <c r="V11" s="21">
        <v>-10.144514237671931</v>
      </c>
      <c r="W11" s="21">
        <v>-1.1804203340274653E-2</v>
      </c>
      <c r="X11" s="21">
        <v>-0.12535085631028997</v>
      </c>
      <c r="Y11" s="1">
        <v>0.42021357105143375</v>
      </c>
      <c r="Z11" s="1">
        <v>1.3982090554490682E-2</v>
      </c>
      <c r="AA11" s="1">
        <v>-0.18468932961821491</v>
      </c>
      <c r="AB11" s="1">
        <v>0.42021357105143375</v>
      </c>
      <c r="AC11" s="1">
        <v>1.3982090554490682E-2</v>
      </c>
      <c r="AD11" s="1">
        <v>-10.144514237671931</v>
      </c>
    </row>
    <row r="12" spans="1:30" x14ac:dyDescent="0.3">
      <c r="A12" s="42"/>
      <c r="B12" s="17">
        <v>12.068316843052445</v>
      </c>
      <c r="C12" s="1">
        <v>640921.70267522731</v>
      </c>
      <c r="D12" s="18">
        <v>3.526887066</v>
      </c>
      <c r="E12" s="18">
        <v>0.15056681999999999</v>
      </c>
      <c r="F12" s="18">
        <v>-0.90699565999999998</v>
      </c>
      <c r="G12" s="19">
        <v>0.56201139788206866</v>
      </c>
      <c r="H12" s="19">
        <v>0.10406301590780913</v>
      </c>
      <c r="I12" s="19">
        <v>4.987797925519225E-3</v>
      </c>
      <c r="J12" s="19">
        <v>-0.24681480576298132</v>
      </c>
      <c r="K12" s="19">
        <v>-1.8235025525380848E-2</v>
      </c>
      <c r="L12" s="19">
        <v>-0.10475915705140018</v>
      </c>
      <c r="M12" s="20">
        <v>0.56201139788206866</v>
      </c>
      <c r="N12" s="20">
        <v>0.10406301590780913</v>
      </c>
      <c r="O12" s="20">
        <v>4.987797925519225E-3</v>
      </c>
      <c r="P12" s="20">
        <v>-13.180032611442352</v>
      </c>
      <c r="Q12" s="20">
        <v>-2.3038090194399362E-2</v>
      </c>
      <c r="R12" s="20">
        <v>-0.10545190676327786</v>
      </c>
      <c r="S12" s="21">
        <v>0.54205916897228001</v>
      </c>
      <c r="T12" s="21">
        <v>0.18126715080859812</v>
      </c>
      <c r="U12" s="21">
        <v>4.987797925519225E-3</v>
      </c>
      <c r="V12" s="21">
        <v>-13.180032611442352</v>
      </c>
      <c r="W12" s="21">
        <v>-8.1378162179048877E-3</v>
      </c>
      <c r="X12" s="21">
        <v>-0.10763193850813954</v>
      </c>
      <c r="Y12" s="1">
        <v>0.54205916897228001</v>
      </c>
      <c r="Z12" s="1">
        <v>1.9422029638123551E-2</v>
      </c>
      <c r="AA12" s="1">
        <v>-0.24681480576298132</v>
      </c>
      <c r="AB12" s="1">
        <v>0.54205916897228001</v>
      </c>
      <c r="AC12" s="1">
        <v>1.9422029638123551E-2</v>
      </c>
      <c r="AD12" s="1">
        <v>-13.180032611442352</v>
      </c>
    </row>
    <row r="13" spans="1:30" x14ac:dyDescent="0.3">
      <c r="A13" s="42"/>
      <c r="B13" s="17">
        <v>12.015002994324874</v>
      </c>
      <c r="C13" s="1">
        <v>639504.44521134277</v>
      </c>
      <c r="D13" s="18">
        <v>4.2750653329999997</v>
      </c>
      <c r="E13" s="18">
        <v>0.13358375</v>
      </c>
      <c r="F13" s="18">
        <v>-1.0096539899999999</v>
      </c>
      <c r="G13" s="19">
        <v>0.68895409578503009</v>
      </c>
      <c r="H13" s="19">
        <v>0.12245856766226566</v>
      </c>
      <c r="I13" s="19">
        <v>6.140117923644395E-3</v>
      </c>
      <c r="J13" s="19">
        <v>-0.27596968987960036</v>
      </c>
      <c r="K13" s="19">
        <v>-2.8857907825445304E-2</v>
      </c>
      <c r="L13" s="19">
        <v>-0.10521753502309461</v>
      </c>
      <c r="M13" s="20">
        <v>0.68895409578503009</v>
      </c>
      <c r="N13" s="20">
        <v>0.12245856766226566</v>
      </c>
      <c r="O13" s="20">
        <v>6.140117923644395E-3</v>
      </c>
      <c r="P13" s="20">
        <v>-16.11392324086605</v>
      </c>
      <c r="Q13" s="20">
        <v>-3.4770613974139906E-2</v>
      </c>
      <c r="R13" s="20">
        <v>-0.10607032917915633</v>
      </c>
      <c r="S13" s="21">
        <v>0.65722262788435815</v>
      </c>
      <c r="T13" s="21">
        <v>0.24023377008580754</v>
      </c>
      <c r="U13" s="21">
        <v>6.140117923644395E-3</v>
      </c>
      <c r="V13" s="21">
        <v>-16.11392324086605</v>
      </c>
      <c r="W13" s="21">
        <v>-1.5823450852235677E-2</v>
      </c>
      <c r="X13" s="21">
        <v>-0.11049673629315988</v>
      </c>
      <c r="Y13" s="1">
        <v>0.65722262788435815</v>
      </c>
      <c r="Z13" s="1">
        <v>2.7311542849869141E-2</v>
      </c>
      <c r="AA13" s="1">
        <v>-0.27596968987960036</v>
      </c>
      <c r="AB13" s="1">
        <v>0.65722262788435815</v>
      </c>
      <c r="AC13" s="1">
        <v>2.7311542849869141E-2</v>
      </c>
      <c r="AD13" s="1">
        <v>-16.11392324086605</v>
      </c>
    </row>
    <row r="14" spans="1:30" x14ac:dyDescent="0.3">
      <c r="A14" s="42"/>
      <c r="B14" s="17">
        <v>11.927035230707851</v>
      </c>
      <c r="C14" s="1">
        <v>637159.08068485814</v>
      </c>
      <c r="D14" s="18">
        <v>5.0933297209999999</v>
      </c>
      <c r="E14" s="18">
        <v>0.11114173000000005</v>
      </c>
      <c r="F14" s="18">
        <v>-1.32817875</v>
      </c>
      <c r="G14" s="19">
        <v>0.82849353824380112</v>
      </c>
      <c r="H14" s="19">
        <v>0.13984549076737365</v>
      </c>
      <c r="I14" s="19">
        <v>7.3749706894153987E-3</v>
      </c>
      <c r="J14" s="19">
        <v>-0.36570990954560884</v>
      </c>
      <c r="K14" s="19">
        <v>-3.0988039189152137E-2</v>
      </c>
      <c r="L14" s="19">
        <v>-0.13566775183686583</v>
      </c>
      <c r="M14" s="20">
        <v>0.82849353824380112</v>
      </c>
      <c r="N14" s="20">
        <v>0.13984549076737365</v>
      </c>
      <c r="O14" s="20">
        <v>7.3749706894153987E-3</v>
      </c>
      <c r="P14" s="20">
        <v>-19.387479379128781</v>
      </c>
      <c r="Q14" s="20">
        <v>-3.8089862815996592E-2</v>
      </c>
      <c r="R14" s="20">
        <v>-0.13669205332150686</v>
      </c>
      <c r="S14" s="21">
        <v>0.78131345421795151</v>
      </c>
      <c r="T14" s="21">
        <v>0.30904302363540476</v>
      </c>
      <c r="U14" s="21">
        <v>7.3749706894153987E-3</v>
      </c>
      <c r="V14" s="21">
        <v>-19.387479379128781</v>
      </c>
      <c r="W14" s="21">
        <v>-8.8376319983210563E-3</v>
      </c>
      <c r="X14" s="21">
        <v>-0.14162433177689973</v>
      </c>
      <c r="Y14" s="1">
        <v>0.78131345421795151</v>
      </c>
      <c r="Z14" s="1">
        <v>3.6289322324017825E-2</v>
      </c>
      <c r="AA14" s="1">
        <v>-0.36570990954560884</v>
      </c>
      <c r="AB14" s="1">
        <v>0.78131345421795151</v>
      </c>
      <c r="AC14" s="1">
        <v>3.6289322324017825E-2</v>
      </c>
      <c r="AD14" s="1">
        <v>-19.387479379128781</v>
      </c>
    </row>
    <row r="15" spans="1:30" x14ac:dyDescent="0.3">
      <c r="A15" s="42"/>
      <c r="B15" s="17">
        <v>11.902475880941971</v>
      </c>
      <c r="C15" s="1">
        <v>636502.74505082925</v>
      </c>
      <c r="D15" s="18">
        <v>5.4664580799999998</v>
      </c>
      <c r="E15" s="18">
        <v>0.10305772000000002</v>
      </c>
      <c r="F15" s="18">
        <v>-1.28443671</v>
      </c>
      <c r="G15" s="19">
        <v>0.89113179247436081</v>
      </c>
      <c r="H15" s="19">
        <v>0.14849918130391893</v>
      </c>
      <c r="I15" s="19">
        <v>7.3722980729161959E-3</v>
      </c>
      <c r="J15" s="19">
        <v>-0.35439542141136393</v>
      </c>
      <c r="K15" s="19">
        <v>-3.2614122069777915E-2</v>
      </c>
      <c r="L15" s="19">
        <v>-0.13596481498657806</v>
      </c>
      <c r="M15" s="20">
        <v>0.89113179247436081</v>
      </c>
      <c r="N15" s="20">
        <v>0.14849918130391893</v>
      </c>
      <c r="O15" s="20">
        <v>7.3722980729161959E-3</v>
      </c>
      <c r="P15" s="20">
        <v>-20.808101054362293</v>
      </c>
      <c r="Q15" s="20">
        <v>-3.9713372065919433E-2</v>
      </c>
      <c r="R15" s="20">
        <v>-0.1369887452744831</v>
      </c>
      <c r="S15" s="21">
        <v>0.83488709496190838</v>
      </c>
      <c r="T15" s="21">
        <v>0.34515419318409968</v>
      </c>
      <c r="U15" s="21">
        <v>7.3722980729161959E-3</v>
      </c>
      <c r="V15" s="21">
        <v>-20.808101054362293</v>
      </c>
      <c r="W15" s="21">
        <v>-7.8797582299719449E-3</v>
      </c>
      <c r="X15" s="21">
        <v>-0.14241129752572496</v>
      </c>
      <c r="Y15" s="1">
        <v>0.83488709496190838</v>
      </c>
      <c r="Z15" s="1">
        <v>4.0588393954440749E-2</v>
      </c>
      <c r="AA15" s="1">
        <v>-0.35439542141136393</v>
      </c>
      <c r="AB15" s="1">
        <v>0.83488709496190838</v>
      </c>
      <c r="AC15" s="1">
        <v>4.0588393954440749E-2</v>
      </c>
      <c r="AD15" s="1">
        <v>-20.808101054362293</v>
      </c>
    </row>
    <row r="16" spans="1:30" x14ac:dyDescent="0.3">
      <c r="A16" s="42"/>
      <c r="B16" s="17">
        <v>11.774595974771492</v>
      </c>
      <c r="C16" s="1">
        <v>633074.22633493843</v>
      </c>
      <c r="D16" s="18">
        <v>5.7757650699999994</v>
      </c>
      <c r="E16" s="18">
        <v>0.10352347000000006</v>
      </c>
      <c r="F16" s="18">
        <v>-1.2424378900000002</v>
      </c>
      <c r="G16" s="19">
        <v>0.95402546338074101</v>
      </c>
      <c r="H16" s="19">
        <v>0.16061406100409131</v>
      </c>
      <c r="I16" s="19">
        <v>8.1760823787870966E-3</v>
      </c>
      <c r="J16" s="19">
        <v>-0.34653042916546495</v>
      </c>
      <c r="K16" s="19">
        <v>-3.5159719716914353E-2</v>
      </c>
      <c r="L16" s="19">
        <v>-0.12841878511879659</v>
      </c>
      <c r="M16" s="20">
        <v>0.95402546338074101</v>
      </c>
      <c r="N16" s="20">
        <v>0.16061406100409131</v>
      </c>
      <c r="O16" s="20">
        <v>8.1760823787870966E-3</v>
      </c>
      <c r="P16" s="20">
        <v>-22.249086271117715</v>
      </c>
      <c r="Q16" s="20">
        <v>-4.3032984229820444E-2</v>
      </c>
      <c r="R16" s="20">
        <v>-0.12955435211585037</v>
      </c>
      <c r="S16" s="21">
        <v>0.8868307717787397</v>
      </c>
      <c r="T16" s="21">
        <v>0.38664278552352227</v>
      </c>
      <c r="U16" s="21">
        <v>8.1760823787870966E-3</v>
      </c>
      <c r="V16" s="21">
        <v>-22.249086271117715</v>
      </c>
      <c r="W16" s="21">
        <v>-1.0412686240043788E-2</v>
      </c>
      <c r="X16" s="21">
        <v>-0.13611665529665398</v>
      </c>
      <c r="Y16" s="1">
        <v>0.8868307717787397</v>
      </c>
      <c r="Z16" s="1">
        <v>4.6789275887888046E-2</v>
      </c>
      <c r="AA16" s="1">
        <v>-0.34653042916546495</v>
      </c>
      <c r="AB16" s="1">
        <v>0.8868307717787397</v>
      </c>
      <c r="AC16" s="1">
        <v>4.6789275887888046E-2</v>
      </c>
      <c r="AD16" s="1">
        <v>-22.249086271117715</v>
      </c>
    </row>
    <row r="17" spans="1:30" x14ac:dyDescent="0.3">
      <c r="A17" s="43"/>
      <c r="B17" s="17">
        <v>11.969715312808249</v>
      </c>
      <c r="C17" s="1">
        <v>638298.07779561263</v>
      </c>
      <c r="D17" s="18">
        <v>6.2662759100000001</v>
      </c>
      <c r="E17" s="18">
        <v>9.8381920000000012E-2</v>
      </c>
      <c r="F17" s="18">
        <v>-1.3147880000000001</v>
      </c>
      <c r="G17" s="19">
        <v>1.0187076989048587</v>
      </c>
      <c r="H17" s="19">
        <v>0.16729145140789914</v>
      </c>
      <c r="I17" s="19">
        <v>8.519846502425401E-3</v>
      </c>
      <c r="J17" s="19">
        <v>-0.36073195327151375</v>
      </c>
      <c r="K17" s="19">
        <v>-3.986399378303191E-2</v>
      </c>
      <c r="L17" s="19">
        <v>-0.12779207403935564</v>
      </c>
      <c r="M17" s="20">
        <v>1.0187076989048587</v>
      </c>
      <c r="N17" s="20">
        <v>0.16729145140789914</v>
      </c>
      <c r="O17" s="20">
        <v>8.519846502425401E-3</v>
      </c>
      <c r="P17" s="20">
        <v>-23.734648431121471</v>
      </c>
      <c r="Q17" s="20">
        <v>-4.8068290414997113E-2</v>
      </c>
      <c r="R17" s="20">
        <v>-0.12897538605358139</v>
      </c>
      <c r="S17" s="21">
        <v>0.94069786210450379</v>
      </c>
      <c r="T17" s="21">
        <v>0.42525208730141423</v>
      </c>
      <c r="U17" s="21">
        <v>8.519846502425401E-3</v>
      </c>
      <c r="V17" s="21">
        <v>-23.734648431121471</v>
      </c>
      <c r="W17" s="21">
        <v>-1.3049116877292086E-2</v>
      </c>
      <c r="X17" s="21">
        <v>-0.13702164536967737</v>
      </c>
      <c r="Y17" s="1">
        <v>0.94069786210450379</v>
      </c>
      <c r="Z17" s="1">
        <v>5.1527753479918489E-2</v>
      </c>
      <c r="AA17" s="1">
        <v>-0.36073195327151375</v>
      </c>
      <c r="AB17" s="1">
        <v>0.94069786210450379</v>
      </c>
      <c r="AC17" s="1">
        <v>5.1527753479918489E-2</v>
      </c>
      <c r="AD17" s="1">
        <v>-23.734648431121471</v>
      </c>
    </row>
    <row r="18" spans="1:30" s="28" customFormat="1" x14ac:dyDescent="0.3">
      <c r="A18" s="37">
        <v>2</v>
      </c>
      <c r="B18" s="22">
        <v>26.959982923541666</v>
      </c>
      <c r="C18" s="23">
        <v>957946.89111824485</v>
      </c>
      <c r="D18" s="24">
        <v>-2.0063698379999999</v>
      </c>
      <c r="E18" s="24">
        <v>0.49584499000000004</v>
      </c>
      <c r="F18" s="24">
        <v>0.21281330199999998</v>
      </c>
      <c r="G18" s="25">
        <v>-0.14175293972269595</v>
      </c>
      <c r="H18" s="25">
        <v>3.5032167872566862E-2</v>
      </c>
      <c r="I18" s="25">
        <v>2.2788265811785192E-3</v>
      </c>
      <c r="J18" s="25">
        <v>2.5923393995603308E-2</v>
      </c>
      <c r="K18" s="25">
        <v>-3.2630206846602151E-2</v>
      </c>
      <c r="L18" s="25">
        <v>-6.3538434411861133E-2</v>
      </c>
      <c r="M18" s="26">
        <v>-0.14175293972269595</v>
      </c>
      <c r="N18" s="26">
        <v>3.5032167872566862E-2</v>
      </c>
      <c r="O18" s="26">
        <v>2.2788265811785192E-3</v>
      </c>
      <c r="P18" s="26">
        <v>3.0898939140541977</v>
      </c>
      <c r="Q18" s="26">
        <v>-3.4824632443292577E-2</v>
      </c>
      <c r="R18" s="26">
        <v>-6.3854938103691486E-2</v>
      </c>
      <c r="S18" s="27">
        <v>-0.13896391618760681</v>
      </c>
      <c r="T18" s="27">
        <v>4.48350164902587E-2</v>
      </c>
      <c r="U18" s="27">
        <v>2.2788265811785192E-3</v>
      </c>
      <c r="V18" s="27">
        <v>3.0898939140541977</v>
      </c>
      <c r="W18" s="27">
        <v>-3.9194096702203522E-2</v>
      </c>
      <c r="X18" s="27">
        <v>-6.1270147125129501E-2</v>
      </c>
      <c r="Y18" s="23">
        <v>-0.13896391618760681</v>
      </c>
      <c r="Z18" s="23">
        <v>-1.7044502424230865E-4</v>
      </c>
      <c r="AA18" s="23">
        <v>2.5923393995603308E-2</v>
      </c>
      <c r="AB18" s="23">
        <v>-0.13896391618760681</v>
      </c>
      <c r="AC18" s="23">
        <v>-1.7044502424230865E-4</v>
      </c>
      <c r="AD18" s="23">
        <v>3.0898939140541977</v>
      </c>
    </row>
    <row r="19" spans="1:30" x14ac:dyDescent="0.3">
      <c r="A19" s="38"/>
      <c r="B19" s="17">
        <v>27.046324288145186</v>
      </c>
      <c r="C19" s="1">
        <v>959479.61326912779</v>
      </c>
      <c r="D19" s="18">
        <v>-0.47749043199999996</v>
      </c>
      <c r="E19" s="18">
        <v>0.56048703999999994</v>
      </c>
      <c r="F19" s="18">
        <v>7.6180909000000005E-2</v>
      </c>
      <c r="G19" s="19">
        <v>-3.2791062653731703E-2</v>
      </c>
      <c r="H19" s="19">
        <v>3.0661207881473723E-2</v>
      </c>
      <c r="I19" s="19">
        <v>3.2492456810285153E-3</v>
      </c>
      <c r="J19" s="19">
        <v>9.2501889177251939E-3</v>
      </c>
      <c r="K19" s="19">
        <v>-4.0603267121299656E-2</v>
      </c>
      <c r="L19" s="19">
        <v>-7.0907455751151149E-2</v>
      </c>
      <c r="M19" s="20">
        <v>-3.2791062653731703E-2</v>
      </c>
      <c r="N19" s="20">
        <v>3.0661207881473723E-2</v>
      </c>
      <c r="O19" s="20">
        <v>3.2492456810285153E-3</v>
      </c>
      <c r="P19" s="20">
        <v>0.64510199878108554</v>
      </c>
      <c r="Q19" s="20">
        <v>-4.3732170369697489E-2</v>
      </c>
      <c r="R19" s="20">
        <v>-7.1358739873516222E-2</v>
      </c>
      <c r="S19" s="21">
        <v>-3.1701026500993726E-2</v>
      </c>
      <c r="T19" s="21">
        <v>3.1786921485025856E-2</v>
      </c>
      <c r="U19" s="21">
        <v>3.2492456810285153E-3</v>
      </c>
      <c r="V19" s="21">
        <v>0.64510199878108554</v>
      </c>
      <c r="W19" s="21">
        <v>-4.619591402002237E-2</v>
      </c>
      <c r="X19" s="21">
        <v>-6.9789039321623433E-2</v>
      </c>
      <c r="Y19" s="1">
        <v>-3.1701026500993726E-2</v>
      </c>
      <c r="Z19" s="1">
        <v>2.1772056049971242E-3</v>
      </c>
      <c r="AA19" s="1">
        <v>9.2501889177251939E-3</v>
      </c>
      <c r="AB19" s="1">
        <v>-3.1701026500993726E-2</v>
      </c>
      <c r="AC19" s="1">
        <v>2.1772056049971242E-3</v>
      </c>
      <c r="AD19" s="1">
        <v>0.64510199878108554</v>
      </c>
    </row>
    <row r="20" spans="1:30" x14ac:dyDescent="0.3">
      <c r="A20" s="38"/>
      <c r="B20" s="17">
        <v>27.008058746531816</v>
      </c>
      <c r="C20" s="1">
        <v>958800.63001605135</v>
      </c>
      <c r="D20" s="18">
        <v>1.08450176</v>
      </c>
      <c r="E20" s="18">
        <v>0.55816663499999997</v>
      </c>
      <c r="F20" s="18">
        <v>-0.30067003999999997</v>
      </c>
      <c r="G20" s="19">
        <v>7.726503730797149E-2</v>
      </c>
      <c r="H20" s="19">
        <v>3.9607556732857943E-2</v>
      </c>
      <c r="I20" s="19">
        <v>4.3543861220895043E-3</v>
      </c>
      <c r="J20" s="19">
        <v>-3.6560277949401303E-2</v>
      </c>
      <c r="K20" s="19">
        <v>-3.6380647807980122E-2</v>
      </c>
      <c r="L20" s="19">
        <v>-6.3799249986705664E-2</v>
      </c>
      <c r="M20" s="20">
        <v>7.726503730797149E-2</v>
      </c>
      <c r="N20" s="20">
        <v>3.9607556732857943E-2</v>
      </c>
      <c r="O20" s="20">
        <v>4.3543861220895043E-3</v>
      </c>
      <c r="P20" s="20">
        <v>-1.8964045087730874</v>
      </c>
      <c r="Q20" s="20">
        <v>-4.0573760369992239E-2</v>
      </c>
      <c r="R20" s="20">
        <v>-6.4404025836995879E-2</v>
      </c>
      <c r="S20" s="21">
        <v>7.726503730797149E-2</v>
      </c>
      <c r="T20" s="21">
        <v>3.9607556732857943E-2</v>
      </c>
      <c r="U20" s="21">
        <v>4.3543861220895043E-3</v>
      </c>
      <c r="V20" s="21">
        <v>-1.8964045087730874</v>
      </c>
      <c r="W20" s="21">
        <v>-4.0573760369992239E-2</v>
      </c>
      <c r="X20" s="21">
        <v>-6.4404025836995879E-2</v>
      </c>
      <c r="Y20" s="1">
        <v>7.726503730797149E-2</v>
      </c>
      <c r="Z20" s="1">
        <v>4.3543861220895043E-3</v>
      </c>
      <c r="AA20" s="1">
        <v>-3.6560277949401303E-2</v>
      </c>
      <c r="AB20" s="1">
        <v>7.726503730797149E-2</v>
      </c>
      <c r="AC20" s="1">
        <v>4.3543861220895043E-3</v>
      </c>
      <c r="AD20" s="1">
        <v>-1.8964045087730874</v>
      </c>
    </row>
    <row r="21" spans="1:30" x14ac:dyDescent="0.3">
      <c r="A21" s="38"/>
      <c r="B21" s="17">
        <v>26.966059892848826</v>
      </c>
      <c r="C21" s="1">
        <v>958054.84901016578</v>
      </c>
      <c r="D21" s="18">
        <v>2.6547978587098</v>
      </c>
      <c r="E21" s="18">
        <v>0.52208460999999995</v>
      </c>
      <c r="F21" s="18">
        <v>-0.76681029700000003</v>
      </c>
      <c r="G21" s="19">
        <v>0.1875236614398865</v>
      </c>
      <c r="H21" s="19">
        <v>4.5736464745675248E-2</v>
      </c>
      <c r="I21" s="19">
        <v>6.7581519231194121E-3</v>
      </c>
      <c r="J21" s="19">
        <v>-9.3386294738038361E-2</v>
      </c>
      <c r="K21" s="19">
        <v>-4.2078926682343046E-2</v>
      </c>
      <c r="L21" s="19">
        <v>-8.2864058916165231E-2</v>
      </c>
      <c r="M21" s="20">
        <v>0.1875236614398865</v>
      </c>
      <c r="N21" s="20">
        <v>4.5736464745675248E-2</v>
      </c>
      <c r="O21" s="20">
        <v>6.7581519231194121E-3</v>
      </c>
      <c r="P21" s="20">
        <v>-4.4443577949391857</v>
      </c>
      <c r="Q21" s="20">
        <v>-4.858677668238396E-2</v>
      </c>
      <c r="R21" s="20">
        <v>-8.3802691127709592E-2</v>
      </c>
      <c r="S21" s="21">
        <v>0.18581324749148131</v>
      </c>
      <c r="T21" s="21">
        <v>5.2253084731172329E-2</v>
      </c>
      <c r="U21" s="21">
        <v>6.7581519231194121E-3</v>
      </c>
      <c r="V21" s="21">
        <v>-4.4443577949391857</v>
      </c>
      <c r="W21" s="21">
        <v>-4.563250718812762E-2</v>
      </c>
      <c r="X21" s="21">
        <v>-8.5447294845159547E-2</v>
      </c>
      <c r="Y21" s="1">
        <v>0.18581324749148131</v>
      </c>
      <c r="Z21" s="1">
        <v>8.3502146401427477E-3</v>
      </c>
      <c r="AA21" s="1">
        <v>-9.3386294738038361E-2</v>
      </c>
      <c r="AB21" s="1">
        <v>0.18581324749148131</v>
      </c>
      <c r="AC21" s="1">
        <v>8.3502146401427477E-3</v>
      </c>
      <c r="AD21" s="1">
        <v>-4.4443577949391857</v>
      </c>
    </row>
    <row r="22" spans="1:30" x14ac:dyDescent="0.3">
      <c r="A22" s="38"/>
      <c r="B22" s="17">
        <v>26.873279087001631</v>
      </c>
      <c r="C22" s="1">
        <v>956405.26260032097</v>
      </c>
      <c r="D22" s="18">
        <v>4.1654404410000003</v>
      </c>
      <c r="E22" s="18">
        <v>0.43769449000000005</v>
      </c>
      <c r="F22" s="18">
        <v>-1.12673376</v>
      </c>
      <c r="G22" s="19">
        <v>0.29604591070542241</v>
      </c>
      <c r="H22" s="19">
        <v>4.9220826578011467E-2</v>
      </c>
      <c r="I22" s="19">
        <v>7.7962860710180486E-3</v>
      </c>
      <c r="J22" s="19">
        <v>-0.13769347097211582</v>
      </c>
      <c r="K22" s="19">
        <v>-4.0889578111309582E-2</v>
      </c>
      <c r="L22" s="19">
        <v>-9.3599188319115748E-2</v>
      </c>
      <c r="M22" s="20">
        <v>0.29604591070542241</v>
      </c>
      <c r="N22" s="20">
        <v>4.9220826578011467E-2</v>
      </c>
      <c r="O22" s="20">
        <v>7.7962860710180486E-3</v>
      </c>
      <c r="P22" s="20">
        <v>-6.9323243140829147</v>
      </c>
      <c r="Q22" s="20">
        <v>-4.8397112846363999E-2</v>
      </c>
      <c r="R22" s="20">
        <v>-9.4682005828979371E-2</v>
      </c>
      <c r="S22" s="21">
        <v>0.29189128644930623</v>
      </c>
      <c r="T22" s="21">
        <v>6.9752045915475985E-2</v>
      </c>
      <c r="U22" s="21">
        <v>7.7962860710180486E-3</v>
      </c>
      <c r="V22" s="21">
        <v>-6.9323243140829147</v>
      </c>
      <c r="W22" s="21">
        <v>-4.1674537058250319E-2</v>
      </c>
      <c r="X22" s="21">
        <v>-9.7827377153039796E-2</v>
      </c>
      <c r="Y22" s="1">
        <v>0.29189128644930623</v>
      </c>
      <c r="Z22" s="1">
        <v>1.1210766006842218E-2</v>
      </c>
      <c r="AA22" s="1">
        <v>-0.13769347097211582</v>
      </c>
      <c r="AB22" s="1">
        <v>0.29189128644930623</v>
      </c>
      <c r="AC22" s="1">
        <v>1.1210766006842218E-2</v>
      </c>
      <c r="AD22" s="1">
        <v>-6.9323243140829147</v>
      </c>
    </row>
    <row r="23" spans="1:30" x14ac:dyDescent="0.3">
      <c r="A23" s="38"/>
      <c r="B23" s="17">
        <v>26.752410825074314</v>
      </c>
      <c r="C23" s="1">
        <v>954252.02113429643</v>
      </c>
      <c r="D23" s="18">
        <v>5.8192741520000002</v>
      </c>
      <c r="E23" s="18">
        <v>0.3652165</v>
      </c>
      <c r="F23" s="18">
        <v>-1.64706123</v>
      </c>
      <c r="G23" s="19">
        <v>0.41569552015514255</v>
      </c>
      <c r="H23" s="19">
        <v>5.3266099296477624E-2</v>
      </c>
      <c r="I23" s="19">
        <v>6.5720047654091391E-3</v>
      </c>
      <c r="J23" s="19">
        <v>-0.20218993025286378</v>
      </c>
      <c r="K23" s="19">
        <v>-2.0657285338563904E-2</v>
      </c>
      <c r="L23" s="19">
        <v>-0.12055970137373825</v>
      </c>
      <c r="M23" s="20">
        <v>0.41569552015514255</v>
      </c>
      <c r="N23" s="20">
        <v>5.3266099296477624E-2</v>
      </c>
      <c r="O23" s="20">
        <v>6.5720047654091391E-3</v>
      </c>
      <c r="P23" s="20">
        <v>-9.6916997547317418</v>
      </c>
      <c r="Q23" s="20">
        <v>-2.6985882520069001E-2</v>
      </c>
      <c r="R23" s="20">
        <v>-0.12147247981337841</v>
      </c>
      <c r="S23" s="21">
        <v>0.40785047309706957</v>
      </c>
      <c r="T23" s="21">
        <v>9.6426315940272483E-2</v>
      </c>
      <c r="U23" s="21">
        <v>6.5720047654091391E-3</v>
      </c>
      <c r="V23" s="21">
        <v>-9.6916997547317418</v>
      </c>
      <c r="W23" s="21">
        <v>-1.4140719387841073E-2</v>
      </c>
      <c r="X23" s="21">
        <v>-0.12362783368882967</v>
      </c>
      <c r="Y23" s="1">
        <v>0.40785047309706957</v>
      </c>
      <c r="Z23" s="1">
        <v>1.2103826139387066E-2</v>
      </c>
      <c r="AA23" s="1">
        <v>-0.20218993025286378</v>
      </c>
      <c r="AB23" s="1">
        <v>0.40785047309706957</v>
      </c>
      <c r="AC23" s="1">
        <v>1.2103826139387066E-2</v>
      </c>
      <c r="AD23" s="1">
        <v>-9.6916997547317418</v>
      </c>
    </row>
    <row r="24" spans="1:30" x14ac:dyDescent="0.3">
      <c r="A24" s="38"/>
      <c r="B24" s="17">
        <v>26.665105085125539</v>
      </c>
      <c r="C24" s="1">
        <v>952693.6613697164</v>
      </c>
      <c r="D24" s="18">
        <v>7.5432890659999998</v>
      </c>
      <c r="E24" s="18">
        <v>0.30777982000000004</v>
      </c>
      <c r="F24" s="18">
        <v>-2.1140076999999997</v>
      </c>
      <c r="G24" s="19">
        <v>0.54126248881382166</v>
      </c>
      <c r="H24" s="19">
        <v>5.8327869925402114E-2</v>
      </c>
      <c r="I24" s="19">
        <v>6.879181482962962E-3</v>
      </c>
      <c r="J24" s="19">
        <v>-0.2603610224233181</v>
      </c>
      <c r="K24" s="19">
        <v>-1.5197269251912551E-2</v>
      </c>
      <c r="L24" s="19">
        <v>-9.5472381436964307E-2</v>
      </c>
      <c r="M24" s="20">
        <v>0.54126248881382166</v>
      </c>
      <c r="N24" s="20">
        <v>5.8327869925402114E-2</v>
      </c>
      <c r="O24" s="20">
        <v>6.879181482962962E-3</v>
      </c>
      <c r="P24" s="20">
        <v>-12.580666385681614</v>
      </c>
      <c r="Q24" s="20">
        <v>-2.1821666235506514E-2</v>
      </c>
      <c r="R24" s="20">
        <v>-9.6427823309598051E-2</v>
      </c>
      <c r="S24" s="21">
        <v>0.52787728895000552</v>
      </c>
      <c r="T24" s="21">
        <v>0.13308940610641976</v>
      </c>
      <c r="U24" s="21">
        <v>6.879181482962962E-3</v>
      </c>
      <c r="V24" s="21">
        <v>-12.580666385681614</v>
      </c>
      <c r="W24" s="21">
        <v>-8.1891400909321291E-3</v>
      </c>
      <c r="X24" s="21">
        <v>-9.8526383319860036E-2</v>
      </c>
      <c r="Y24" s="1">
        <v>0.52787728895000552</v>
      </c>
      <c r="Z24" s="1">
        <v>1.4929904291570057E-2</v>
      </c>
      <c r="AA24" s="1">
        <v>-0.2603610224233181</v>
      </c>
      <c r="AB24" s="1">
        <v>0.52787728895000552</v>
      </c>
      <c r="AC24" s="1">
        <v>1.4929904291570057E-2</v>
      </c>
      <c r="AD24" s="1">
        <v>-12.580666385681614</v>
      </c>
    </row>
    <row r="25" spans="1:30" x14ac:dyDescent="0.3">
      <c r="A25" s="38"/>
      <c r="B25" s="17">
        <v>26.650420846733372</v>
      </c>
      <c r="C25" s="1">
        <v>952431.30524344568</v>
      </c>
      <c r="D25" s="18">
        <v>9.1931757330000003</v>
      </c>
      <c r="E25" s="18">
        <v>0.2718988699999999</v>
      </c>
      <c r="F25" s="18">
        <v>-2.4191314400000001</v>
      </c>
      <c r="G25" s="19">
        <v>0.66211392903034538</v>
      </c>
      <c r="H25" s="19">
        <v>6.5094560365416068E-2</v>
      </c>
      <c r="I25" s="19">
        <v>7.6555553325747677E-3</v>
      </c>
      <c r="J25" s="19">
        <v>-0.29810420165230755</v>
      </c>
      <c r="K25" s="19">
        <v>-1.9102773226007407E-2</v>
      </c>
      <c r="L25" s="19">
        <v>-9.3826054633243339E-2</v>
      </c>
      <c r="M25" s="20">
        <v>0.66211392903034538</v>
      </c>
      <c r="N25" s="20">
        <v>6.5094560365416068E-2</v>
      </c>
      <c r="O25" s="20">
        <v>7.6555553325747677E-3</v>
      </c>
      <c r="P25" s="20">
        <v>-15.349023819031007</v>
      </c>
      <c r="Q25" s="20">
        <v>-2.6474789472190514E-2</v>
      </c>
      <c r="R25" s="20">
        <v>-9.4889326207212063E-2</v>
      </c>
      <c r="S25" s="21">
        <v>0.64075137890297451</v>
      </c>
      <c r="T25" s="21">
        <v>0.17908050491079364</v>
      </c>
      <c r="U25" s="21">
        <v>7.6555553325747677E-3</v>
      </c>
      <c r="V25" s="21">
        <v>-15.349023819031007</v>
      </c>
      <c r="W25" s="21">
        <v>-9.595219355653932E-3</v>
      </c>
      <c r="X25" s="21">
        <v>-9.8045043072928453E-2</v>
      </c>
      <c r="Y25" s="1">
        <v>0.64075137890297451</v>
      </c>
      <c r="Z25" s="1">
        <v>1.8842802028618075E-2</v>
      </c>
      <c r="AA25" s="1">
        <v>-0.29810420165230755</v>
      </c>
      <c r="AB25" s="1">
        <v>0.64075137890297451</v>
      </c>
      <c r="AC25" s="1">
        <v>1.8842802028618075E-2</v>
      </c>
      <c r="AD25" s="1">
        <v>-15.349023819031007</v>
      </c>
    </row>
    <row r="26" spans="1:30" x14ac:dyDescent="0.3">
      <c r="A26" s="38"/>
      <c r="B26" s="17">
        <v>26.799662239389797</v>
      </c>
      <c r="C26" s="1">
        <v>955094.37260567141</v>
      </c>
      <c r="D26" s="18">
        <v>11.077744120999999</v>
      </c>
      <c r="E26" s="18">
        <v>0.23228612999999998</v>
      </c>
      <c r="F26" s="18">
        <v>-3.0033508199999996</v>
      </c>
      <c r="G26" s="19">
        <v>0.79405314889374223</v>
      </c>
      <c r="H26" s="19">
        <v>7.0847659062757085E-2</v>
      </c>
      <c r="I26" s="19">
        <v>8.6461075454971024E-3</v>
      </c>
      <c r="J26" s="19">
        <v>-0.36803527580459605</v>
      </c>
      <c r="K26" s="19">
        <v>-2.4831238370442276E-2</v>
      </c>
      <c r="L26" s="19">
        <v>-0.11472121888832421</v>
      </c>
      <c r="M26" s="20">
        <v>0.79405314889374223</v>
      </c>
      <c r="N26" s="20">
        <v>7.0847659062757085E-2</v>
      </c>
      <c r="O26" s="20">
        <v>8.6461075454971024E-3</v>
      </c>
      <c r="P26" s="20">
        <v>-18.394811648841355</v>
      </c>
      <c r="Q26" s="20">
        <v>-3.3157119710550596E-2</v>
      </c>
      <c r="R26" s="20">
        <v>-0.11592206715853214</v>
      </c>
      <c r="S26" s="21">
        <v>0.76197112585931936</v>
      </c>
      <c r="T26" s="21">
        <v>0.23439240051550647</v>
      </c>
      <c r="U26" s="21">
        <v>8.6461075454971024E-3</v>
      </c>
      <c r="V26" s="21">
        <v>-18.394811648841355</v>
      </c>
      <c r="W26" s="21">
        <v>-8.3310041060983796E-3</v>
      </c>
      <c r="X26" s="21">
        <v>-0.12028264468488874</v>
      </c>
      <c r="Y26" s="1">
        <v>0.76197112585931936</v>
      </c>
      <c r="Z26" s="1">
        <v>2.3187225937532422E-2</v>
      </c>
      <c r="AA26" s="1">
        <v>-0.36803527580459605</v>
      </c>
      <c r="AB26" s="1">
        <v>0.76197112585931936</v>
      </c>
      <c r="AC26" s="1">
        <v>2.3187225937532422E-2</v>
      </c>
      <c r="AD26" s="1">
        <v>-18.394811648841355</v>
      </c>
    </row>
    <row r="27" spans="1:30" x14ac:dyDescent="0.3">
      <c r="A27" s="38"/>
      <c r="B27" s="17">
        <v>27.034694406284071</v>
      </c>
      <c r="C27" s="1">
        <v>959273.30363830924</v>
      </c>
      <c r="D27" s="18">
        <v>11.98870988</v>
      </c>
      <c r="E27" s="18">
        <v>0.22970525999999991</v>
      </c>
      <c r="F27" s="18">
        <v>-2.9706687599999997</v>
      </c>
      <c r="G27" s="19">
        <v>0.85186875362712533</v>
      </c>
      <c r="H27" s="19">
        <v>7.4302350274261353E-2</v>
      </c>
      <c r="I27" s="19">
        <v>8.3782556424877273E-3</v>
      </c>
      <c r="J27" s="19">
        <v>-0.36086558593281964</v>
      </c>
      <c r="K27" s="19">
        <v>-2.2595957697374641E-2</v>
      </c>
      <c r="L27" s="19">
        <v>-0.12166691678414379</v>
      </c>
      <c r="M27" s="20">
        <v>0.85186875362712533</v>
      </c>
      <c r="N27" s="20">
        <v>7.4302350274261353E-2</v>
      </c>
      <c r="O27" s="20">
        <v>8.3782556424877273E-3</v>
      </c>
      <c r="P27" s="20">
        <v>-19.694677144410182</v>
      </c>
      <c r="Q27" s="20">
        <v>-3.0663907575325784E-2</v>
      </c>
      <c r="R27" s="20">
        <v>-0.12283056340115597</v>
      </c>
      <c r="S27" s="21">
        <v>0.8133210206257574</v>
      </c>
      <c r="T27" s="21">
        <v>0.26402676014144333</v>
      </c>
      <c r="U27" s="21">
        <v>8.3782556424877273E-3</v>
      </c>
      <c r="V27" s="21">
        <v>-19.694677144410182</v>
      </c>
      <c r="W27" s="21">
        <v>-2.2471288679976574E-3</v>
      </c>
      <c r="X27" s="21">
        <v>-0.12658030235816367</v>
      </c>
      <c r="Y27" s="1">
        <v>0.8133210206257574</v>
      </c>
      <c r="Z27" s="1">
        <v>2.4877913527580287E-2</v>
      </c>
      <c r="AA27" s="1">
        <v>-0.36086558593281964</v>
      </c>
      <c r="AB27" s="1">
        <v>0.8133210206257574</v>
      </c>
      <c r="AC27" s="1">
        <v>2.4877913527580287E-2</v>
      </c>
      <c r="AD27" s="1">
        <v>-19.694677144410182</v>
      </c>
    </row>
    <row r="28" spans="1:30" x14ac:dyDescent="0.3">
      <c r="A28" s="38"/>
      <c r="B28" s="17">
        <v>26.854695652931731</v>
      </c>
      <c r="C28" s="1">
        <v>956074.51829855528</v>
      </c>
      <c r="D28" s="18">
        <v>12.736388269999999</v>
      </c>
      <c r="E28" s="18">
        <v>0.22560729000000013</v>
      </c>
      <c r="F28" s="18">
        <v>-2.86766991</v>
      </c>
      <c r="G28" s="19">
        <v>0.91200416501612935</v>
      </c>
      <c r="H28" s="19">
        <v>7.9081376052848346E-2</v>
      </c>
      <c r="I28" s="19">
        <v>8.9380172628070517E-3</v>
      </c>
      <c r="J28" s="19">
        <v>-0.35068858326032337</v>
      </c>
      <c r="K28" s="19">
        <v>-2.4007292688028137E-2</v>
      </c>
      <c r="L28" s="19">
        <v>-0.1247835761111396</v>
      </c>
      <c r="M28" s="20">
        <v>0.91200416501612935</v>
      </c>
      <c r="N28" s="20">
        <v>7.9081376052848346E-2</v>
      </c>
      <c r="O28" s="20">
        <v>8.9380172628070517E-3</v>
      </c>
      <c r="P28" s="20">
        <v>-21.047812247585792</v>
      </c>
      <c r="Q28" s="20">
        <v>-3.2614272274434926E-2</v>
      </c>
      <c r="R28" s="20">
        <v>-0.12602496739764057</v>
      </c>
      <c r="S28" s="21">
        <v>0.86578222725972376</v>
      </c>
      <c r="T28" s="21">
        <v>0.29736609760759786</v>
      </c>
      <c r="U28" s="21">
        <v>8.9380172628070517E-3</v>
      </c>
      <c r="V28" s="21">
        <v>-21.047812247585792</v>
      </c>
      <c r="W28" s="21">
        <v>-1.1572899977623993E-3</v>
      </c>
      <c r="X28" s="21">
        <v>-0.13017159384223742</v>
      </c>
      <c r="Y28" s="1">
        <v>0.86578222725972376</v>
      </c>
      <c r="Z28" s="1">
        <v>2.7804036352818001E-2</v>
      </c>
      <c r="AA28" s="1">
        <v>-0.35068858326032337</v>
      </c>
      <c r="AB28" s="1">
        <v>0.86578222725972376</v>
      </c>
      <c r="AC28" s="1">
        <v>2.7804036352818001E-2</v>
      </c>
      <c r="AD28" s="1">
        <v>-21.047812247585792</v>
      </c>
    </row>
    <row r="29" spans="1:30" x14ac:dyDescent="0.3">
      <c r="A29" s="39"/>
      <c r="B29" s="17">
        <v>26.681531725188606</v>
      </c>
      <c r="C29" s="1">
        <v>952987.06254681631</v>
      </c>
      <c r="D29" s="18">
        <v>13.52405031</v>
      </c>
      <c r="E29" s="18">
        <v>0.21503311999999997</v>
      </c>
      <c r="F29" s="18">
        <v>-3.0291511</v>
      </c>
      <c r="G29" s="19">
        <v>0.97513042359450286</v>
      </c>
      <c r="H29" s="19">
        <v>8.3376915254968709E-2</v>
      </c>
      <c r="I29" s="19">
        <v>9.3104342800728618E-3</v>
      </c>
      <c r="J29" s="19">
        <v>-0.37284032902549419</v>
      </c>
      <c r="K29" s="19">
        <v>-2.1894607884349934E-2</v>
      </c>
      <c r="L29" s="19">
        <v>-0.11398879186651958</v>
      </c>
      <c r="M29" s="20">
        <v>0.97513042359450286</v>
      </c>
      <c r="N29" s="20">
        <v>8.3376915254968709E-2</v>
      </c>
      <c r="O29" s="20">
        <v>9.3104342800728618E-3</v>
      </c>
      <c r="P29" s="20">
        <v>-22.498749333907568</v>
      </c>
      <c r="Q29" s="20">
        <v>-3.0860211265160836E-2</v>
      </c>
      <c r="R29" s="20">
        <v>-0.11528190773875192</v>
      </c>
      <c r="S29" s="21">
        <v>0.92032412656024454</v>
      </c>
      <c r="T29" s="21">
        <v>0.33291824084623506</v>
      </c>
      <c r="U29" s="21">
        <v>9.3104342800728618E-3</v>
      </c>
      <c r="V29" s="21">
        <v>-22.498749333907568</v>
      </c>
      <c r="W29" s="21">
        <v>2.8478212784972118E-5</v>
      </c>
      <c r="X29" s="21">
        <v>-0.11934098240004506</v>
      </c>
      <c r="Y29" s="1">
        <v>0.92032412656024454</v>
      </c>
      <c r="Z29" s="1">
        <v>3.057272251497424E-2</v>
      </c>
      <c r="AA29" s="1">
        <v>-0.37284032902549419</v>
      </c>
      <c r="AB29" s="1">
        <v>0.92032412656024454</v>
      </c>
      <c r="AC29" s="1">
        <v>3.057272251497424E-2</v>
      </c>
      <c r="AD29" s="1">
        <v>-22.498749333907568</v>
      </c>
    </row>
    <row r="30" spans="1:30" s="28" customFormat="1" x14ac:dyDescent="0.3">
      <c r="A30" s="37">
        <v>3</v>
      </c>
      <c r="B30" s="22">
        <v>36.476199015225248</v>
      </c>
      <c r="C30" s="23">
        <v>1114259.6762974851</v>
      </c>
      <c r="D30" s="24">
        <v>-2.5997928380000004</v>
      </c>
      <c r="E30" s="24">
        <v>0.66923752000000003</v>
      </c>
      <c r="F30" s="24">
        <v>0.13893364999999999</v>
      </c>
      <c r="G30" s="25">
        <v>-0.13575938534681939</v>
      </c>
      <c r="H30" s="25">
        <v>3.494712080064194E-2</v>
      </c>
      <c r="I30" s="25">
        <v>3.7749855914759817E-3</v>
      </c>
      <c r="J30" s="25">
        <v>1.2508653774718458E-2</v>
      </c>
      <c r="K30" s="25">
        <v>-4.1438825268156565E-2</v>
      </c>
      <c r="L30" s="25">
        <v>-5.6593433226737364E-2</v>
      </c>
      <c r="M30" s="26">
        <v>-0.13575938534681939</v>
      </c>
      <c r="N30" s="26">
        <v>3.494712080064194E-2</v>
      </c>
      <c r="O30" s="26">
        <v>3.7749855914759817E-3</v>
      </c>
      <c r="P30" s="26">
        <v>2.9424158227530781</v>
      </c>
      <c r="Q30" s="26">
        <v>-4.5073996578466773E-2</v>
      </c>
      <c r="R30" s="26">
        <v>-5.7117736781109027E-2</v>
      </c>
      <c r="S30" s="27">
        <v>-0.13299089439279463</v>
      </c>
      <c r="T30" s="27">
        <v>4.4332087370271722E-2</v>
      </c>
      <c r="U30" s="27">
        <v>3.7749855914759817E-3</v>
      </c>
      <c r="V30" s="27">
        <v>2.9424158227530781</v>
      </c>
      <c r="W30" s="27">
        <v>-4.8948530494308064E-2</v>
      </c>
      <c r="X30" s="27">
        <v>-5.3834397786169046E-2</v>
      </c>
      <c r="Y30" s="23">
        <v>-0.13299089439279463</v>
      </c>
      <c r="Z30" s="23">
        <v>1.3280020017425037E-3</v>
      </c>
      <c r="AA30" s="23">
        <v>1.2508653774718458E-2</v>
      </c>
      <c r="AB30" s="23">
        <v>-0.13299089439279463</v>
      </c>
      <c r="AC30" s="23">
        <v>1.3280020017425037E-3</v>
      </c>
      <c r="AD30" s="23">
        <v>2.9424158227530781</v>
      </c>
    </row>
    <row r="31" spans="1:30" x14ac:dyDescent="0.3">
      <c r="A31" s="38"/>
      <c r="B31" s="17">
        <v>36.643477618926887</v>
      </c>
      <c r="C31" s="1">
        <v>1116811.7321562332</v>
      </c>
      <c r="D31" s="18">
        <v>-0.54117603199999997</v>
      </c>
      <c r="E31" s="18">
        <v>0.75025732000000001</v>
      </c>
      <c r="F31" s="18">
        <v>-4.6879117999999984E-2</v>
      </c>
      <c r="G31" s="19">
        <v>-2.7513317091030619E-2</v>
      </c>
      <c r="H31" s="19">
        <v>3.249528289349745E-2</v>
      </c>
      <c r="I31" s="19">
        <v>5.561758453933004E-3</v>
      </c>
      <c r="J31" s="19">
        <v>-4.2014137443524601E-3</v>
      </c>
      <c r="K31" s="19">
        <v>-4.4184656581616653E-2</v>
      </c>
      <c r="L31" s="19">
        <v>-6.3277843167576564E-2</v>
      </c>
      <c r="M31" s="20">
        <v>-2.7513317091030619E-2</v>
      </c>
      <c r="N31" s="20">
        <v>3.249528289349745E-2</v>
      </c>
      <c r="O31" s="20">
        <v>5.561758453933004E-3</v>
      </c>
      <c r="P31" s="20">
        <v>0.50742697721787222</v>
      </c>
      <c r="Q31" s="20">
        <v>-4.9540423981700284E-2</v>
      </c>
      <c r="R31" s="20">
        <v>-6.4050309619511706E-2</v>
      </c>
      <c r="S31" s="21">
        <v>-2.6362487703455263E-2</v>
      </c>
      <c r="T31" s="21">
        <v>3.3435688564245183E-2</v>
      </c>
      <c r="U31" s="21">
        <v>5.561758453933004E-3</v>
      </c>
      <c r="V31" s="21">
        <v>0.50742697721787222</v>
      </c>
      <c r="W31" s="21">
        <v>-5.1745568863308403E-2</v>
      </c>
      <c r="X31" s="21">
        <v>-6.2282356038083103E-2</v>
      </c>
      <c r="Y31" s="1">
        <v>-2.6362487703455263E-2</v>
      </c>
      <c r="Z31" s="1">
        <v>4.4243013627681014E-3</v>
      </c>
      <c r="AA31" s="1">
        <v>-4.2014137443524601E-3</v>
      </c>
      <c r="AB31" s="1">
        <v>-2.6362487703455263E-2</v>
      </c>
      <c r="AC31" s="1">
        <v>4.4243013627681014E-3</v>
      </c>
      <c r="AD31" s="1">
        <v>0.50742697721787222</v>
      </c>
    </row>
    <row r="32" spans="1:30" x14ac:dyDescent="0.3">
      <c r="A32" s="38"/>
      <c r="B32" s="17">
        <v>36.47657804055283</v>
      </c>
      <c r="C32" s="1">
        <v>1114265.4654360621</v>
      </c>
      <c r="D32" s="18">
        <v>1.4661560599999999</v>
      </c>
      <c r="E32" s="18">
        <v>0.74934861499999994</v>
      </c>
      <c r="F32" s="18">
        <v>-0.48140028999999995</v>
      </c>
      <c r="G32" s="19">
        <v>7.713824567005885E-2</v>
      </c>
      <c r="H32" s="19">
        <v>3.930959120766362E-2</v>
      </c>
      <c r="I32" s="19">
        <v>6.0417034301205146E-3</v>
      </c>
      <c r="J32" s="19">
        <v>-4.3341602152913265E-2</v>
      </c>
      <c r="K32" s="19">
        <v>-4.3990281674580474E-2</v>
      </c>
      <c r="L32" s="19">
        <v>-6.0061051768630254E-2</v>
      </c>
      <c r="M32" s="20">
        <v>7.713824567005885E-2</v>
      </c>
      <c r="N32" s="20">
        <v>3.930959120766362E-2</v>
      </c>
      <c r="O32" s="20">
        <v>6.0417034301205146E-3</v>
      </c>
      <c r="P32" s="20">
        <v>-1.8993807008169381</v>
      </c>
      <c r="Q32" s="20">
        <v>-4.9808218310992823E-2</v>
      </c>
      <c r="R32" s="20">
        <v>-6.090017724503588E-2</v>
      </c>
      <c r="S32" s="21">
        <v>7.713824567005885E-2</v>
      </c>
      <c r="T32" s="21">
        <v>3.930959120766362E-2</v>
      </c>
      <c r="U32" s="21">
        <v>6.0417034301205146E-3</v>
      </c>
      <c r="V32" s="21">
        <v>-1.8993807008169381</v>
      </c>
      <c r="W32" s="21">
        <v>-4.9808218310992823E-2</v>
      </c>
      <c r="X32" s="21">
        <v>-6.090017724503588E-2</v>
      </c>
      <c r="Y32" s="1">
        <v>7.713824567005885E-2</v>
      </c>
      <c r="Z32" s="1">
        <v>6.0417034301205146E-3</v>
      </c>
      <c r="AA32" s="1">
        <v>-4.3341602152913265E-2</v>
      </c>
      <c r="AB32" s="1">
        <v>7.713824567005885E-2</v>
      </c>
      <c r="AC32" s="1">
        <v>6.0417034301205146E-3</v>
      </c>
      <c r="AD32" s="1">
        <v>-1.8993807008169381</v>
      </c>
    </row>
    <row r="33" spans="1:30" x14ac:dyDescent="0.3">
      <c r="A33" s="38"/>
      <c r="B33" s="17">
        <v>36.306402576402533</v>
      </c>
      <c r="C33" s="1">
        <v>1111663.2158373459</v>
      </c>
      <c r="D33" s="18">
        <v>3.5545077587098</v>
      </c>
      <c r="E33" s="18">
        <v>0.69857424999999995</v>
      </c>
      <c r="F33" s="18">
        <v>-1.1032704070000001</v>
      </c>
      <c r="G33" s="19">
        <v>0.18648246447231162</v>
      </c>
      <c r="H33" s="19">
        <v>4.3229372207101956E-2</v>
      </c>
      <c r="I33" s="19">
        <v>7.9388935893638882E-3</v>
      </c>
      <c r="J33" s="19">
        <v>-9.9795613729489349E-2</v>
      </c>
      <c r="K33" s="19">
        <v>-4.6328177367297378E-2</v>
      </c>
      <c r="L33" s="19">
        <v>-7.9260830817048863E-2</v>
      </c>
      <c r="M33" s="20">
        <v>0.18648246447231162</v>
      </c>
      <c r="N33" s="20">
        <v>4.3229372207101956E-2</v>
      </c>
      <c r="O33" s="20">
        <v>7.9388935893638882E-3</v>
      </c>
      <c r="P33" s="20">
        <v>-4.419325115502537</v>
      </c>
      <c r="Q33" s="20">
        <v>-5.3973037860758896E-2</v>
      </c>
      <c r="R33" s="20">
        <v>-8.0363454926682731E-2</v>
      </c>
      <c r="S33" s="21">
        <v>0.18486018106074972</v>
      </c>
      <c r="T33" s="21">
        <v>4.9711182195497632E-2</v>
      </c>
      <c r="U33" s="21">
        <v>7.9388935893638882E-3</v>
      </c>
      <c r="V33" s="21">
        <v>-4.419325115502537</v>
      </c>
      <c r="W33" s="21">
        <v>-5.1135514814181451E-2</v>
      </c>
      <c r="X33" s="21">
        <v>-8.2198131538134808E-2</v>
      </c>
      <c r="Y33" s="1">
        <v>0.18486018106074972</v>
      </c>
      <c r="Z33" s="1">
        <v>9.4427407626839141E-3</v>
      </c>
      <c r="AA33" s="1">
        <v>-9.9795613729489349E-2</v>
      </c>
      <c r="AB33" s="1">
        <v>0.18486018106074972</v>
      </c>
      <c r="AC33" s="1">
        <v>9.4427407626839141E-3</v>
      </c>
      <c r="AD33" s="1">
        <v>-4.419325115502537</v>
      </c>
    </row>
    <row r="34" spans="1:30" x14ac:dyDescent="0.3">
      <c r="A34" s="38"/>
      <c r="B34" s="17">
        <v>36.584547033336705</v>
      </c>
      <c r="C34" s="1">
        <v>1115913.3341894059</v>
      </c>
      <c r="D34" s="18">
        <v>5.6221813410000001</v>
      </c>
      <c r="E34" s="18">
        <v>0.59317122</v>
      </c>
      <c r="F34" s="18">
        <v>-1.5924035999999999</v>
      </c>
      <c r="G34" s="19">
        <v>0.29330604920714459</v>
      </c>
      <c r="H34" s="19">
        <v>4.4250135458274449E-2</v>
      </c>
      <c r="I34" s="19">
        <v>8.289763375200045E-3</v>
      </c>
      <c r="J34" s="19">
        <v>-0.14294473751830511</v>
      </c>
      <c r="K34" s="19">
        <v>-4.4591046863174458E-2</v>
      </c>
      <c r="L34" s="19">
        <v>-9.0408176909078486E-2</v>
      </c>
      <c r="M34" s="20">
        <v>0.29330604920714459</v>
      </c>
      <c r="N34" s="20">
        <v>4.4250135458274449E-2</v>
      </c>
      <c r="O34" s="20">
        <v>8.289763375200045E-3</v>
      </c>
      <c r="P34" s="20">
        <v>-6.8600958473064857</v>
      </c>
      <c r="Q34" s="20">
        <v>-5.2573781965218946E-2</v>
      </c>
      <c r="R34" s="20">
        <v>-9.1559532933411819E-2</v>
      </c>
      <c r="S34" s="21">
        <v>0.28950483700051732</v>
      </c>
      <c r="T34" s="21">
        <v>6.460234007281343E-2</v>
      </c>
      <c r="U34" s="21">
        <v>8.289763375200045E-3</v>
      </c>
      <c r="V34" s="21">
        <v>-6.8600958473064857</v>
      </c>
      <c r="W34" s="21">
        <v>-4.6058844719606792E-2</v>
      </c>
      <c r="X34" s="21">
        <v>-9.5003860154238229E-2</v>
      </c>
      <c r="Y34" s="1">
        <v>0.28950483700051732</v>
      </c>
      <c r="Z34" s="1">
        <v>1.1356303340529218E-2</v>
      </c>
      <c r="AA34" s="1">
        <v>-0.14294473751830511</v>
      </c>
      <c r="AB34" s="1">
        <v>0.28950483700051732</v>
      </c>
      <c r="AC34" s="1">
        <v>1.1356303340529218E-2</v>
      </c>
      <c r="AD34" s="1">
        <v>-6.8600958473064857</v>
      </c>
    </row>
    <row r="35" spans="1:30" x14ac:dyDescent="0.3">
      <c r="A35" s="38"/>
      <c r="B35" s="17">
        <v>36.556204478448862</v>
      </c>
      <c r="C35" s="1">
        <v>1115480.9936864632</v>
      </c>
      <c r="D35" s="18">
        <v>7.884457652</v>
      </c>
      <c r="E35" s="18">
        <v>0.49316858999999996</v>
      </c>
      <c r="F35" s="18">
        <v>-2.23706833</v>
      </c>
      <c r="G35" s="19">
        <v>0.41181901691548306</v>
      </c>
      <c r="H35" s="19">
        <v>4.5647923845020685E-2</v>
      </c>
      <c r="I35" s="19">
        <v>7.7664934820271224E-3</v>
      </c>
      <c r="J35" s="19">
        <v>-0.20096982517207534</v>
      </c>
      <c r="K35" s="19">
        <v>-2.2277176824491852E-2</v>
      </c>
      <c r="L35" s="19">
        <v>-0.11742132132571034</v>
      </c>
      <c r="M35" s="20">
        <v>0.41181901691548306</v>
      </c>
      <c r="N35" s="20">
        <v>4.5647923845020685E-2</v>
      </c>
      <c r="O35" s="20">
        <v>7.7664934820271224E-3</v>
      </c>
      <c r="P35" s="20">
        <v>-9.578964785707754</v>
      </c>
      <c r="Q35" s="20">
        <v>-2.9756022399777229E-2</v>
      </c>
      <c r="R35" s="20">
        <v>-0.11850000097599189</v>
      </c>
      <c r="S35" s="21">
        <v>0.4047915219206063</v>
      </c>
      <c r="T35" s="21">
        <v>8.8444668724547801E-2</v>
      </c>
      <c r="U35" s="21">
        <v>7.7664934820271224E-3</v>
      </c>
      <c r="V35" s="21">
        <v>-9.578964785707754</v>
      </c>
      <c r="W35" s="21">
        <v>-1.7206392796411375E-2</v>
      </c>
      <c r="X35" s="21">
        <v>-0.12096119686619229</v>
      </c>
      <c r="Y35" s="1">
        <v>0.4047915219206063</v>
      </c>
      <c r="Z35" s="1">
        <v>1.2495455148989842E-2</v>
      </c>
      <c r="AA35" s="1">
        <v>-0.20096982517207534</v>
      </c>
      <c r="AB35" s="1">
        <v>0.4047915219206063</v>
      </c>
      <c r="AC35" s="1">
        <v>1.2495455148989842E-2</v>
      </c>
      <c r="AD35" s="1">
        <v>-9.578964785707754</v>
      </c>
    </row>
    <row r="36" spans="1:30" x14ac:dyDescent="0.3">
      <c r="A36" s="38"/>
      <c r="B36" s="17">
        <v>36.495935940819479</v>
      </c>
      <c r="C36" s="1">
        <v>1114561.0932049223</v>
      </c>
      <c r="D36" s="18">
        <v>10.221622966</v>
      </c>
      <c r="E36" s="18">
        <v>0.42298610999999997</v>
      </c>
      <c r="F36" s="18">
        <v>-2.8743262999999999</v>
      </c>
      <c r="G36" s="19">
        <v>0.5352488988222095</v>
      </c>
      <c r="H36" s="19">
        <v>4.8628957925924143E-2</v>
      </c>
      <c r="I36" s="19">
        <v>7.9612684362525971E-3</v>
      </c>
      <c r="J36" s="19">
        <v>-0.25864510649629568</v>
      </c>
      <c r="K36" s="19">
        <v>-1.387854374172218E-2</v>
      </c>
      <c r="L36" s="19">
        <v>-9.2951600707693996E-2</v>
      </c>
      <c r="M36" s="20">
        <v>0.5352488988222095</v>
      </c>
      <c r="N36" s="20">
        <v>4.8628957925924143E-2</v>
      </c>
      <c r="O36" s="20">
        <v>7.9612684362525971E-3</v>
      </c>
      <c r="P36" s="20">
        <v>-12.412808866496006</v>
      </c>
      <c r="Q36" s="20">
        <v>-2.1544950384039495E-2</v>
      </c>
      <c r="R36" s="20">
        <v>-9.4057332434951305E-2</v>
      </c>
      <c r="S36" s="21">
        <v>0.52327205046171421</v>
      </c>
      <c r="T36" s="21">
        <v>0.12264795328476719</v>
      </c>
      <c r="U36" s="21">
        <v>7.9612684362525971E-3</v>
      </c>
      <c r="V36" s="21">
        <v>-12.412808866496006</v>
      </c>
      <c r="W36" s="21">
        <v>-8.2450257849318292E-3</v>
      </c>
      <c r="X36" s="21">
        <v>-9.6140450496320626E-2</v>
      </c>
      <c r="Y36" s="1">
        <v>0.52327205046171421</v>
      </c>
      <c r="Z36" s="1">
        <v>1.4651632790108495E-2</v>
      </c>
      <c r="AA36" s="1">
        <v>-0.25864510649629568</v>
      </c>
      <c r="AB36" s="1">
        <v>0.52327205046171421</v>
      </c>
      <c r="AC36" s="1">
        <v>1.4651632790108495E-2</v>
      </c>
      <c r="AD36" s="1">
        <v>-12.412808866496006</v>
      </c>
    </row>
    <row r="37" spans="1:30" x14ac:dyDescent="0.3">
      <c r="A37" s="38"/>
      <c r="B37" s="17">
        <v>36.276909404444694</v>
      </c>
      <c r="C37" s="1">
        <v>1111211.5994114499</v>
      </c>
      <c r="D37" s="18">
        <v>12.429029933000001</v>
      </c>
      <c r="E37" s="18">
        <v>0.35706768999999994</v>
      </c>
      <c r="F37" s="18">
        <v>-3.4184127399999999</v>
      </c>
      <c r="G37" s="19">
        <v>0.65631684334579898</v>
      </c>
      <c r="H37" s="19">
        <v>5.2292871237496506E-2</v>
      </c>
      <c r="I37" s="19">
        <v>7.4670350045796261E-3</v>
      </c>
      <c r="J37" s="19">
        <v>-0.30946170997967409</v>
      </c>
      <c r="K37" s="19">
        <v>-1.2115178915809365E-2</v>
      </c>
      <c r="L37" s="19">
        <v>-9.7584698434483572E-2</v>
      </c>
      <c r="M37" s="20">
        <v>0.65631684334579898</v>
      </c>
      <c r="N37" s="20">
        <v>5.2292871237496506E-2</v>
      </c>
      <c r="O37" s="20">
        <v>7.4670350045796261E-3</v>
      </c>
      <c r="P37" s="20">
        <v>-15.189061877334318</v>
      </c>
      <c r="Q37" s="20">
        <v>-1.9305657068367524E-2</v>
      </c>
      <c r="R37" s="20">
        <v>-9.862178662956407E-2</v>
      </c>
      <c r="S37" s="21">
        <v>0.63726535396407902</v>
      </c>
      <c r="T37" s="21">
        <v>0.16546664884106585</v>
      </c>
      <c r="U37" s="21">
        <v>7.4670350045796261E-3</v>
      </c>
      <c r="V37" s="21">
        <v>-15.189061877334318</v>
      </c>
      <c r="W37" s="21">
        <v>-1.8868672314426363E-3</v>
      </c>
      <c r="X37" s="21">
        <v>-0.10047589225729513</v>
      </c>
      <c r="Y37" s="1">
        <v>0.63726535396407902</v>
      </c>
      <c r="Z37" s="1">
        <v>1.6434155759886267E-2</v>
      </c>
      <c r="AA37" s="1">
        <v>-0.30946170997967409</v>
      </c>
      <c r="AB37" s="1">
        <v>0.63726535396407902</v>
      </c>
      <c r="AC37" s="1">
        <v>1.6434155759886267E-2</v>
      </c>
      <c r="AD37" s="1">
        <v>-15.189061877334318</v>
      </c>
    </row>
    <row r="38" spans="1:30" x14ac:dyDescent="0.3">
      <c r="A38" s="38"/>
      <c r="B38" s="17">
        <v>36.697412955837684</v>
      </c>
      <c r="C38" s="1">
        <v>1117633.3445157837</v>
      </c>
      <c r="D38" s="18">
        <v>15.082640120999999</v>
      </c>
      <c r="E38" s="18">
        <v>0.31822163000000003</v>
      </c>
      <c r="F38" s="18">
        <v>-4.2740872200000002</v>
      </c>
      <c r="G38" s="19">
        <v>0.78775933220684513</v>
      </c>
      <c r="H38" s="19">
        <v>5.6199601930574897E-2</v>
      </c>
      <c r="I38" s="19">
        <v>8.6889986444629672E-3</v>
      </c>
      <c r="J38" s="19">
        <v>-0.38249048368665001</v>
      </c>
      <c r="K38" s="19">
        <v>-1.8394877979815559E-2</v>
      </c>
      <c r="L38" s="19">
        <v>-0.11138869250019948</v>
      </c>
      <c r="M38" s="20">
        <v>0.78775933220684513</v>
      </c>
      <c r="N38" s="20">
        <v>5.6199601930574897E-2</v>
      </c>
      <c r="O38" s="20">
        <v>8.6889986444629672E-3</v>
      </c>
      <c r="P38" s="20">
        <v>-18.220844918701847</v>
      </c>
      <c r="Q38" s="20">
        <v>-2.6762061859668784E-2</v>
      </c>
      <c r="R38" s="20">
        <v>-0.112595497867486</v>
      </c>
      <c r="S38" s="21">
        <v>0.75886034649311973</v>
      </c>
      <c r="T38" s="21">
        <v>0.21875588050718095</v>
      </c>
      <c r="U38" s="21">
        <v>8.6889986444629672E-3</v>
      </c>
      <c r="V38" s="21">
        <v>-18.220844918701847</v>
      </c>
      <c r="W38" s="21">
        <v>-2.767326258628279E-3</v>
      </c>
      <c r="X38" s="21">
        <v>-0.11569916162352298</v>
      </c>
      <c r="Y38" s="1">
        <v>0.75886034649311973</v>
      </c>
      <c r="Z38" s="1">
        <v>2.0183677437531581E-2</v>
      </c>
      <c r="AA38" s="1">
        <v>-0.38249048368665001</v>
      </c>
      <c r="AB38" s="1">
        <v>0.75886034649311973</v>
      </c>
      <c r="AC38" s="1">
        <v>2.0183677437531581E-2</v>
      </c>
      <c r="AD38" s="1">
        <v>-18.220844918701847</v>
      </c>
    </row>
    <row r="39" spans="1:30" x14ac:dyDescent="0.3">
      <c r="A39" s="38"/>
      <c r="B39" s="17">
        <v>36.417415632886062</v>
      </c>
      <c r="C39" s="1">
        <v>1113361.4691813802</v>
      </c>
      <c r="D39" s="18">
        <v>16.085254880000001</v>
      </c>
      <c r="E39" s="18">
        <v>0.30784166000000013</v>
      </c>
      <c r="F39" s="18">
        <v>-4.1063954599999999</v>
      </c>
      <c r="G39" s="19">
        <v>0.84665410078883163</v>
      </c>
      <c r="H39" s="19">
        <v>5.9245625586902335E-2</v>
      </c>
      <c r="I39" s="19">
        <v>8.8863317858009026E-3</v>
      </c>
      <c r="J39" s="19">
        <v>-0.37030907168075555</v>
      </c>
      <c r="K39" s="19">
        <v>-2.0284114844872147E-2</v>
      </c>
      <c r="L39" s="19">
        <v>-0.13038885040104606</v>
      </c>
      <c r="M39" s="20">
        <v>0.84665410078883163</v>
      </c>
      <c r="N39" s="20">
        <v>5.9245625586902335E-2</v>
      </c>
      <c r="O39" s="20">
        <v>8.8863317858009026E-3</v>
      </c>
      <c r="P39" s="20">
        <v>-19.538565723801881</v>
      </c>
      <c r="Q39" s="20">
        <v>-2.8841323231198944E-2</v>
      </c>
      <c r="R39" s="20">
        <v>-0.13162306314907396</v>
      </c>
      <c r="S39" s="21">
        <v>0.8116270450952634</v>
      </c>
      <c r="T39" s="21">
        <v>0.24818289667835647</v>
      </c>
      <c r="U39" s="21">
        <v>8.8863317858009026E-3</v>
      </c>
      <c r="V39" s="21">
        <v>-19.538565723801881</v>
      </c>
      <c r="W39" s="21">
        <v>1.5066248460780841E-3</v>
      </c>
      <c r="X39" s="21">
        <v>-0.13473745863732473</v>
      </c>
      <c r="Y39" s="1">
        <v>0.8116270450952634</v>
      </c>
      <c r="Z39" s="1">
        <v>2.1985941618869465E-2</v>
      </c>
      <c r="AA39" s="1">
        <v>-0.37030907168075555</v>
      </c>
      <c r="AB39" s="1">
        <v>0.8116270450952634</v>
      </c>
      <c r="AC39" s="1">
        <v>2.1985941618869465E-2</v>
      </c>
      <c r="AD39" s="1">
        <v>-19.538565723801881</v>
      </c>
    </row>
    <row r="40" spans="1:30" x14ac:dyDescent="0.3">
      <c r="A40" s="38"/>
      <c r="B40" s="17">
        <v>36.84341020851457</v>
      </c>
      <c r="C40" s="1">
        <v>1119854.337988229</v>
      </c>
      <c r="D40" s="18">
        <v>17.36736827</v>
      </c>
      <c r="E40" s="18">
        <v>0.30573259000000008</v>
      </c>
      <c r="F40" s="18">
        <v>-4.0462787100000002</v>
      </c>
      <c r="G40" s="19">
        <v>0.90416463576246242</v>
      </c>
      <c r="H40" s="19">
        <v>6.1783800464698627E-2</v>
      </c>
      <c r="I40" s="19">
        <v>9.5357296735470859E-3</v>
      </c>
      <c r="J40" s="19">
        <v>-0.36066888353741006</v>
      </c>
      <c r="K40" s="19">
        <v>-2.1493370444205032E-2</v>
      </c>
      <c r="L40" s="19">
        <v>-0.12926896997478446</v>
      </c>
      <c r="M40" s="20">
        <v>0.90416463576246242</v>
      </c>
      <c r="N40" s="20">
        <v>6.1783800464698627E-2</v>
      </c>
      <c r="O40" s="20">
        <v>9.5357296735470859E-3</v>
      </c>
      <c r="P40" s="20">
        <v>-20.826160074543136</v>
      </c>
      <c r="Q40" s="20">
        <v>-3.0675924944657783E-2</v>
      </c>
      <c r="R40" s="20">
        <v>-0.13059337687388822</v>
      </c>
      <c r="S40" s="21">
        <v>0.86236022780443877</v>
      </c>
      <c r="T40" s="21">
        <v>0.27868578016182405</v>
      </c>
      <c r="U40" s="21">
        <v>9.5357296735470859E-3</v>
      </c>
      <c r="V40" s="21">
        <v>-20.826160074543136</v>
      </c>
      <c r="W40" s="21">
        <v>1.8286784127281644E-3</v>
      </c>
      <c r="X40" s="21">
        <v>-0.13413537337256903</v>
      </c>
      <c r="Y40" s="1">
        <v>0.86236022780443877</v>
      </c>
      <c r="Z40" s="1">
        <v>2.4199331874937464E-2</v>
      </c>
      <c r="AA40" s="1">
        <v>-0.36066888353741006</v>
      </c>
      <c r="AB40" s="1">
        <v>0.86236022780443877</v>
      </c>
      <c r="AC40" s="1">
        <v>2.4199331874937464E-2</v>
      </c>
      <c r="AD40" s="1">
        <v>-20.826160074543136</v>
      </c>
    </row>
    <row r="41" spans="1:30" x14ac:dyDescent="0.3">
      <c r="A41" s="39"/>
      <c r="B41" s="17">
        <v>36.472046526050924</v>
      </c>
      <c r="C41" s="1">
        <v>1114196.2502407704</v>
      </c>
      <c r="D41" s="18">
        <v>18.322648310000002</v>
      </c>
      <c r="E41" s="18">
        <v>0.28978891999999989</v>
      </c>
      <c r="F41" s="18">
        <v>-4.1761229999999996</v>
      </c>
      <c r="G41" s="19">
        <v>0.96397551957737126</v>
      </c>
      <c r="H41" s="19">
        <v>6.4899451360183991E-2</v>
      </c>
      <c r="I41" s="19">
        <v>9.1228338067062074E-3</v>
      </c>
      <c r="J41" s="19">
        <v>-0.37603290633489422</v>
      </c>
      <c r="K41" s="19">
        <v>-1.8343024743908705E-2</v>
      </c>
      <c r="L41" s="19">
        <v>-0.12063499785713823</v>
      </c>
      <c r="M41" s="20">
        <v>0.96397551957737126</v>
      </c>
      <c r="N41" s="20">
        <v>6.4899451360183991E-2</v>
      </c>
      <c r="O41" s="20">
        <v>9.1228338067062074E-3</v>
      </c>
      <c r="P41" s="20">
        <v>-22.192185019793815</v>
      </c>
      <c r="Q41" s="20">
        <v>-2.71279758170332E-2</v>
      </c>
      <c r="R41" s="20">
        <v>-0.12190205810806964</v>
      </c>
      <c r="S41" s="21">
        <v>0.91433163624148595</v>
      </c>
      <c r="T41" s="21">
        <v>0.31218327966001441</v>
      </c>
      <c r="U41" s="21">
        <v>9.1228338067062074E-3</v>
      </c>
      <c r="V41" s="21">
        <v>-22.192185019793815</v>
      </c>
      <c r="W41" s="21">
        <v>5.3469618189449265E-3</v>
      </c>
      <c r="X41" s="21">
        <v>-0.12476958300090399</v>
      </c>
      <c r="Y41" s="1">
        <v>0.91433163624148595</v>
      </c>
      <c r="Z41" s="1">
        <v>2.5609194811560852E-2</v>
      </c>
      <c r="AA41" s="1">
        <v>-0.37603290633489422</v>
      </c>
      <c r="AB41" s="1">
        <v>0.91433163624148595</v>
      </c>
      <c r="AC41" s="1">
        <v>2.5609194811560852E-2</v>
      </c>
      <c r="AD41" s="1">
        <v>-22.192185019793815</v>
      </c>
    </row>
    <row r="42" spans="1:30" s="28" customFormat="1" x14ac:dyDescent="0.3">
      <c r="A42" s="37">
        <v>4</v>
      </c>
      <c r="B42" s="22">
        <v>47.806408043494024</v>
      </c>
      <c r="C42" s="23">
        <v>1275629.8783841624</v>
      </c>
      <c r="D42" s="24">
        <v>-3.3587193380000002</v>
      </c>
      <c r="E42" s="24">
        <v>0.87597694000000004</v>
      </c>
      <c r="F42" s="24">
        <v>8.0861269999999999E-2</v>
      </c>
      <c r="G42" s="25">
        <v>-0.13382224069185572</v>
      </c>
      <c r="H42" s="25">
        <v>3.4901754242734305E-2</v>
      </c>
      <c r="I42" s="25">
        <v>4.5305558159263477E-3</v>
      </c>
      <c r="J42" s="25">
        <v>5.554783631348403E-3</v>
      </c>
      <c r="K42" s="25">
        <v>-4.5816590089606264E-2</v>
      </c>
      <c r="L42" s="25">
        <v>-5.6174807383636303E-2</v>
      </c>
      <c r="M42" s="26">
        <v>-0.13382224069185572</v>
      </c>
      <c r="N42" s="26">
        <v>3.4901754242734305E-2</v>
      </c>
      <c r="O42" s="26">
        <v>4.5305558159263477E-3</v>
      </c>
      <c r="P42" s="26">
        <v>2.8921898522330687</v>
      </c>
      <c r="Q42" s="26">
        <v>-5.0179347541979787E-2</v>
      </c>
      <c r="R42" s="26">
        <v>-5.6804051246959406E-2</v>
      </c>
      <c r="S42" s="27">
        <v>-0.13106163313595545</v>
      </c>
      <c r="T42" s="27">
        <v>4.4151702942756485E-2</v>
      </c>
      <c r="U42" s="27">
        <v>4.5305558159263477E-3</v>
      </c>
      <c r="V42" s="27">
        <v>2.8921898522330687</v>
      </c>
      <c r="W42" s="27">
        <v>-5.4019563482741187E-2</v>
      </c>
      <c r="X42" s="27">
        <v>-5.3165345093773991E-2</v>
      </c>
      <c r="Y42" s="23">
        <v>-0.13106163313595545</v>
      </c>
      <c r="Z42" s="23">
        <v>2.0848963062064805E-3</v>
      </c>
      <c r="AA42" s="23">
        <v>5.554783631348403E-3</v>
      </c>
      <c r="AB42" s="23">
        <v>-0.13106163313595545</v>
      </c>
      <c r="AC42" s="23">
        <v>2.0848963062064805E-3</v>
      </c>
      <c r="AD42" s="23">
        <v>2.8921898522330687</v>
      </c>
    </row>
    <row r="43" spans="1:30" x14ac:dyDescent="0.3">
      <c r="A43" s="38"/>
      <c r="B43" s="17">
        <v>48.009438213359473</v>
      </c>
      <c r="C43" s="1">
        <v>1278335.7599250935</v>
      </c>
      <c r="D43" s="18">
        <v>-0.720432662</v>
      </c>
      <c r="E43" s="18">
        <v>0.98076177999999992</v>
      </c>
      <c r="F43" s="18">
        <v>-0.13197644799999997</v>
      </c>
      <c r="G43" s="19">
        <v>-2.8111656150812073E-2</v>
      </c>
      <c r="H43" s="19">
        <v>3.3947414224496507E-2</v>
      </c>
      <c r="I43" s="19">
        <v>5.8817335573601217E-3</v>
      </c>
      <c r="J43" s="19">
        <v>-9.027812167891263E-3</v>
      </c>
      <c r="K43" s="19">
        <v>-4.9367775737113512E-2</v>
      </c>
      <c r="L43" s="19">
        <v>-5.9720038891093528E-2</v>
      </c>
      <c r="M43" s="20">
        <v>-2.8111656150812073E-2</v>
      </c>
      <c r="N43" s="20">
        <v>3.3947414224496507E-2</v>
      </c>
      <c r="O43" s="20">
        <v>5.8817335573601217E-3</v>
      </c>
      <c r="P43" s="20">
        <v>0.51131723660732609</v>
      </c>
      <c r="Q43" s="20">
        <v>-5.5031667310867699E-2</v>
      </c>
      <c r="R43" s="20">
        <v>-6.0536946329615766E-2</v>
      </c>
      <c r="S43" s="21">
        <v>-2.690978361865028E-2</v>
      </c>
      <c r="T43" s="21">
        <v>3.4907817028116482E-2</v>
      </c>
      <c r="U43" s="21">
        <v>5.8817335573601217E-3</v>
      </c>
      <c r="V43" s="21">
        <v>0.51131723660732609</v>
      </c>
      <c r="W43" s="21">
        <v>-5.7110852464857711E-2</v>
      </c>
      <c r="X43" s="21">
        <v>-5.8579491365716559E-2</v>
      </c>
      <c r="Y43" s="1">
        <v>-2.690978361865028E-2</v>
      </c>
      <c r="Z43" s="1">
        <v>4.6934028934098497E-3</v>
      </c>
      <c r="AA43" s="1">
        <v>-9.027812167891263E-3</v>
      </c>
      <c r="AB43" s="1">
        <v>-2.690978361865028E-2</v>
      </c>
      <c r="AC43" s="1">
        <v>4.6934028934098497E-3</v>
      </c>
      <c r="AD43" s="1">
        <v>0.51131723660732609</v>
      </c>
    </row>
    <row r="44" spans="1:30" x14ac:dyDescent="0.3">
      <c r="A44" s="38"/>
      <c r="B44" s="17">
        <v>48.209977635704476</v>
      </c>
      <c r="C44" s="1">
        <v>1281002.8351524877</v>
      </c>
      <c r="D44" s="18">
        <v>1.9340419599999998</v>
      </c>
      <c r="E44" s="18">
        <v>0.98615561499999993</v>
      </c>
      <c r="F44" s="18">
        <v>-0.67805797000000001</v>
      </c>
      <c r="G44" s="19">
        <v>7.6850284067474378E-2</v>
      </c>
      <c r="H44" s="19">
        <v>3.9098552130701063E-2</v>
      </c>
      <c r="I44" s="19">
        <v>6.0150287185621208E-3</v>
      </c>
      <c r="J44" s="19">
        <v>-4.6189429493549782E-2</v>
      </c>
      <c r="K44" s="19">
        <v>-4.7835971167434141E-2</v>
      </c>
      <c r="L44" s="19">
        <v>-6.2308536191153611E-2</v>
      </c>
      <c r="M44" s="20">
        <v>7.6850284067474378E-2</v>
      </c>
      <c r="N44" s="20">
        <v>3.9098552130701063E-2</v>
      </c>
      <c r="O44" s="20">
        <v>6.0150287185621208E-3</v>
      </c>
      <c r="P44" s="20">
        <v>-1.8950919779801561</v>
      </c>
      <c r="Q44" s="20">
        <v>-5.3628221044568034E-2</v>
      </c>
      <c r="R44" s="20">
        <v>-6.3143956846509461E-2</v>
      </c>
      <c r="S44" s="21">
        <v>7.6850284067474378E-2</v>
      </c>
      <c r="T44" s="21">
        <v>3.9098552130701063E-2</v>
      </c>
      <c r="U44" s="21">
        <v>6.0150287185621208E-3</v>
      </c>
      <c r="V44" s="21">
        <v>-1.8950919779801561</v>
      </c>
      <c r="W44" s="21">
        <v>-5.3628221044568034E-2</v>
      </c>
      <c r="X44" s="21">
        <v>-6.3143956846509461E-2</v>
      </c>
      <c r="Y44" s="1">
        <v>7.6850284067474378E-2</v>
      </c>
      <c r="Z44" s="1">
        <v>6.0150287185621208E-3</v>
      </c>
      <c r="AA44" s="1">
        <v>-4.6189429493549782E-2</v>
      </c>
      <c r="AB44" s="1">
        <v>7.6850284067474378E-2</v>
      </c>
      <c r="AC44" s="1">
        <v>6.0150287185621208E-3</v>
      </c>
      <c r="AD44" s="1">
        <v>-1.8950919779801561</v>
      </c>
    </row>
    <row r="45" spans="1:30" x14ac:dyDescent="0.3">
      <c r="A45" s="38"/>
      <c r="B45" s="17">
        <v>47.715562590650443</v>
      </c>
      <c r="C45" s="1">
        <v>1274417.2765115034</v>
      </c>
      <c r="D45" s="18">
        <v>4.5616970587098002</v>
      </c>
      <c r="E45" s="18">
        <v>0.90833198000000004</v>
      </c>
      <c r="F45" s="18">
        <v>-1.4183290070000001</v>
      </c>
      <c r="G45" s="19">
        <v>0.18209914682631834</v>
      </c>
      <c r="H45" s="19">
        <v>4.1266233004561594E-2</v>
      </c>
      <c r="I45" s="19">
        <v>7.5806805674363794E-3</v>
      </c>
      <c r="J45" s="19">
        <v>-9.7617940139077472E-2</v>
      </c>
      <c r="K45" s="19">
        <v>-4.874453766207025E-2</v>
      </c>
      <c r="L45" s="19">
        <v>-8.1772579399627773E-2</v>
      </c>
      <c r="M45" s="20">
        <v>0.18209914682631834</v>
      </c>
      <c r="N45" s="20">
        <v>4.1266233004561594E-2</v>
      </c>
      <c r="O45" s="20">
        <v>7.5806805674363794E-3</v>
      </c>
      <c r="P45" s="20">
        <v>-4.3125543119075109</v>
      </c>
      <c r="Q45" s="20">
        <v>-5.6044452282564543E-2</v>
      </c>
      <c r="R45" s="20">
        <v>-8.2825451700660607E-2</v>
      </c>
      <c r="S45" s="21">
        <v>0.18054804618355869</v>
      </c>
      <c r="T45" s="21">
        <v>4.7596263304584857E-2</v>
      </c>
      <c r="U45" s="21">
        <v>7.5806805674363794E-3</v>
      </c>
      <c r="V45" s="21">
        <v>-4.3125543119075109</v>
      </c>
      <c r="W45" s="21">
        <v>-5.3119744937994068E-2</v>
      </c>
      <c r="X45" s="21">
        <v>-8.4730919850982217E-2</v>
      </c>
      <c r="Y45" s="1">
        <v>0.18054804618355869</v>
      </c>
      <c r="Z45" s="1">
        <v>9.0162333843251657E-3</v>
      </c>
      <c r="AA45" s="1">
        <v>-9.7617940139077472E-2</v>
      </c>
      <c r="AB45" s="1">
        <v>0.18054804618355869</v>
      </c>
      <c r="AC45" s="1">
        <v>9.0162333843251657E-3</v>
      </c>
      <c r="AD45" s="1">
        <v>-4.3125543119075109</v>
      </c>
    </row>
    <row r="46" spans="1:30" x14ac:dyDescent="0.3">
      <c r="A46" s="38"/>
      <c r="B46" s="17">
        <v>47.506952108511364</v>
      </c>
      <c r="C46" s="1">
        <v>1271628.3749063669</v>
      </c>
      <c r="D46" s="18">
        <v>7.2273812410000007</v>
      </c>
      <c r="E46" s="18">
        <v>0.75455686</v>
      </c>
      <c r="F46" s="18">
        <v>-2.0485364000000001</v>
      </c>
      <c r="G46" s="19">
        <v>0.29023104955113105</v>
      </c>
      <c r="H46" s="19">
        <v>4.0547168266079299E-2</v>
      </c>
      <c r="I46" s="19">
        <v>8.5955427568269183E-3</v>
      </c>
      <c r="J46" s="19">
        <v>-0.14161172722988999</v>
      </c>
      <c r="K46" s="19">
        <v>-4.6806262209030919E-2</v>
      </c>
      <c r="L46" s="19">
        <v>-9.0422634709783192E-2</v>
      </c>
      <c r="M46" s="20">
        <v>0.29023104955113105</v>
      </c>
      <c r="N46" s="20">
        <v>4.0547168266079299E-2</v>
      </c>
      <c r="O46" s="20">
        <v>8.5955427568269183E-3</v>
      </c>
      <c r="P46" s="20">
        <v>-6.7778696318223082</v>
      </c>
      <c r="Q46" s="20">
        <v>-5.5083451530419804E-2</v>
      </c>
      <c r="R46" s="20">
        <v>-9.1616460092675822E-2</v>
      </c>
      <c r="S46" s="21">
        <v>0.28669563382283464</v>
      </c>
      <c r="T46" s="21">
        <v>6.0693891989820087E-2</v>
      </c>
      <c r="U46" s="21">
        <v>8.5955427568269183E-3</v>
      </c>
      <c r="V46" s="21">
        <v>-6.7778696318223082</v>
      </c>
      <c r="W46" s="21">
        <v>-4.8558429817991848E-2</v>
      </c>
      <c r="X46" s="21">
        <v>-9.5235714340934766E-2</v>
      </c>
      <c r="Y46" s="1">
        <v>0.28669563382283464</v>
      </c>
      <c r="Z46" s="1">
        <v>1.1403031925233146E-2</v>
      </c>
      <c r="AA46" s="1">
        <v>-0.14161172722988999</v>
      </c>
      <c r="AB46" s="1">
        <v>0.28669563382283464</v>
      </c>
      <c r="AC46" s="1">
        <v>1.1403031925233146E-2</v>
      </c>
      <c r="AD46" s="1">
        <v>-6.7778696318223082</v>
      </c>
    </row>
    <row r="47" spans="1:30" x14ac:dyDescent="0.3">
      <c r="A47" s="38"/>
      <c r="B47" s="17">
        <v>47.412493066581042</v>
      </c>
      <c r="C47" s="1">
        <v>1270363.5435527018</v>
      </c>
      <c r="D47" s="18">
        <v>10.105560052</v>
      </c>
      <c r="E47" s="18">
        <v>0.61941660000000009</v>
      </c>
      <c r="F47" s="18">
        <v>-2.8749453300000001</v>
      </c>
      <c r="G47" s="19">
        <v>0.40675379380471172</v>
      </c>
      <c r="H47" s="19">
        <v>4.0267598571840112E-2</v>
      </c>
      <c r="I47" s="19">
        <v>7.5257616870821522E-3</v>
      </c>
      <c r="J47" s="19">
        <v>-0.19913587256593379</v>
      </c>
      <c r="K47" s="19">
        <v>-2.0443054033761697E-2</v>
      </c>
      <c r="L47" s="19">
        <v>-0.12125595847843407</v>
      </c>
      <c r="M47" s="20">
        <v>0.40675379380471172</v>
      </c>
      <c r="N47" s="20">
        <v>4.0267598571840112E-2</v>
      </c>
      <c r="O47" s="20">
        <v>7.5257616870821522E-3</v>
      </c>
      <c r="P47" s="20">
        <v>-9.4462066773649909</v>
      </c>
      <c r="Q47" s="20">
        <v>-2.7690083806507473E-2</v>
      </c>
      <c r="R47" s="20">
        <v>-0.12230120315719548</v>
      </c>
      <c r="S47" s="21">
        <v>0.40031644376470449</v>
      </c>
      <c r="T47" s="21">
        <v>8.2564357448289716E-2</v>
      </c>
      <c r="U47" s="21">
        <v>7.5257616870821522E-3</v>
      </c>
      <c r="V47" s="21">
        <v>-9.4462066773649909</v>
      </c>
      <c r="W47" s="21">
        <v>-1.4754437808347412E-2</v>
      </c>
      <c r="X47" s="21">
        <v>-0.12452562627776106</v>
      </c>
      <c r="Y47" s="1">
        <v>0.40031644376470449</v>
      </c>
      <c r="Z47" s="1">
        <v>1.1693644975320081E-2</v>
      </c>
      <c r="AA47" s="1">
        <v>-0.19913587256593379</v>
      </c>
      <c r="AB47" s="1">
        <v>0.40031644376470449</v>
      </c>
      <c r="AC47" s="1">
        <v>1.1693644975320081E-2</v>
      </c>
      <c r="AD47" s="1">
        <v>-9.4462066773649909</v>
      </c>
    </row>
    <row r="48" spans="1:30" x14ac:dyDescent="0.3">
      <c r="A48" s="38"/>
      <c r="B48" s="17">
        <v>47.311581682418058</v>
      </c>
      <c r="C48" s="1">
        <v>1269010.9208667735</v>
      </c>
      <c r="D48" s="18">
        <v>13.159358965999999</v>
      </c>
      <c r="E48" s="18">
        <v>0.53023525999999999</v>
      </c>
      <c r="F48" s="18">
        <v>-3.7050713000000002</v>
      </c>
      <c r="G48" s="19">
        <v>0.53116163631020596</v>
      </c>
      <c r="H48" s="19">
        <v>4.1829999298182013E-2</v>
      </c>
      <c r="I48" s="19">
        <v>7.5293638812776184E-3</v>
      </c>
      <c r="J48" s="19">
        <v>-0.25718273214277748</v>
      </c>
      <c r="K48" s="19">
        <v>-1.0449607416691608E-2</v>
      </c>
      <c r="L48" s="19">
        <v>-9.6718337756319592E-2</v>
      </c>
      <c r="M48" s="20">
        <v>0.53116163631020596</v>
      </c>
      <c r="N48" s="20">
        <v>4.1829999298182013E-2</v>
      </c>
      <c r="O48" s="20">
        <v>7.5293638812776184E-3</v>
      </c>
      <c r="P48" s="20">
        <v>-12.297756043723412</v>
      </c>
      <c r="Q48" s="20">
        <v>-1.7700105969033018E-2</v>
      </c>
      <c r="R48" s="20">
        <v>-9.7764082739830366E-2</v>
      </c>
      <c r="S48" s="21">
        <v>0.52017079706303471</v>
      </c>
      <c r="T48" s="21">
        <v>0.11534632465678579</v>
      </c>
      <c r="U48" s="21">
        <v>7.5293638812776184E-3</v>
      </c>
      <c r="V48" s="21">
        <v>-12.297756043723412</v>
      </c>
      <c r="W48" s="21">
        <v>-3.9217191970568679E-3</v>
      </c>
      <c r="X48" s="21">
        <v>-9.9276028042094996E-2</v>
      </c>
      <c r="Y48" s="1">
        <v>0.52017079706303471</v>
      </c>
      <c r="Z48" s="1">
        <v>1.3277699345050673E-2</v>
      </c>
      <c r="AA48" s="1">
        <v>-0.25718273214277748</v>
      </c>
      <c r="AB48" s="1">
        <v>0.52017079706303471</v>
      </c>
      <c r="AC48" s="1">
        <v>1.3277699345050673E-2</v>
      </c>
      <c r="AD48" s="1">
        <v>-12.297756043723412</v>
      </c>
    </row>
    <row r="49" spans="1:30" x14ac:dyDescent="0.3">
      <c r="A49" s="38"/>
      <c r="B49" s="17">
        <v>47.382187476283384</v>
      </c>
      <c r="C49" s="1">
        <v>1269957.4768325307</v>
      </c>
      <c r="D49" s="18">
        <v>16.145621933000001</v>
      </c>
      <c r="E49" s="18">
        <v>0.45996711999999995</v>
      </c>
      <c r="F49" s="18">
        <v>-4.4061787400000005</v>
      </c>
      <c r="G49" s="19">
        <v>0.65189834342853736</v>
      </c>
      <c r="H49" s="19">
        <v>4.4173196261027531E-2</v>
      </c>
      <c r="I49" s="19">
        <v>7.7191712440606861E-3</v>
      </c>
      <c r="J49" s="19">
        <v>-0.30539344208217678</v>
      </c>
      <c r="K49" s="19">
        <v>-9.7436378824505895E-3</v>
      </c>
      <c r="L49" s="19">
        <v>-9.9957137928748468E-2</v>
      </c>
      <c r="M49" s="20">
        <v>0.65189834342853736</v>
      </c>
      <c r="N49" s="20">
        <v>4.4173196261027531E-2</v>
      </c>
      <c r="O49" s="20">
        <v>7.7191712440606861E-3</v>
      </c>
      <c r="P49" s="20">
        <v>-15.059709317186337</v>
      </c>
      <c r="Q49" s="20">
        <v>-1.7176913895249769E-2</v>
      </c>
      <c r="R49" s="20">
        <v>-0.10102924504597911</v>
      </c>
      <c r="S49" s="21">
        <v>0.63432394775178758</v>
      </c>
      <c r="T49" s="21">
        <v>0.15670306551364602</v>
      </c>
      <c r="U49" s="21">
        <v>7.7191712440606861E-3</v>
      </c>
      <c r="V49" s="21">
        <v>-15.059709317186337</v>
      </c>
      <c r="W49" s="21">
        <v>6.2758631643492283E-4</v>
      </c>
      <c r="X49" s="21">
        <v>-0.10247712359810233</v>
      </c>
      <c r="Y49" s="1">
        <v>0.63432394775178758</v>
      </c>
      <c r="Z49" s="1">
        <v>1.5272494720430945E-2</v>
      </c>
      <c r="AA49" s="1">
        <v>-0.30539344208217678</v>
      </c>
      <c r="AB49" s="1">
        <v>0.63432394775178758</v>
      </c>
      <c r="AC49" s="1">
        <v>1.5272494720430945E-2</v>
      </c>
      <c r="AD49" s="1">
        <v>-15.059709317186337</v>
      </c>
    </row>
    <row r="50" spans="1:30" x14ac:dyDescent="0.3">
      <c r="A50" s="38"/>
      <c r="B50" s="17">
        <v>47.394055972029385</v>
      </c>
      <c r="C50" s="1">
        <v>1270116.5191011236</v>
      </c>
      <c r="D50" s="18">
        <v>19.353494121000001</v>
      </c>
      <c r="E50" s="18">
        <v>0.39893592999999994</v>
      </c>
      <c r="F50" s="18">
        <v>-5.4074433200000005</v>
      </c>
      <c r="G50" s="19">
        <v>0.78161045228270076</v>
      </c>
      <c r="H50" s="19">
        <v>4.6759482351909597E-2</v>
      </c>
      <c r="I50" s="19">
        <v>8.3865075772030402E-3</v>
      </c>
      <c r="J50" s="19">
        <v>-0.37469750550407815</v>
      </c>
      <c r="K50" s="19">
        <v>-1.3784987509992947E-2</v>
      </c>
      <c r="L50" s="19">
        <v>-0.11652814747008193</v>
      </c>
      <c r="M50" s="20">
        <v>0.78161045228270076</v>
      </c>
      <c r="N50" s="20">
        <v>4.6759482351909597E-2</v>
      </c>
      <c r="O50" s="20">
        <v>8.3865075772030402E-3</v>
      </c>
      <c r="P50" s="20">
        <v>-18.044714590133285</v>
      </c>
      <c r="Q50" s="20">
        <v>-2.1860883695447725E-2</v>
      </c>
      <c r="R50" s="20">
        <v>-0.11769294018913791</v>
      </c>
      <c r="S50" s="21">
        <v>0.75480854557123966</v>
      </c>
      <c r="T50" s="21">
        <v>0.20824362616900505</v>
      </c>
      <c r="U50" s="21">
        <v>8.3865075772030402E-3</v>
      </c>
      <c r="V50" s="21">
        <v>-18.044714590133285</v>
      </c>
      <c r="W50" s="21">
        <v>3.0865672554141223E-3</v>
      </c>
      <c r="X50" s="21">
        <v>-0.11966620036120346</v>
      </c>
      <c r="Y50" s="1">
        <v>0.75480854557123966</v>
      </c>
      <c r="Z50" s="1">
        <v>1.7925085302725741E-2</v>
      </c>
      <c r="AA50" s="1">
        <v>-0.37469750550407815</v>
      </c>
      <c r="AB50" s="1">
        <v>0.75480854557123966</v>
      </c>
      <c r="AC50" s="1">
        <v>1.7925085302725741E-2</v>
      </c>
      <c r="AD50" s="1">
        <v>-18.044714590133285</v>
      </c>
    </row>
    <row r="51" spans="1:30" x14ac:dyDescent="0.3">
      <c r="A51" s="38"/>
      <c r="B51" s="17">
        <v>47.207494073075431</v>
      </c>
      <c r="C51" s="1">
        <v>1267614.2116639914</v>
      </c>
      <c r="D51" s="18">
        <v>20.71391388</v>
      </c>
      <c r="E51" s="18">
        <v>0.38847236000000007</v>
      </c>
      <c r="F51" s="18">
        <v>-5.2336795600000006</v>
      </c>
      <c r="G51" s="19">
        <v>0.83989731710121618</v>
      </c>
      <c r="H51" s="19">
        <v>4.8957372182587708E-2</v>
      </c>
      <c r="I51" s="19">
        <v>8.7509532022414013E-3</v>
      </c>
      <c r="J51" s="19">
        <v>-0.36409011204097591</v>
      </c>
      <c r="K51" s="19">
        <v>-1.800352320737714E-2</v>
      </c>
      <c r="L51" s="19">
        <v>-0.1278201080899016</v>
      </c>
      <c r="M51" s="20">
        <v>0.83989731710121618</v>
      </c>
      <c r="N51" s="20">
        <v>4.8957372182587708E-2</v>
      </c>
      <c r="O51" s="20">
        <v>8.7509532022414013E-3</v>
      </c>
      <c r="P51" s="20">
        <v>-19.3476421726585</v>
      </c>
      <c r="Q51" s="20">
        <v>-2.6430367031757749E-2</v>
      </c>
      <c r="R51" s="20">
        <v>-0.12903551825687956</v>
      </c>
      <c r="S51" s="21">
        <v>0.80735779078647918</v>
      </c>
      <c r="T51" s="21">
        <v>0.23663838492776496</v>
      </c>
      <c r="U51" s="21">
        <v>8.7509532022414013E-3</v>
      </c>
      <c r="V51" s="21">
        <v>-19.3476421726585</v>
      </c>
      <c r="W51" s="21">
        <v>3.2737174426607542E-3</v>
      </c>
      <c r="X51" s="21">
        <v>-0.13167388521404139</v>
      </c>
      <c r="Y51" s="1">
        <v>0.80735779078647918</v>
      </c>
      <c r="Z51" s="1">
        <v>1.9539679328978626E-2</v>
      </c>
      <c r="AA51" s="1">
        <v>-0.36409011204097591</v>
      </c>
      <c r="AB51" s="1">
        <v>0.80735779078647918</v>
      </c>
      <c r="AC51" s="1">
        <v>1.9539679328978626E-2</v>
      </c>
      <c r="AD51" s="1">
        <v>-19.3476421726585</v>
      </c>
    </row>
    <row r="52" spans="1:30" x14ac:dyDescent="0.3">
      <c r="A52" s="38"/>
      <c r="B52" s="17">
        <v>46.838763664778</v>
      </c>
      <c r="C52" s="1">
        <v>1262653.9377742107</v>
      </c>
      <c r="D52" s="18">
        <v>21.963939270000001</v>
      </c>
      <c r="E52" s="18">
        <v>0.38379569000000013</v>
      </c>
      <c r="F52" s="18">
        <v>-5.1286959100000002</v>
      </c>
      <c r="G52" s="19">
        <v>0.8981424489732267</v>
      </c>
      <c r="H52" s="19">
        <v>5.1773730433305569E-2</v>
      </c>
      <c r="I52" s="19">
        <v>1.0035265489402546E-2</v>
      </c>
      <c r="J52" s="19">
        <v>-0.35959548452556178</v>
      </c>
      <c r="K52" s="19">
        <v>-1.6184198506134277E-2</v>
      </c>
      <c r="L52" s="19">
        <v>-0.12371170788679968</v>
      </c>
      <c r="M52" s="20">
        <v>0.8981424489732267</v>
      </c>
      <c r="N52" s="20">
        <v>5.1773730433305569E-2</v>
      </c>
      <c r="O52" s="20">
        <v>1.0035265489402546E-2</v>
      </c>
      <c r="P52" s="20">
        <v>-20.657746486619349</v>
      </c>
      <c r="Q52" s="20">
        <v>-2.5847787495929322E-2</v>
      </c>
      <c r="R52" s="20">
        <v>-0.12510549476032781</v>
      </c>
      <c r="S52" s="21">
        <v>0.85893858081708763</v>
      </c>
      <c r="T52" s="21">
        <v>0.26751615314693272</v>
      </c>
      <c r="U52" s="21">
        <v>1.0035265489402546E-2</v>
      </c>
      <c r="V52" s="21">
        <v>-20.657746486619349</v>
      </c>
      <c r="W52" s="21">
        <v>5.1857607013624414E-3</v>
      </c>
      <c r="X52" s="21">
        <v>-0.12764247264766276</v>
      </c>
      <c r="Y52" s="1">
        <v>0.85893858081708763</v>
      </c>
      <c r="Z52" s="1">
        <v>2.2262374225103777E-2</v>
      </c>
      <c r="AA52" s="1">
        <v>-0.35959548452556178</v>
      </c>
      <c r="AB52" s="1">
        <v>0.85893858081708763</v>
      </c>
      <c r="AC52" s="1">
        <v>2.2262374225103777E-2</v>
      </c>
      <c r="AD52" s="1">
        <v>-20.657746486619349</v>
      </c>
    </row>
    <row r="53" spans="1:30" x14ac:dyDescent="0.3">
      <c r="A53" s="39"/>
      <c r="B53" s="17">
        <v>46.617247490042587</v>
      </c>
      <c r="C53" s="1">
        <v>1259664.6429106472</v>
      </c>
      <c r="D53" s="18">
        <v>23.319305310000001</v>
      </c>
      <c r="E53" s="18">
        <v>0.37051891999999986</v>
      </c>
      <c r="F53" s="18">
        <v>-5.3147768000000006</v>
      </c>
      <c r="G53" s="19">
        <v>0.95834920142602975</v>
      </c>
      <c r="H53" s="19">
        <v>5.4074132940467499E-2</v>
      </c>
      <c r="I53" s="19">
        <v>8.9419779683268287E-3</v>
      </c>
      <c r="J53" s="19">
        <v>-0.37441316125260771</v>
      </c>
      <c r="K53" s="19">
        <v>-1.457468908876848E-2</v>
      </c>
      <c r="L53" s="19">
        <v>-0.11785280544906233</v>
      </c>
      <c r="M53" s="20">
        <v>0.95834920142602975</v>
      </c>
      <c r="N53" s="20">
        <v>5.4074132940467499E-2</v>
      </c>
      <c r="O53" s="20">
        <v>8.9419779683268287E-3</v>
      </c>
      <c r="P53" s="20">
        <v>-22.029462502290134</v>
      </c>
      <c r="Q53" s="20">
        <v>-2.3185482687898017E-2</v>
      </c>
      <c r="R53" s="20">
        <v>-0.11909474683355217</v>
      </c>
      <c r="S53" s="21">
        <v>0.91169882880850794</v>
      </c>
      <c r="T53" s="21">
        <v>0.30027062672923432</v>
      </c>
      <c r="U53" s="21">
        <v>8.9419779683268287E-3</v>
      </c>
      <c r="V53" s="21">
        <v>-22.029462502290134</v>
      </c>
      <c r="W53" s="21">
        <v>8.4285321289676481E-3</v>
      </c>
      <c r="X53" s="21">
        <v>-0.12103753623140907</v>
      </c>
      <c r="Y53" s="1">
        <v>0.91169882880850794</v>
      </c>
      <c r="Z53" s="1">
        <v>2.2632702910113295E-2</v>
      </c>
      <c r="AA53" s="1">
        <v>-0.37441316125260771</v>
      </c>
      <c r="AB53" s="1">
        <v>0.91169882880850794</v>
      </c>
      <c r="AC53" s="1">
        <v>2.2632702910113295E-2</v>
      </c>
      <c r="AD53" s="1">
        <v>-22.029462502290134</v>
      </c>
    </row>
    <row r="54" spans="1:30" s="28" customFormat="1" x14ac:dyDescent="0.3">
      <c r="A54" s="37">
        <v>5</v>
      </c>
      <c r="B54" s="22">
        <v>57.832550907904</v>
      </c>
      <c r="C54" s="23">
        <v>1403032.7233814874</v>
      </c>
      <c r="D54" s="24">
        <v>-4.0502312379999994</v>
      </c>
      <c r="E54" s="24">
        <v>1.0387111600000001</v>
      </c>
      <c r="F54" s="24">
        <v>8.5580023999999991E-2</v>
      </c>
      <c r="G54" s="25">
        <v>-0.1333976462477755</v>
      </c>
      <c r="H54" s="25">
        <v>3.4210793343176664E-2</v>
      </c>
      <c r="I54" s="25">
        <v>4.168904486615512E-3</v>
      </c>
      <c r="J54" s="25">
        <v>4.8597369046571182E-3</v>
      </c>
      <c r="K54" s="25">
        <v>-4.5973913670615624E-2</v>
      </c>
      <c r="L54" s="25">
        <v>-5.705441962109338E-2</v>
      </c>
      <c r="M54" s="26">
        <v>-0.1333976462477755</v>
      </c>
      <c r="N54" s="26">
        <v>3.4210793343176664E-2</v>
      </c>
      <c r="O54" s="26">
        <v>4.168904486615512E-3</v>
      </c>
      <c r="P54" s="26">
        <v>2.8842117432884939</v>
      </c>
      <c r="Q54" s="26">
        <v>-4.9988414287356488E-2</v>
      </c>
      <c r="R54" s="26">
        <v>-5.7633434133123315E-2</v>
      </c>
      <c r="S54" s="27">
        <v>-0.13068627197844918</v>
      </c>
      <c r="T54" s="27">
        <v>4.3432806978032208E-2</v>
      </c>
      <c r="U54" s="27">
        <v>4.168904486615512E-3</v>
      </c>
      <c r="V54" s="27">
        <v>2.8842117432884939</v>
      </c>
      <c r="W54" s="27">
        <v>-5.3886950157452387E-2</v>
      </c>
      <c r="X54" s="27">
        <v>-5.4006026475474853E-2</v>
      </c>
      <c r="Y54" s="23">
        <v>-0.13068627197844918</v>
      </c>
      <c r="Z54" s="23">
        <v>1.7723249372055237E-3</v>
      </c>
      <c r="AA54" s="23">
        <v>4.8597369046571182E-3</v>
      </c>
      <c r="AB54" s="23">
        <v>-0.13068627197844918</v>
      </c>
      <c r="AC54" s="23">
        <v>1.7723249372055237E-3</v>
      </c>
      <c r="AD54" s="23">
        <v>2.8842117432884939</v>
      </c>
    </row>
    <row r="55" spans="1:30" x14ac:dyDescent="0.3">
      <c r="A55" s="38"/>
      <c r="B55" s="17">
        <v>58.47433862086686</v>
      </c>
      <c r="C55" s="1">
        <v>1410796.2126805778</v>
      </c>
      <c r="D55" s="18">
        <v>-0.86436104199999997</v>
      </c>
      <c r="E55" s="18">
        <v>1.16758553</v>
      </c>
      <c r="F55" s="18">
        <v>-0.196737418</v>
      </c>
      <c r="G55" s="19">
        <v>-2.7769003507912483E-2</v>
      </c>
      <c r="H55" s="19">
        <v>3.3957648678910546E-2</v>
      </c>
      <c r="I55" s="19">
        <v>5.0597755451285593E-3</v>
      </c>
      <c r="J55" s="19">
        <v>-1.1049289485749294E-2</v>
      </c>
      <c r="K55" s="19">
        <v>-4.4785482089356336E-2</v>
      </c>
      <c r="L55" s="19">
        <v>-6.3593471847658595E-2</v>
      </c>
      <c r="M55" s="20">
        <v>-2.7769003507912483E-2</v>
      </c>
      <c r="N55" s="20">
        <v>3.3957648678910546E-2</v>
      </c>
      <c r="O55" s="20">
        <v>5.0597755451285593E-3</v>
      </c>
      <c r="P55" s="20">
        <v>0.50158252832443173</v>
      </c>
      <c r="Q55" s="20">
        <v>-4.9657858540220874E-2</v>
      </c>
      <c r="R55" s="20">
        <v>-6.4296218451148676E-2</v>
      </c>
      <c r="S55" s="21">
        <v>-2.65669825331745E-2</v>
      </c>
      <c r="T55" s="21">
        <v>3.4906086843196446E-2</v>
      </c>
      <c r="U55" s="21">
        <v>5.0597755451285593E-3</v>
      </c>
      <c r="V55" s="21">
        <v>0.50158252832443173</v>
      </c>
      <c r="W55" s="21">
        <v>-5.1871513978327753E-2</v>
      </c>
      <c r="X55" s="21">
        <v>-6.2524016661716225E-2</v>
      </c>
      <c r="Y55" s="1">
        <v>-2.65669825331745E-2</v>
      </c>
      <c r="Z55" s="1">
        <v>3.8715884184827021E-3</v>
      </c>
      <c r="AA55" s="1">
        <v>-1.1049289485749294E-2</v>
      </c>
      <c r="AB55" s="1">
        <v>-2.65669825331745E-2</v>
      </c>
      <c r="AC55" s="1">
        <v>3.8715884184827021E-3</v>
      </c>
      <c r="AD55" s="1">
        <v>0.50158252832443173</v>
      </c>
    </row>
    <row r="56" spans="1:30" x14ac:dyDescent="0.3">
      <c r="A56" s="38"/>
      <c r="B56" s="17">
        <v>58.080315866307764</v>
      </c>
      <c r="C56" s="1">
        <v>1406034.9324772602</v>
      </c>
      <c r="D56" s="18">
        <v>2.2638709600000002</v>
      </c>
      <c r="E56" s="18">
        <v>1.167011145</v>
      </c>
      <c r="F56" s="18">
        <v>-0.79813190999999994</v>
      </c>
      <c r="G56" s="19">
        <v>7.4606966677842501E-2</v>
      </c>
      <c r="H56" s="19">
        <v>3.8385243164841883E-2</v>
      </c>
      <c r="I56" s="19">
        <v>6.6768035152476434E-3</v>
      </c>
      <c r="J56" s="19">
        <v>-4.5129280343038959E-2</v>
      </c>
      <c r="K56" s="19">
        <v>-5.1368994991550017E-2</v>
      </c>
      <c r="L56" s="19">
        <v>-6.7616316352928058E-2</v>
      </c>
      <c r="M56" s="20">
        <v>7.4606966677842501E-2</v>
      </c>
      <c r="N56" s="20">
        <v>3.8385243164841883E-2</v>
      </c>
      <c r="O56" s="20">
        <v>6.6768035152476434E-3</v>
      </c>
      <c r="P56" s="20">
        <v>-1.8414446212844719</v>
      </c>
      <c r="Q56" s="20">
        <v>-5.7798509487714415E-2</v>
      </c>
      <c r="R56" s="20">
        <v>-6.8543650174490225E-2</v>
      </c>
      <c r="S56" s="21">
        <v>7.4606966677842501E-2</v>
      </c>
      <c r="T56" s="21">
        <v>3.8385243164841883E-2</v>
      </c>
      <c r="U56" s="21">
        <v>6.6768035152476434E-3</v>
      </c>
      <c r="V56" s="21">
        <v>-1.8414446212844719</v>
      </c>
      <c r="W56" s="21">
        <v>-5.7798509487714415E-2</v>
      </c>
      <c r="X56" s="21">
        <v>-6.8543650174490225E-2</v>
      </c>
      <c r="Y56" s="1">
        <v>7.4606966677842501E-2</v>
      </c>
      <c r="Z56" s="1">
        <v>6.6768035152476434E-3</v>
      </c>
      <c r="AA56" s="1">
        <v>-4.5129280343038959E-2</v>
      </c>
      <c r="AB56" s="1">
        <v>7.4606966677842501E-2</v>
      </c>
      <c r="AC56" s="1">
        <v>6.6768035152476434E-3</v>
      </c>
      <c r="AD56" s="1">
        <v>-1.8414446212844719</v>
      </c>
    </row>
    <row r="57" spans="1:30" x14ac:dyDescent="0.3">
      <c r="A57" s="38"/>
      <c r="B57" s="17">
        <v>57.682586334057966</v>
      </c>
      <c r="C57" s="1">
        <v>1401212.4528089885</v>
      </c>
      <c r="D57" s="18">
        <v>5.5065267587097999</v>
      </c>
      <c r="E57" s="18">
        <v>1.08027648</v>
      </c>
      <c r="F57" s="18">
        <v>-1.769387007</v>
      </c>
      <c r="G57" s="19">
        <v>0.18183371314871105</v>
      </c>
      <c r="H57" s="19">
        <v>3.9813659599845036E-2</v>
      </c>
      <c r="I57" s="19">
        <v>7.5808522068049758E-3</v>
      </c>
      <c r="J57" s="19">
        <v>-0.10073741726525176</v>
      </c>
      <c r="K57" s="19">
        <v>-4.9012927357659462E-2</v>
      </c>
      <c r="L57" s="19">
        <v>-8.3320094684632709E-2</v>
      </c>
      <c r="M57" s="20">
        <v>0.18183371314871105</v>
      </c>
      <c r="N57" s="20">
        <v>3.9813659599845036E-2</v>
      </c>
      <c r="O57" s="20">
        <v>7.5808522068049758E-3</v>
      </c>
      <c r="P57" s="20">
        <v>-4.3050285943048259</v>
      </c>
      <c r="Q57" s="20">
        <v>-5.6313007260508696E-2</v>
      </c>
      <c r="R57" s="20">
        <v>-8.437299082446674E-2</v>
      </c>
      <c r="S57" s="21">
        <v>0.18033346828172406</v>
      </c>
      <c r="T57" s="21">
        <v>4.6135311266582844E-2</v>
      </c>
      <c r="U57" s="21">
        <v>7.5808522068049758E-3</v>
      </c>
      <c r="V57" s="21">
        <v>-4.3050285943048259</v>
      </c>
      <c r="W57" s="21">
        <v>-5.3334127982953505E-2</v>
      </c>
      <c r="X57" s="21">
        <v>-8.6286888689334429E-2</v>
      </c>
      <c r="Y57" s="1">
        <v>0.18033346828172406</v>
      </c>
      <c r="Z57" s="1">
        <v>8.9657108383876492E-3</v>
      </c>
      <c r="AA57" s="1">
        <v>-0.10073741726525176</v>
      </c>
      <c r="AB57" s="1">
        <v>0.18033346828172406</v>
      </c>
      <c r="AC57" s="1">
        <v>8.9657108383876492E-3</v>
      </c>
      <c r="AD57" s="1">
        <v>-4.3050285943048259</v>
      </c>
    </row>
    <row r="58" spans="1:30" x14ac:dyDescent="0.3">
      <c r="A58" s="38"/>
      <c r="B58" s="17">
        <v>57.730076146500387</v>
      </c>
      <c r="C58" s="1">
        <v>1401789.1400749062</v>
      </c>
      <c r="D58" s="18">
        <v>8.7271099410000001</v>
      </c>
      <c r="E58" s="18">
        <v>0.89945316000000008</v>
      </c>
      <c r="F58" s="18">
        <v>-2.5230082999999999</v>
      </c>
      <c r="G58" s="19">
        <v>0.28831797526869657</v>
      </c>
      <c r="H58" s="19">
        <v>3.8147625645680625E-2</v>
      </c>
      <c r="I58" s="19">
        <v>8.6843395058084083E-3</v>
      </c>
      <c r="J58" s="19">
        <v>-0.14352556061917199</v>
      </c>
      <c r="K58" s="19">
        <v>-4.515677010485146E-2</v>
      </c>
      <c r="L58" s="19">
        <v>-9.2181220865380664E-2</v>
      </c>
      <c r="M58" s="20">
        <v>0.28831797526869657</v>
      </c>
      <c r="N58" s="20">
        <v>3.8147625645680625E-2</v>
      </c>
      <c r="O58" s="20">
        <v>8.6843395058084083E-3</v>
      </c>
      <c r="P58" s="20">
        <v>-6.7291470719617701</v>
      </c>
      <c r="Q58" s="20">
        <v>-5.3519467406741038E-2</v>
      </c>
      <c r="R58" s="20">
        <v>-9.3387379130076276E-2</v>
      </c>
      <c r="S58" s="21">
        <v>0.28495460332499911</v>
      </c>
      <c r="T58" s="21">
        <v>5.8166745218690905E-2</v>
      </c>
      <c r="U58" s="21">
        <v>8.6843395058084083E-3</v>
      </c>
      <c r="V58" s="21">
        <v>-6.7291470719617701</v>
      </c>
      <c r="W58" s="21">
        <v>-4.6874722413697403E-2</v>
      </c>
      <c r="X58" s="21">
        <v>-9.6893221491106574E-2</v>
      </c>
      <c r="Y58" s="1">
        <v>0.28495460332499911</v>
      </c>
      <c r="Z58" s="1">
        <v>1.1324228737999277E-2</v>
      </c>
      <c r="AA58" s="1">
        <v>-0.14352556061917199</v>
      </c>
      <c r="AB58" s="1">
        <v>0.28495460332499911</v>
      </c>
      <c r="AC58" s="1">
        <v>1.1324228737999277E-2</v>
      </c>
      <c r="AD58" s="1">
        <v>-6.7291470719617701</v>
      </c>
    </row>
    <row r="59" spans="1:30" x14ac:dyDescent="0.3">
      <c r="A59" s="38"/>
      <c r="B59" s="17">
        <v>58.102492028162018</v>
      </c>
      <c r="C59" s="1">
        <v>1406303.3322097375</v>
      </c>
      <c r="D59" s="18">
        <v>12.338065051999999</v>
      </c>
      <c r="E59" s="18">
        <v>0.74163160000000006</v>
      </c>
      <c r="F59" s="18">
        <v>-3.5207522299999998</v>
      </c>
      <c r="G59" s="19">
        <v>0.40510486010399233</v>
      </c>
      <c r="H59" s="19">
        <v>3.6865505067278474E-2</v>
      </c>
      <c r="I59" s="19">
        <v>7.9472211305006094E-3</v>
      </c>
      <c r="J59" s="19">
        <v>-0.19900015115735603</v>
      </c>
      <c r="K59" s="19">
        <v>-1.8065877087780968E-2</v>
      </c>
      <c r="L59" s="19">
        <v>-0.12069047575763248</v>
      </c>
      <c r="M59" s="20">
        <v>0.40510486010399233</v>
      </c>
      <c r="N59" s="20">
        <v>3.6865505067278474E-2</v>
      </c>
      <c r="O59" s="20">
        <v>7.9472211305006094E-3</v>
      </c>
      <c r="P59" s="20">
        <v>-9.3981139500419228</v>
      </c>
      <c r="Q59" s="20">
        <v>-2.5718756694929703E-2</v>
      </c>
      <c r="R59" s="20">
        <v>-0.12179425647020201</v>
      </c>
      <c r="S59" s="21">
        <v>0.39903215870125314</v>
      </c>
      <c r="T59" s="21">
        <v>7.9008540462146531E-2</v>
      </c>
      <c r="U59" s="21">
        <v>7.9472211305006094E-3</v>
      </c>
      <c r="V59" s="21">
        <v>-9.3981139500419228</v>
      </c>
      <c r="W59" s="21">
        <v>-1.2846900191100278E-2</v>
      </c>
      <c r="X59" s="21">
        <v>-0.12381539690419055</v>
      </c>
      <c r="Y59" s="1">
        <v>0.39903215870125314</v>
      </c>
      <c r="Z59" s="1">
        <v>1.1757180013884769E-2</v>
      </c>
      <c r="AA59" s="1">
        <v>-0.19900015115735603</v>
      </c>
      <c r="AB59" s="1">
        <v>0.39903215870125314</v>
      </c>
      <c r="AC59" s="1">
        <v>1.1757180013884769E-2</v>
      </c>
      <c r="AD59" s="1">
        <v>-9.3981139500419228</v>
      </c>
    </row>
    <row r="60" spans="1:30" x14ac:dyDescent="0.3">
      <c r="A60" s="38"/>
      <c r="B60" s="17">
        <v>57.671330996774728</v>
      </c>
      <c r="C60" s="1">
        <v>1401075.740074906</v>
      </c>
      <c r="D60" s="18">
        <v>15.967298966</v>
      </c>
      <c r="E60" s="18">
        <v>0.63168735999999992</v>
      </c>
      <c r="F60" s="18">
        <v>-4.5639108999999998</v>
      </c>
      <c r="G60" s="19">
        <v>0.52848709677636541</v>
      </c>
      <c r="H60" s="19">
        <v>3.7666644522752715E-2</v>
      </c>
      <c r="I60" s="19">
        <v>7.3427140993464757E-3</v>
      </c>
      <c r="J60" s="19">
        <v>-0.25989018941018049</v>
      </c>
      <c r="K60" s="19">
        <v>-8.400495963554671E-3</v>
      </c>
      <c r="L60" s="19">
        <v>-0.10058383450182352</v>
      </c>
      <c r="M60" s="20">
        <v>0.52848709677636541</v>
      </c>
      <c r="N60" s="20">
        <v>3.7666644522752715E-2</v>
      </c>
      <c r="O60" s="20">
        <v>7.3427140993464757E-3</v>
      </c>
      <c r="P60" s="20">
        <v>-12.227057804191062</v>
      </c>
      <c r="Q60" s="20">
        <v>-1.5471257688851277E-2</v>
      </c>
      <c r="R60" s="20">
        <v>-0.10160365590451054</v>
      </c>
      <c r="S60" s="21">
        <v>0.51810171295857887</v>
      </c>
      <c r="T60" s="21">
        <v>0.11085126340327056</v>
      </c>
      <c r="U60" s="21">
        <v>7.3427140993464757E-3</v>
      </c>
      <c r="V60" s="21">
        <v>-12.227057804191062</v>
      </c>
      <c r="W60" s="21">
        <v>-1.1801966114317313E-3</v>
      </c>
      <c r="X60" s="21">
        <v>-0.10276803901795238</v>
      </c>
      <c r="Y60" s="1">
        <v>0.51810171295857887</v>
      </c>
      <c r="Z60" s="1">
        <v>1.2513439031473294E-2</v>
      </c>
      <c r="AA60" s="1">
        <v>-0.25989018941018049</v>
      </c>
      <c r="AB60" s="1">
        <v>0.51810171295857887</v>
      </c>
      <c r="AC60" s="1">
        <v>1.2513439031473294E-2</v>
      </c>
      <c r="AD60" s="1">
        <v>-12.227057804191062</v>
      </c>
    </row>
    <row r="61" spans="1:30" x14ac:dyDescent="0.3">
      <c r="A61" s="38"/>
      <c r="B61" s="17">
        <v>57.495907710601628</v>
      </c>
      <c r="C61" s="1">
        <v>1398943.237720706</v>
      </c>
      <c r="D61" s="18">
        <v>19.525529933000001</v>
      </c>
      <c r="E61" s="18">
        <v>0.55001432000000006</v>
      </c>
      <c r="F61" s="18">
        <v>-5.47486914</v>
      </c>
      <c r="G61" s="19">
        <v>0.64919906494365953</v>
      </c>
      <c r="H61" s="19">
        <v>3.9386127344148113E-2</v>
      </c>
      <c r="I61" s="19">
        <v>7.0276812798488854E-3</v>
      </c>
      <c r="J61" s="19">
        <v>-0.31271557452936061</v>
      </c>
      <c r="K61" s="19">
        <v>-6.500981559900941E-3</v>
      </c>
      <c r="L61" s="19">
        <v>-9.8702436971008042E-2</v>
      </c>
      <c r="M61" s="20">
        <v>0.64919906494365953</v>
      </c>
      <c r="N61" s="20">
        <v>3.9386127344148113E-2</v>
      </c>
      <c r="O61" s="20">
        <v>7.0276812798488854E-3</v>
      </c>
      <c r="P61" s="20">
        <v>-14.991054941836001</v>
      </c>
      <c r="Q61" s="20">
        <v>-1.3268378347903571E-2</v>
      </c>
      <c r="R61" s="20">
        <v>-9.9678503815431502E-2</v>
      </c>
      <c r="S61" s="21">
        <v>0.63249694316612293</v>
      </c>
      <c r="T61" s="21">
        <v>0.15151999814018483</v>
      </c>
      <c r="U61" s="21">
        <v>7.0276812798488854E-3</v>
      </c>
      <c r="V61" s="21">
        <v>-14.991054941836001</v>
      </c>
      <c r="W61" s="21">
        <v>4.2421886732010913E-3</v>
      </c>
      <c r="X61" s="21">
        <v>-0.10046819308680272</v>
      </c>
      <c r="Y61" s="1">
        <v>0.63249694316612293</v>
      </c>
      <c r="Z61" s="1">
        <v>1.3760244248762914E-2</v>
      </c>
      <c r="AA61" s="1">
        <v>-0.31271557452936061</v>
      </c>
      <c r="AB61" s="1">
        <v>0.63249694316612293</v>
      </c>
      <c r="AC61" s="1">
        <v>1.3760244248762914E-2</v>
      </c>
      <c r="AD61" s="1">
        <v>-14.991054941836001</v>
      </c>
    </row>
    <row r="62" spans="1:30" x14ac:dyDescent="0.3">
      <c r="A62" s="38"/>
      <c r="B62" s="17">
        <v>57.460396130813812</v>
      </c>
      <c r="C62" s="1">
        <v>1398511.1516853932</v>
      </c>
      <c r="D62" s="18">
        <v>23.413065121000002</v>
      </c>
      <c r="E62" s="18">
        <v>0.48176712999999993</v>
      </c>
      <c r="F62" s="18">
        <v>-6.6299920200000004</v>
      </c>
      <c r="G62" s="19">
        <v>0.77925334194265927</v>
      </c>
      <c r="H62" s="19">
        <v>4.1313589845270983E-2</v>
      </c>
      <c r="I62" s="19">
        <v>8.5579699405072349E-3</v>
      </c>
      <c r="J62" s="19">
        <v>-0.37892834498238953</v>
      </c>
      <c r="K62" s="19">
        <v>-1.2755867085030563E-2</v>
      </c>
      <c r="L62" s="19">
        <v>-0.11735532417986544</v>
      </c>
      <c r="M62" s="20">
        <v>0.77925334194265927</v>
      </c>
      <c r="N62" s="20">
        <v>4.1313589845270983E-2</v>
      </c>
      <c r="O62" s="20">
        <v>8.5579699405072349E-3</v>
      </c>
      <c r="P62" s="20">
        <v>-17.978508390179726</v>
      </c>
      <c r="Q62" s="20">
        <v>-2.0996875175889381E-2</v>
      </c>
      <c r="R62" s="20">
        <v>-0.118543931116047</v>
      </c>
      <c r="S62" s="21">
        <v>0.75363520846653032</v>
      </c>
      <c r="T62" s="21">
        <v>0.2024266686835402</v>
      </c>
      <c r="U62" s="21">
        <v>8.5579699405072349E-3</v>
      </c>
      <c r="V62" s="21">
        <v>-17.978508390179726</v>
      </c>
      <c r="W62" s="21">
        <v>4.1086260783179222E-3</v>
      </c>
      <c r="X62" s="21">
        <v>-0.12031895762242351</v>
      </c>
      <c r="Y62" s="1">
        <v>0.75363520846653032</v>
      </c>
      <c r="Z62" s="1">
        <v>1.6960536082940885E-2</v>
      </c>
      <c r="AA62" s="1">
        <v>-0.37892834498238953</v>
      </c>
      <c r="AB62" s="1">
        <v>0.75363520846653032</v>
      </c>
      <c r="AC62" s="1">
        <v>1.6960536082940885E-2</v>
      </c>
      <c r="AD62" s="1">
        <v>-17.978508390179726</v>
      </c>
    </row>
    <row r="63" spans="1:30" x14ac:dyDescent="0.3">
      <c r="A63" s="38"/>
      <c r="B63" s="17">
        <v>57.767966750582673</v>
      </c>
      <c r="C63" s="1">
        <v>1402249.0903156768</v>
      </c>
      <c r="D63" s="18">
        <v>25.234738879999998</v>
      </c>
      <c r="E63" s="18">
        <v>0.47882645999999995</v>
      </c>
      <c r="F63" s="18">
        <v>-6.3718583600000001</v>
      </c>
      <c r="G63" s="19">
        <v>0.83542048598509955</v>
      </c>
      <c r="H63" s="19">
        <v>4.2986763156881526E-2</v>
      </c>
      <c r="I63" s="19">
        <v>8.2744384578753473E-3</v>
      </c>
      <c r="J63" s="19">
        <v>-0.36223610411525764</v>
      </c>
      <c r="K63" s="19">
        <v>-1.429813499855934E-2</v>
      </c>
      <c r="L63" s="19">
        <v>-0.12493538873811275</v>
      </c>
      <c r="M63" s="20">
        <v>0.83542048598509955</v>
      </c>
      <c r="N63" s="20">
        <v>4.2986763156881526E-2</v>
      </c>
      <c r="O63" s="20">
        <v>8.2744384578753473E-3</v>
      </c>
      <c r="P63" s="20">
        <v>-19.226143860538443</v>
      </c>
      <c r="Q63" s="20">
        <v>-2.2266112772809675E-2</v>
      </c>
      <c r="R63" s="20">
        <v>-0.12608461630170653</v>
      </c>
      <c r="S63" s="21">
        <v>0.80433879535724362</v>
      </c>
      <c r="T63" s="21">
        <v>0.22981373434489044</v>
      </c>
      <c r="U63" s="21">
        <v>8.2744384578753473E-3</v>
      </c>
      <c r="V63" s="21">
        <v>-19.226143860538443</v>
      </c>
      <c r="W63" s="21">
        <v>6.6674336286526338E-3</v>
      </c>
      <c r="X63" s="21">
        <v>-0.12786186129869825</v>
      </c>
      <c r="Y63" s="1">
        <v>0.80433879535724362</v>
      </c>
      <c r="Z63" s="1">
        <v>1.7732282831231953E-2</v>
      </c>
      <c r="AA63" s="1">
        <v>-0.36223610411525764</v>
      </c>
      <c r="AB63" s="1">
        <v>0.80433879535724362</v>
      </c>
      <c r="AC63" s="1">
        <v>1.7732282831231953E-2</v>
      </c>
      <c r="AD63" s="1">
        <v>-19.226143860538443</v>
      </c>
    </row>
    <row r="64" spans="1:30" x14ac:dyDescent="0.3">
      <c r="A64" s="38"/>
      <c r="B64" s="17">
        <v>57.641236614049049</v>
      </c>
      <c r="C64" s="1">
        <v>1400710.1337078649</v>
      </c>
      <c r="D64" s="18">
        <v>26.897964270000003</v>
      </c>
      <c r="E64" s="18">
        <v>0.47700089000000001</v>
      </c>
      <c r="F64" s="18">
        <v>-6.3174764100000003</v>
      </c>
      <c r="G64" s="19">
        <v>0.89286815802561759</v>
      </c>
      <c r="H64" s="19">
        <v>4.5150857111571949E-2</v>
      </c>
      <c r="I64" s="19">
        <v>9.169766590077965E-3</v>
      </c>
      <c r="J64" s="19">
        <v>-0.35993414062980933</v>
      </c>
      <c r="K64" s="19">
        <v>-9.1174526921818915E-3</v>
      </c>
      <c r="L64" s="19">
        <v>-0.12209959692751057</v>
      </c>
      <c r="M64" s="20">
        <v>0.89286815802561759</v>
      </c>
      <c r="N64" s="20">
        <v>4.5150857111571949E-2</v>
      </c>
      <c r="O64" s="20">
        <v>9.169766590077965E-3</v>
      </c>
      <c r="P64" s="20">
        <v>-20.518458125831923</v>
      </c>
      <c r="Q64" s="20">
        <v>-1.7947598297442153E-2</v>
      </c>
      <c r="R64" s="20">
        <v>-0.12337317562057695</v>
      </c>
      <c r="S64" s="21">
        <v>0.85542317691979652</v>
      </c>
      <c r="T64" s="21">
        <v>0.25981404100319755</v>
      </c>
      <c r="U64" s="21">
        <v>9.169766590077965E-3</v>
      </c>
      <c r="V64" s="21">
        <v>-20.518458125831923</v>
      </c>
      <c r="W64" s="21">
        <v>1.2432194587354218E-2</v>
      </c>
      <c r="X64" s="21">
        <v>-0.12405038204332235</v>
      </c>
      <c r="Y64" s="1">
        <v>0.85542317691979652</v>
      </c>
      <c r="Z64" s="1">
        <v>1.9820366273682291E-2</v>
      </c>
      <c r="AA64" s="1">
        <v>-0.35993414062980933</v>
      </c>
      <c r="AB64" s="1">
        <v>0.85542317691979652</v>
      </c>
      <c r="AC64" s="1">
        <v>1.9820366273682291E-2</v>
      </c>
      <c r="AD64" s="1">
        <v>-20.518458125831923</v>
      </c>
    </row>
    <row r="65" spans="1:30" s="35" customFormat="1" x14ac:dyDescent="0.3">
      <c r="A65" s="39"/>
      <c r="B65" s="29">
        <v>57.765199215181511</v>
      </c>
      <c r="C65" s="30">
        <v>1402215.5005885498</v>
      </c>
      <c r="D65" s="31">
        <v>26.997171309999999</v>
      </c>
      <c r="E65" s="31">
        <v>0.41356652000000005</v>
      </c>
      <c r="F65" s="31">
        <v>-6.3121711000000005</v>
      </c>
      <c r="G65" s="32">
        <v>0.89467467704670245</v>
      </c>
      <c r="H65" s="32">
        <v>4.5057970924172255E-2</v>
      </c>
      <c r="I65" s="32">
        <v>8.8543302772256388E-3</v>
      </c>
      <c r="J65" s="32">
        <v>-0.35886011345603974</v>
      </c>
      <c r="K65" s="32">
        <v>-1.1031699316555177E-2</v>
      </c>
      <c r="L65" s="32">
        <v>-0.11867246509984002</v>
      </c>
      <c r="M65" s="33">
        <v>0.89467467704670245</v>
      </c>
      <c r="N65" s="33">
        <v>4.5057970924172255E-2</v>
      </c>
      <c r="O65" s="33">
        <v>8.8543302772256388E-3</v>
      </c>
      <c r="P65" s="33">
        <v>-20.557574763611136</v>
      </c>
      <c r="Q65" s="33">
        <v>-1.9558091435365049E-2</v>
      </c>
      <c r="R65" s="33">
        <v>-0.11990223319389913</v>
      </c>
      <c r="S65" s="34">
        <v>0.85719850580792223</v>
      </c>
      <c r="T65" s="34">
        <v>0.26016095043855125</v>
      </c>
      <c r="U65" s="34">
        <v>8.8543302772256388E-3</v>
      </c>
      <c r="V65" s="34">
        <v>-20.557574763611136</v>
      </c>
      <c r="W65" s="34">
        <v>1.0029843007051602E-2</v>
      </c>
      <c r="X65" s="34">
        <v>-0.12107215499334339</v>
      </c>
      <c r="Y65" s="30">
        <v>0.85719850580792223</v>
      </c>
      <c r="Z65" s="30">
        <v>1.949182856487866E-2</v>
      </c>
      <c r="AA65" s="30">
        <v>-0.35886011345603974</v>
      </c>
      <c r="AB65" s="30">
        <v>0.85719850580792223</v>
      </c>
      <c r="AC65" s="30">
        <v>1.949182856487866E-2</v>
      </c>
      <c r="AD65" s="30">
        <v>-20.557574763611136</v>
      </c>
    </row>
    <row r="67" spans="1:30" x14ac:dyDescent="0.3">
      <c r="C67">
        <v>-4</v>
      </c>
    </row>
    <row r="68" spans="1:30" x14ac:dyDescent="0.3">
      <c r="C68">
        <v>-2</v>
      </c>
    </row>
    <row r="69" spans="1:30" x14ac:dyDescent="0.3">
      <c r="C69">
        <v>0</v>
      </c>
    </row>
    <row r="70" spans="1:30" x14ac:dyDescent="0.3">
      <c r="C70">
        <v>2</v>
      </c>
    </row>
    <row r="71" spans="1:30" x14ac:dyDescent="0.3">
      <c r="C71">
        <v>4</v>
      </c>
    </row>
    <row r="72" spans="1:30" x14ac:dyDescent="0.3">
      <c r="C72">
        <v>6</v>
      </c>
    </row>
    <row r="73" spans="1:30" x14ac:dyDescent="0.3">
      <c r="C73">
        <v>8</v>
      </c>
    </row>
    <row r="74" spans="1:30" x14ac:dyDescent="0.3">
      <c r="C74">
        <v>10</v>
      </c>
    </row>
    <row r="75" spans="1:30" x14ac:dyDescent="0.3">
      <c r="C75">
        <v>12</v>
      </c>
    </row>
    <row r="76" spans="1:30" x14ac:dyDescent="0.3">
      <c r="C76">
        <v>13</v>
      </c>
    </row>
    <row r="77" spans="1:30" x14ac:dyDescent="0.3">
      <c r="C77">
        <v>14</v>
      </c>
    </row>
    <row r="78" spans="1:30" x14ac:dyDescent="0.3">
      <c r="C78">
        <v>15</v>
      </c>
    </row>
  </sheetData>
  <mergeCells count="7">
    <mergeCell ref="A54:A65"/>
    <mergeCell ref="Y1:AD2"/>
    <mergeCell ref="G4:L4"/>
    <mergeCell ref="A6:A17"/>
    <mergeCell ref="A18:A29"/>
    <mergeCell ref="A30:A41"/>
    <mergeCell ref="A42:A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3 FM Run All rev a</vt:lpstr>
      <vt:lpstr>calculator</vt:lpstr>
      <vt:lpstr>All Runs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Reyes Cabral</cp:lastModifiedBy>
  <cp:revision/>
  <dcterms:created xsi:type="dcterms:W3CDTF">2024-03-01T18:22:39Z</dcterms:created>
  <dcterms:modified xsi:type="dcterms:W3CDTF">2024-03-10T16:17:30Z</dcterms:modified>
  <cp:category/>
  <cp:contentStatus/>
</cp:coreProperties>
</file>