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ustinshilling/Desktop/Bootcamp Classwork/Module 1 Assignment/"/>
    </mc:Choice>
  </mc:AlternateContent>
  <xr:revisionPtr revIDLastSave="0" documentId="13_ncr:1_{9EA211E8-AE96-EF44-95F3-8EA0A3B42B25}" xr6:coauthVersionLast="47" xr6:coauthVersionMax="47" xr10:uidLastSave="{00000000-0000-0000-0000-000000000000}"/>
  <bookViews>
    <workbookView xWindow="-31860" yWindow="1460" windowWidth="25600" windowHeight="14400" xr2:uid="{00000000-000D-0000-FFFF-FFFF00000000}"/>
  </bookViews>
  <sheets>
    <sheet name="Crowdfunding" sheetId="12" r:id="rId1"/>
    <sheet name="Outcome per Parent Category" sheetId="13" r:id="rId2"/>
    <sheet name="Outcome per Sub-Category" sheetId="14" r:id="rId3"/>
    <sheet name="Outcome Count per Month" sheetId="15" r:id="rId4"/>
    <sheet name="Goal Analysis" sheetId="9" r:id="rId5"/>
    <sheet name="Campaign Success" sheetId="17" r:id="rId6"/>
  </sheets>
  <definedNames>
    <definedName name="_xlnm._FilterDatabase" localSheetId="0" hidden="1">Crowdfunding!$A$1:$T$1001</definedName>
    <definedName name="backers">#REF!</definedName>
    <definedName name="deadline">#REF!</definedName>
    <definedName name="f_backers">'Campaign Success'!$E$2:$E$365</definedName>
    <definedName name="goal">#REF!</definedName>
    <definedName name="launched">#REF!</definedName>
    <definedName name="pledged">#REF!</definedName>
    <definedName name="s_backers">'Campaign Success'!$B$2:$B$566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2" l="1" a="1"/>
  <c r="S3" i="12" s="1"/>
  <c r="S4" i="12" a="1"/>
  <c r="S4" i="12" s="1"/>
  <c r="S5" i="12" a="1"/>
  <c r="S5" i="12" s="1"/>
  <c r="S6" i="12" a="1"/>
  <c r="S6" i="12" s="1"/>
  <c r="S7" i="12" a="1"/>
  <c r="S7" i="12" s="1"/>
  <c r="S8" i="12" a="1"/>
  <c r="S8" i="12" s="1"/>
  <c r="S9" i="12" a="1"/>
  <c r="S9" i="12" s="1"/>
  <c r="S10" i="12" a="1"/>
  <c r="S10" i="12" s="1"/>
  <c r="S11" i="12" a="1"/>
  <c r="S11" i="12" s="1"/>
  <c r="S12" i="12" a="1"/>
  <c r="S12" i="12" s="1"/>
  <c r="S13" i="12" a="1"/>
  <c r="S13" i="12" s="1"/>
  <c r="S14" i="12" a="1"/>
  <c r="S14" i="12" s="1"/>
  <c r="S15" i="12" a="1"/>
  <c r="S15" i="12" s="1"/>
  <c r="S16" i="12" a="1"/>
  <c r="S16" i="12" s="1"/>
  <c r="S17" i="12" a="1"/>
  <c r="S17" i="12" s="1"/>
  <c r="S18" i="12" a="1"/>
  <c r="S18" i="12" s="1"/>
  <c r="S19" i="12" a="1"/>
  <c r="S19" i="12" s="1"/>
  <c r="S20" i="12" a="1"/>
  <c r="S20" i="12" s="1"/>
  <c r="S21" i="12" a="1"/>
  <c r="S21" i="12" s="1"/>
  <c r="S22" i="12" a="1"/>
  <c r="S22" i="12" s="1"/>
  <c r="S23" i="12" a="1"/>
  <c r="S23" i="12" s="1"/>
  <c r="S24" i="12" a="1"/>
  <c r="S24" i="12" s="1"/>
  <c r="S25" i="12" a="1"/>
  <c r="S25" i="12" s="1"/>
  <c r="S26" i="12" a="1"/>
  <c r="S26" i="12" s="1"/>
  <c r="S27" i="12" a="1"/>
  <c r="S27" i="12" s="1"/>
  <c r="S28" i="12" a="1"/>
  <c r="S28" i="12" s="1"/>
  <c r="S29" i="12" a="1"/>
  <c r="S29" i="12" s="1"/>
  <c r="S30" i="12" a="1"/>
  <c r="S30" i="12" s="1"/>
  <c r="S31" i="12" a="1"/>
  <c r="S31" i="12" s="1"/>
  <c r="S32" i="12" a="1"/>
  <c r="S32" i="12" s="1"/>
  <c r="S33" i="12" a="1"/>
  <c r="S33" i="12" s="1"/>
  <c r="S34" i="12" a="1"/>
  <c r="S34" i="12" s="1"/>
  <c r="S35" i="12" a="1"/>
  <c r="S35" i="12" s="1"/>
  <c r="S36" i="12" a="1"/>
  <c r="S36" i="12" s="1"/>
  <c r="S37" i="12" a="1"/>
  <c r="S37" i="12" s="1"/>
  <c r="S38" i="12" a="1"/>
  <c r="S38" i="12" s="1"/>
  <c r="S39" i="12" a="1"/>
  <c r="S39" i="12" s="1"/>
  <c r="S40" i="12" a="1"/>
  <c r="S40" i="12" s="1"/>
  <c r="S41" i="12" a="1"/>
  <c r="S41" i="12" s="1"/>
  <c r="S42" i="12" a="1"/>
  <c r="S42" i="12" s="1"/>
  <c r="S43" i="12" a="1"/>
  <c r="S43" i="12" s="1"/>
  <c r="S44" i="12" a="1"/>
  <c r="S44" i="12" s="1"/>
  <c r="S45" i="12" a="1"/>
  <c r="S45" i="12" s="1"/>
  <c r="S46" i="12" a="1"/>
  <c r="S46" i="12" s="1"/>
  <c r="S47" i="12" a="1"/>
  <c r="S47" i="12" s="1"/>
  <c r="S48" i="12" a="1"/>
  <c r="S48" i="12" s="1"/>
  <c r="S49" i="12" a="1"/>
  <c r="S49" i="12" s="1"/>
  <c r="S50" i="12" a="1"/>
  <c r="S50" i="12" s="1"/>
  <c r="S51" i="12" a="1"/>
  <c r="S51" i="12" s="1"/>
  <c r="S52" i="12" a="1"/>
  <c r="S52" i="12" s="1"/>
  <c r="S53" i="12" a="1"/>
  <c r="S53" i="12" s="1"/>
  <c r="S54" i="12" a="1"/>
  <c r="S54" i="12" s="1"/>
  <c r="S55" i="12" a="1"/>
  <c r="S55" i="12" s="1"/>
  <c r="S56" i="12" a="1"/>
  <c r="S56" i="12" s="1"/>
  <c r="S57" i="12" a="1"/>
  <c r="S57" i="12" s="1"/>
  <c r="S58" i="12" a="1"/>
  <c r="S58" i="12" s="1"/>
  <c r="S59" i="12" a="1"/>
  <c r="S59" i="12" s="1"/>
  <c r="S60" i="12" a="1"/>
  <c r="S60" i="12" s="1"/>
  <c r="S61" i="12" a="1"/>
  <c r="S61" i="12" s="1"/>
  <c r="S62" i="12" a="1"/>
  <c r="S62" i="12" s="1"/>
  <c r="S63" i="12" a="1"/>
  <c r="S63" i="12" s="1"/>
  <c r="S64" i="12" a="1"/>
  <c r="S64" i="12" s="1"/>
  <c r="S65" i="12" a="1"/>
  <c r="S65" i="12" s="1"/>
  <c r="S66" i="12" a="1"/>
  <c r="S66" i="12" s="1"/>
  <c r="S67" i="12" a="1"/>
  <c r="S67" i="12" s="1"/>
  <c r="S68" i="12" a="1"/>
  <c r="S68" i="12" s="1"/>
  <c r="S69" i="12" a="1"/>
  <c r="S69" i="12" s="1"/>
  <c r="S70" i="12" a="1"/>
  <c r="S70" i="12" s="1"/>
  <c r="S71" i="12" a="1"/>
  <c r="S71" i="12" s="1"/>
  <c r="S72" i="12" a="1"/>
  <c r="S72" i="12" s="1"/>
  <c r="S73" i="12" a="1"/>
  <c r="S73" i="12" s="1"/>
  <c r="S74" i="12" a="1"/>
  <c r="S74" i="12" s="1"/>
  <c r="S75" i="12" a="1"/>
  <c r="S75" i="12" s="1"/>
  <c r="S76" i="12" a="1"/>
  <c r="S76" i="12" s="1"/>
  <c r="S77" i="12" a="1"/>
  <c r="S77" i="12" s="1"/>
  <c r="S78" i="12" a="1"/>
  <c r="S78" i="12" s="1"/>
  <c r="S79" i="12" a="1"/>
  <c r="S79" i="12" s="1"/>
  <c r="S80" i="12" a="1"/>
  <c r="S80" i="12" s="1"/>
  <c r="S81" i="12" a="1"/>
  <c r="S81" i="12" s="1"/>
  <c r="S82" i="12" a="1"/>
  <c r="S82" i="12" s="1"/>
  <c r="S83" i="12" a="1"/>
  <c r="S83" i="12" s="1"/>
  <c r="S84" i="12" a="1"/>
  <c r="S84" i="12" s="1"/>
  <c r="S85" i="12" a="1"/>
  <c r="S85" i="12" s="1"/>
  <c r="S86" i="12" a="1"/>
  <c r="S86" i="12" s="1"/>
  <c r="S87" i="12" a="1"/>
  <c r="S87" i="12" s="1"/>
  <c r="S88" i="12" a="1"/>
  <c r="S88" i="12" s="1"/>
  <c r="S89" i="12" a="1"/>
  <c r="S89" i="12" s="1"/>
  <c r="S90" i="12" a="1"/>
  <c r="S90" i="12" s="1"/>
  <c r="S91" i="12" a="1"/>
  <c r="S91" i="12" s="1"/>
  <c r="S92" i="12" a="1"/>
  <c r="S92" i="12" s="1"/>
  <c r="S93" i="12" a="1"/>
  <c r="S93" i="12" s="1"/>
  <c r="S94" i="12" a="1"/>
  <c r="S94" i="12" s="1"/>
  <c r="S95" i="12" a="1"/>
  <c r="S95" i="12" s="1"/>
  <c r="S96" i="12" a="1"/>
  <c r="S96" i="12" s="1"/>
  <c r="S97" i="12" a="1"/>
  <c r="S97" i="12" s="1"/>
  <c r="S98" i="12" a="1"/>
  <c r="S98" i="12" s="1"/>
  <c r="S99" i="12" a="1"/>
  <c r="S99" i="12" s="1"/>
  <c r="S100" i="12" a="1"/>
  <c r="S100" i="12" s="1"/>
  <c r="S101" i="12" a="1"/>
  <c r="S101" i="12" s="1"/>
  <c r="S102" i="12" a="1"/>
  <c r="S102" i="12" s="1"/>
  <c r="S103" i="12" a="1"/>
  <c r="S103" i="12" s="1"/>
  <c r="S104" i="12" a="1"/>
  <c r="S104" i="12" s="1"/>
  <c r="S105" i="12" a="1"/>
  <c r="S105" i="12" s="1"/>
  <c r="S106" i="12" a="1"/>
  <c r="S106" i="12" s="1"/>
  <c r="S107" i="12" a="1"/>
  <c r="S107" i="12" s="1"/>
  <c r="S108" i="12" a="1"/>
  <c r="S108" i="12" s="1"/>
  <c r="S109" i="12" a="1"/>
  <c r="S109" i="12" s="1"/>
  <c r="S110" i="12" a="1"/>
  <c r="S110" i="12" s="1"/>
  <c r="S111" i="12" a="1"/>
  <c r="S111" i="12" s="1"/>
  <c r="S112" i="12" a="1"/>
  <c r="S112" i="12" s="1"/>
  <c r="S113" i="12" a="1"/>
  <c r="S113" i="12" s="1"/>
  <c r="S114" i="12" a="1"/>
  <c r="S114" i="12" s="1"/>
  <c r="S115" i="12" a="1"/>
  <c r="S115" i="12" s="1"/>
  <c r="S116" i="12" a="1"/>
  <c r="S116" i="12" s="1"/>
  <c r="S117" i="12" a="1"/>
  <c r="S117" i="12" s="1"/>
  <c r="S118" i="12" a="1"/>
  <c r="S118" i="12" s="1"/>
  <c r="S119" i="12" a="1"/>
  <c r="S119" i="12" s="1"/>
  <c r="S120" i="12" a="1"/>
  <c r="S120" i="12" s="1"/>
  <c r="S121" i="12" a="1"/>
  <c r="S121" i="12" s="1"/>
  <c r="S122" i="12" a="1"/>
  <c r="S122" i="12" s="1"/>
  <c r="S123" i="12" a="1"/>
  <c r="S123" i="12" s="1"/>
  <c r="S124" i="12" a="1"/>
  <c r="S124" i="12" s="1"/>
  <c r="S125" i="12" a="1"/>
  <c r="S125" i="12" s="1"/>
  <c r="S126" i="12" a="1"/>
  <c r="S126" i="12" s="1"/>
  <c r="S127" i="12" a="1"/>
  <c r="S127" i="12" s="1"/>
  <c r="S128" i="12" a="1"/>
  <c r="S128" i="12" s="1"/>
  <c r="S129" i="12" a="1"/>
  <c r="S129" i="12" s="1"/>
  <c r="S130" i="12" a="1"/>
  <c r="S130" i="12" s="1"/>
  <c r="S131" i="12" a="1"/>
  <c r="S131" i="12" s="1"/>
  <c r="S132" i="12" a="1"/>
  <c r="S132" i="12" s="1"/>
  <c r="S133" i="12" a="1"/>
  <c r="S133" i="12" s="1"/>
  <c r="S134" i="12" a="1"/>
  <c r="S134" i="12" s="1"/>
  <c r="S135" i="12" a="1"/>
  <c r="S135" i="12" s="1"/>
  <c r="S136" i="12" a="1"/>
  <c r="S136" i="12" s="1"/>
  <c r="S137" i="12" a="1"/>
  <c r="S137" i="12" s="1"/>
  <c r="S138" i="12" a="1"/>
  <c r="S138" i="12" s="1"/>
  <c r="S139" i="12" a="1"/>
  <c r="S139" i="12" s="1"/>
  <c r="S140" i="12" a="1"/>
  <c r="S140" i="12" s="1"/>
  <c r="S141" i="12" a="1"/>
  <c r="S141" i="12" s="1"/>
  <c r="S142" i="12" a="1"/>
  <c r="S142" i="12" s="1"/>
  <c r="S143" i="12" a="1"/>
  <c r="S143" i="12" s="1"/>
  <c r="S144" i="12" a="1"/>
  <c r="S144" i="12" s="1"/>
  <c r="S145" i="12" a="1"/>
  <c r="S145" i="12" s="1"/>
  <c r="S146" i="12" a="1"/>
  <c r="S146" i="12" s="1"/>
  <c r="S147" i="12" a="1"/>
  <c r="S147" i="12" s="1"/>
  <c r="S148" i="12" a="1"/>
  <c r="S148" i="12"/>
  <c r="S149" i="12" a="1"/>
  <c r="S149" i="12" s="1"/>
  <c r="S150" i="12" a="1"/>
  <c r="S150" i="12" s="1"/>
  <c r="S151" i="12" a="1"/>
  <c r="S151" i="12" s="1"/>
  <c r="S152" i="12" a="1"/>
  <c r="S152" i="12" s="1"/>
  <c r="S153" i="12" a="1"/>
  <c r="S153" i="12" s="1"/>
  <c r="S154" i="12" a="1"/>
  <c r="S154" i="12" s="1"/>
  <c r="S155" i="12" a="1"/>
  <c r="S155" i="12" s="1"/>
  <c r="S156" i="12" a="1"/>
  <c r="S156" i="12"/>
  <c r="S157" i="12" a="1"/>
  <c r="S157" i="12" s="1"/>
  <c r="S158" i="12" a="1"/>
  <c r="S158" i="12" s="1"/>
  <c r="S159" i="12" a="1"/>
  <c r="S159" i="12" s="1"/>
  <c r="S160" i="12" a="1"/>
  <c r="S160" i="12" s="1"/>
  <c r="S161" i="12" a="1"/>
  <c r="S161" i="12" s="1"/>
  <c r="S162" i="12" a="1"/>
  <c r="S162" i="12" s="1"/>
  <c r="S163" i="12" a="1"/>
  <c r="S163" i="12" s="1"/>
  <c r="S164" i="12" a="1"/>
  <c r="S164" i="12"/>
  <c r="S165" i="12" a="1"/>
  <c r="S165" i="12" s="1"/>
  <c r="S166" i="12" a="1"/>
  <c r="S166" i="12" s="1"/>
  <c r="S167" i="12" a="1"/>
  <c r="S167" i="12" s="1"/>
  <c r="S168" i="12" a="1"/>
  <c r="S168" i="12" s="1"/>
  <c r="S169" i="12" a="1"/>
  <c r="S169" i="12" s="1"/>
  <c r="S170" i="12" a="1"/>
  <c r="S170" i="12" s="1"/>
  <c r="S171" i="12" a="1"/>
  <c r="S171" i="12" s="1"/>
  <c r="S172" i="12" a="1"/>
  <c r="S172" i="12"/>
  <c r="S173" i="12" a="1"/>
  <c r="S173" i="12" s="1"/>
  <c r="S174" i="12" a="1"/>
  <c r="S174" i="12"/>
  <c r="S175" i="12" a="1"/>
  <c r="S175" i="12" s="1"/>
  <c r="S176" i="12" a="1"/>
  <c r="S176" i="12"/>
  <c r="S177" i="12" a="1"/>
  <c r="S177" i="12" s="1"/>
  <c r="S178" i="12" a="1"/>
  <c r="S178" i="12"/>
  <c r="S179" i="12" a="1"/>
  <c r="S179" i="12" s="1"/>
  <c r="S180" i="12" a="1"/>
  <c r="S180" i="12"/>
  <c r="S181" i="12" a="1"/>
  <c r="S181" i="12" s="1"/>
  <c r="S182" i="12" a="1"/>
  <c r="S182" i="12"/>
  <c r="S183" i="12" a="1"/>
  <c r="S183" i="12" s="1"/>
  <c r="S184" i="12" a="1"/>
  <c r="S184" i="12"/>
  <c r="S185" i="12" a="1"/>
  <c r="S185" i="12" s="1"/>
  <c r="S186" i="12" a="1"/>
  <c r="S186" i="12"/>
  <c r="S187" i="12" a="1"/>
  <c r="S187" i="12" s="1"/>
  <c r="S188" i="12" a="1"/>
  <c r="S188" i="12" s="1"/>
  <c r="S189" i="12" a="1"/>
  <c r="S189" i="12" s="1"/>
  <c r="S190" i="12" a="1"/>
  <c r="S190" i="12" s="1"/>
  <c r="S191" i="12" a="1"/>
  <c r="S191" i="12" s="1"/>
  <c r="S192" i="12" a="1"/>
  <c r="S192" i="12" s="1"/>
  <c r="S193" i="12" a="1"/>
  <c r="S193" i="12" s="1"/>
  <c r="S194" i="12" a="1"/>
  <c r="S194" i="12" s="1"/>
  <c r="S195" i="12" a="1"/>
  <c r="S195" i="12" s="1"/>
  <c r="S196" i="12" a="1"/>
  <c r="S196" i="12" s="1"/>
  <c r="S197" i="12" a="1"/>
  <c r="S197" i="12" s="1"/>
  <c r="S198" i="12" a="1"/>
  <c r="S198" i="12" s="1"/>
  <c r="S199" i="12" a="1"/>
  <c r="S199" i="12" s="1"/>
  <c r="S200" i="12" a="1"/>
  <c r="S200" i="12" s="1"/>
  <c r="S201" i="12" a="1"/>
  <c r="S201" i="12" s="1"/>
  <c r="S202" i="12" a="1"/>
  <c r="S202" i="12" s="1"/>
  <c r="S203" i="12" a="1"/>
  <c r="S203" i="12" s="1"/>
  <c r="S204" i="12" a="1"/>
  <c r="S204" i="12" s="1"/>
  <c r="S205" i="12" a="1"/>
  <c r="S205" i="12" s="1"/>
  <c r="S206" i="12" a="1"/>
  <c r="S206" i="12" s="1"/>
  <c r="S207" i="12" a="1"/>
  <c r="S207" i="12" s="1"/>
  <c r="S208" i="12" a="1"/>
  <c r="S208" i="12" s="1"/>
  <c r="S209" i="12" a="1"/>
  <c r="S209" i="12" s="1"/>
  <c r="S210" i="12" a="1"/>
  <c r="S210" i="12" s="1"/>
  <c r="S211" i="12" a="1"/>
  <c r="S211" i="12" s="1"/>
  <c r="S212" i="12" a="1"/>
  <c r="S212" i="12" s="1"/>
  <c r="S213" i="12" a="1"/>
  <c r="S213" i="12" s="1"/>
  <c r="S214" i="12" a="1"/>
  <c r="S214" i="12" s="1"/>
  <c r="S215" i="12" a="1"/>
  <c r="S215" i="12" s="1"/>
  <c r="S216" i="12" a="1"/>
  <c r="S216" i="12" s="1"/>
  <c r="S217" i="12" a="1"/>
  <c r="S217" i="12" s="1"/>
  <c r="S218" i="12" a="1"/>
  <c r="S218" i="12" s="1"/>
  <c r="S219" i="12" a="1"/>
  <c r="S219" i="12" s="1"/>
  <c r="S220" i="12" a="1"/>
  <c r="S220" i="12" s="1"/>
  <c r="S221" i="12" a="1"/>
  <c r="S221" i="12" s="1"/>
  <c r="S222" i="12" a="1"/>
  <c r="S222" i="12" s="1"/>
  <c r="S223" i="12" a="1"/>
  <c r="S223" i="12" s="1"/>
  <c r="S224" i="12" a="1"/>
  <c r="S224" i="12" s="1"/>
  <c r="S225" i="12" a="1"/>
  <c r="S225" i="12" s="1"/>
  <c r="S226" i="12" a="1"/>
  <c r="S226" i="12" s="1"/>
  <c r="S227" i="12" a="1"/>
  <c r="S227" i="12" s="1"/>
  <c r="S228" i="12" a="1"/>
  <c r="S228" i="12" s="1"/>
  <c r="S229" i="12" a="1"/>
  <c r="S229" i="12" s="1"/>
  <c r="S230" i="12" a="1"/>
  <c r="S230" i="12" s="1"/>
  <c r="S231" i="12" a="1"/>
  <c r="S231" i="12" s="1"/>
  <c r="S232" i="12" a="1"/>
  <c r="S232" i="12" s="1"/>
  <c r="S233" i="12" a="1"/>
  <c r="S233" i="12" s="1"/>
  <c r="S234" i="12" a="1"/>
  <c r="S234" i="12" s="1"/>
  <c r="S235" i="12" a="1"/>
  <c r="S235" i="12" s="1"/>
  <c r="S236" i="12" a="1"/>
  <c r="S236" i="12" s="1"/>
  <c r="S237" i="12" a="1"/>
  <c r="S237" i="12" s="1"/>
  <c r="S238" i="12" a="1"/>
  <c r="S238" i="12" s="1"/>
  <c r="S239" i="12" a="1"/>
  <c r="S239" i="12" s="1"/>
  <c r="S240" i="12" a="1"/>
  <c r="S240" i="12" s="1"/>
  <c r="S241" i="12" a="1"/>
  <c r="S241" i="12" s="1"/>
  <c r="S242" i="12" a="1"/>
  <c r="S242" i="12" s="1"/>
  <c r="S243" i="12" a="1"/>
  <c r="S243" i="12" s="1"/>
  <c r="S244" i="12" a="1"/>
  <c r="S244" i="12" s="1"/>
  <c r="S245" i="12" a="1"/>
  <c r="S245" i="12" s="1"/>
  <c r="S246" i="12" a="1"/>
  <c r="S246" i="12" s="1"/>
  <c r="S247" i="12" a="1"/>
  <c r="S247" i="12" s="1"/>
  <c r="S248" i="12" a="1"/>
  <c r="S248" i="12" s="1"/>
  <c r="S249" i="12" a="1"/>
  <c r="S249" i="12" s="1"/>
  <c r="S250" i="12" a="1"/>
  <c r="S250" i="12" s="1"/>
  <c r="S251" i="12" a="1"/>
  <c r="S251" i="12" s="1"/>
  <c r="S252" i="12" a="1"/>
  <c r="S252" i="12" s="1"/>
  <c r="S253" i="12" a="1"/>
  <c r="S253" i="12" s="1"/>
  <c r="S254" i="12" a="1"/>
  <c r="S254" i="12" s="1"/>
  <c r="S255" i="12" a="1"/>
  <c r="S255" i="12" s="1"/>
  <c r="S256" i="12" a="1"/>
  <c r="S256" i="12" s="1"/>
  <c r="S257" i="12" a="1"/>
  <c r="S257" i="12" s="1"/>
  <c r="S258" i="12" a="1"/>
  <c r="S258" i="12" s="1"/>
  <c r="S259" i="12" a="1"/>
  <c r="S259" i="12" s="1"/>
  <c r="S260" i="12" a="1"/>
  <c r="S260" i="12" s="1"/>
  <c r="S261" i="12" a="1"/>
  <c r="S261" i="12" s="1"/>
  <c r="S262" i="12" a="1"/>
  <c r="S262" i="12" s="1"/>
  <c r="S263" i="12" a="1"/>
  <c r="S263" i="12" s="1"/>
  <c r="S264" i="12" a="1"/>
  <c r="S264" i="12" s="1"/>
  <c r="S265" i="12" a="1"/>
  <c r="S265" i="12" s="1"/>
  <c r="S266" i="12" a="1"/>
  <c r="S266" i="12" s="1"/>
  <c r="S267" i="12" a="1"/>
  <c r="S267" i="12" s="1"/>
  <c r="S268" i="12" a="1"/>
  <c r="S268" i="12" s="1"/>
  <c r="S269" i="12" a="1"/>
  <c r="S269" i="12" s="1"/>
  <c r="S270" i="12" a="1"/>
  <c r="S270" i="12" s="1"/>
  <c r="S271" i="12" a="1"/>
  <c r="S271" i="12" s="1"/>
  <c r="S272" i="12" a="1"/>
  <c r="S272" i="12" s="1"/>
  <c r="S273" i="12" a="1"/>
  <c r="S273" i="12" s="1"/>
  <c r="S274" i="12" a="1"/>
  <c r="S274" i="12" s="1"/>
  <c r="S275" i="12" a="1"/>
  <c r="S275" i="12" s="1"/>
  <c r="S276" i="12" a="1"/>
  <c r="S276" i="12" s="1"/>
  <c r="S277" i="12" a="1"/>
  <c r="S277" i="12" s="1"/>
  <c r="S278" i="12" a="1"/>
  <c r="S278" i="12" s="1"/>
  <c r="S279" i="12" a="1"/>
  <c r="S279" i="12" s="1"/>
  <c r="S280" i="12" a="1"/>
  <c r="S280" i="12" s="1"/>
  <c r="S281" i="12" a="1"/>
  <c r="S281" i="12" s="1"/>
  <c r="S282" i="12" a="1"/>
  <c r="S282" i="12" s="1"/>
  <c r="S283" i="12" a="1"/>
  <c r="S283" i="12" s="1"/>
  <c r="S284" i="12" a="1"/>
  <c r="S284" i="12" s="1"/>
  <c r="S285" i="12" a="1"/>
  <c r="S285" i="12" s="1"/>
  <c r="S286" i="12" a="1"/>
  <c r="S286" i="12" s="1"/>
  <c r="S287" i="12" a="1"/>
  <c r="S287" i="12" s="1"/>
  <c r="S288" i="12" a="1"/>
  <c r="S288" i="12" s="1"/>
  <c r="S289" i="12" a="1"/>
  <c r="S289" i="12" s="1"/>
  <c r="S290" i="12" a="1"/>
  <c r="S290" i="12" s="1"/>
  <c r="S291" i="12" a="1"/>
  <c r="S291" i="12" s="1"/>
  <c r="S292" i="12" a="1"/>
  <c r="S292" i="12" s="1"/>
  <c r="S293" i="12" a="1"/>
  <c r="S293" i="12" s="1"/>
  <c r="S294" i="12" a="1"/>
  <c r="S294" i="12" s="1"/>
  <c r="S295" i="12" a="1"/>
  <c r="S295" i="12" s="1"/>
  <c r="S296" i="12" a="1"/>
  <c r="S296" i="12" s="1"/>
  <c r="S297" i="12" a="1"/>
  <c r="S297" i="12" s="1"/>
  <c r="S298" i="12" a="1"/>
  <c r="S298" i="12" s="1"/>
  <c r="S299" i="12" a="1"/>
  <c r="S299" i="12" s="1"/>
  <c r="S300" i="12" a="1"/>
  <c r="S300" i="12" s="1"/>
  <c r="S301" i="12" a="1"/>
  <c r="S301" i="12" s="1"/>
  <c r="S302" i="12" a="1"/>
  <c r="S302" i="12" s="1"/>
  <c r="S303" i="12" a="1"/>
  <c r="S303" i="12" s="1"/>
  <c r="S304" i="12" a="1"/>
  <c r="S304" i="12" s="1"/>
  <c r="S305" i="12" a="1"/>
  <c r="S305" i="12" s="1"/>
  <c r="S306" i="12" a="1"/>
  <c r="S306" i="12" s="1"/>
  <c r="S307" i="12" a="1"/>
  <c r="S307" i="12" s="1"/>
  <c r="S308" i="12" a="1"/>
  <c r="S308" i="12" s="1"/>
  <c r="S309" i="12" a="1"/>
  <c r="S309" i="12" s="1"/>
  <c r="S310" i="12" a="1"/>
  <c r="S310" i="12" s="1"/>
  <c r="S311" i="12" a="1"/>
  <c r="S311" i="12" s="1"/>
  <c r="S312" i="12" a="1"/>
  <c r="S312" i="12" s="1"/>
  <c r="S313" i="12" a="1"/>
  <c r="S313" i="12" s="1"/>
  <c r="S314" i="12" a="1"/>
  <c r="S314" i="12" s="1"/>
  <c r="S315" i="12" a="1"/>
  <c r="S315" i="12" s="1"/>
  <c r="S316" i="12" a="1"/>
  <c r="S316" i="12" s="1"/>
  <c r="S317" i="12" a="1"/>
  <c r="S317" i="12" s="1"/>
  <c r="S318" i="12" a="1"/>
  <c r="S318" i="12" s="1"/>
  <c r="S319" i="12" a="1"/>
  <c r="S319" i="12" s="1"/>
  <c r="S320" i="12" a="1"/>
  <c r="S320" i="12" s="1"/>
  <c r="S321" i="12" a="1"/>
  <c r="S321" i="12" s="1"/>
  <c r="S322" i="12" a="1"/>
  <c r="S322" i="12" s="1"/>
  <c r="S323" i="12" a="1"/>
  <c r="S323" i="12" s="1"/>
  <c r="S324" i="12" a="1"/>
  <c r="S324" i="12" s="1"/>
  <c r="S325" i="12" a="1"/>
  <c r="S325" i="12" s="1"/>
  <c r="S326" i="12" a="1"/>
  <c r="S326" i="12" s="1"/>
  <c r="S327" i="12" a="1"/>
  <c r="S327" i="12" s="1"/>
  <c r="S328" i="12" a="1"/>
  <c r="S328" i="12" s="1"/>
  <c r="S329" i="12" a="1"/>
  <c r="S329" i="12" s="1"/>
  <c r="S330" i="12" a="1"/>
  <c r="S330" i="12" s="1"/>
  <c r="S331" i="12" a="1"/>
  <c r="S331" i="12" s="1"/>
  <c r="S332" i="12" a="1"/>
  <c r="S332" i="12" s="1"/>
  <c r="S333" i="12" a="1"/>
  <c r="S333" i="12" s="1"/>
  <c r="S334" i="12" a="1"/>
  <c r="S334" i="12" s="1"/>
  <c r="S335" i="12" a="1"/>
  <c r="S335" i="12" s="1"/>
  <c r="S336" i="12" a="1"/>
  <c r="S336" i="12" s="1"/>
  <c r="S337" i="12" a="1"/>
  <c r="S337" i="12" s="1"/>
  <c r="S338" i="12" a="1"/>
  <c r="S338" i="12" s="1"/>
  <c r="S339" i="12" a="1"/>
  <c r="S339" i="12" s="1"/>
  <c r="S340" i="12" a="1"/>
  <c r="S340" i="12" s="1"/>
  <c r="S341" i="12" a="1"/>
  <c r="S341" i="12" s="1"/>
  <c r="S342" i="12" a="1"/>
  <c r="S342" i="12" s="1"/>
  <c r="S343" i="12" a="1"/>
  <c r="S343" i="12" s="1"/>
  <c r="S344" i="12" a="1"/>
  <c r="S344" i="12" s="1"/>
  <c r="S345" i="12" a="1"/>
  <c r="S345" i="12" s="1"/>
  <c r="S346" i="12" a="1"/>
  <c r="S346" i="12" s="1"/>
  <c r="S347" i="12" a="1"/>
  <c r="S347" i="12" s="1"/>
  <c r="S348" i="12" a="1"/>
  <c r="S348" i="12" s="1"/>
  <c r="S349" i="12" a="1"/>
  <c r="S349" i="12" s="1"/>
  <c r="S350" i="12" a="1"/>
  <c r="S350" i="12" s="1"/>
  <c r="S351" i="12" a="1"/>
  <c r="S351" i="12" s="1"/>
  <c r="S352" i="12" a="1"/>
  <c r="S352" i="12" s="1"/>
  <c r="S353" i="12" a="1"/>
  <c r="S353" i="12" s="1"/>
  <c r="S354" i="12" a="1"/>
  <c r="S354" i="12" s="1"/>
  <c r="S355" i="12" a="1"/>
  <c r="S355" i="12" s="1"/>
  <c r="S356" i="12" a="1"/>
  <c r="S356" i="12" s="1"/>
  <c r="S357" i="12" a="1"/>
  <c r="S357" i="12" s="1"/>
  <c r="S358" i="12" a="1"/>
  <c r="S358" i="12" s="1"/>
  <c r="S359" i="12" a="1"/>
  <c r="S359" i="12" s="1"/>
  <c r="S360" i="12" a="1"/>
  <c r="S360" i="12" s="1"/>
  <c r="S361" i="12" a="1"/>
  <c r="S361" i="12" s="1"/>
  <c r="S362" i="12" a="1"/>
  <c r="S362" i="12" s="1"/>
  <c r="S363" i="12" a="1"/>
  <c r="S363" i="12" s="1"/>
  <c r="S364" i="12" a="1"/>
  <c r="S364" i="12" s="1"/>
  <c r="S365" i="12" a="1"/>
  <c r="S365" i="12" s="1"/>
  <c r="S366" i="12" a="1"/>
  <c r="S366" i="12"/>
  <c r="S367" i="12" a="1"/>
  <c r="S367" i="12" s="1"/>
  <c r="S368" i="12" a="1"/>
  <c r="S368" i="12" s="1"/>
  <c r="S369" i="12" a="1"/>
  <c r="S369" i="12" s="1"/>
  <c r="S370" i="12" a="1"/>
  <c r="S370" i="12" s="1"/>
  <c r="S371" i="12" a="1"/>
  <c r="S371" i="12" s="1"/>
  <c r="S372" i="12" a="1"/>
  <c r="S372" i="12" s="1"/>
  <c r="S373" i="12" a="1"/>
  <c r="S373" i="12" s="1"/>
  <c r="S374" i="12" a="1"/>
  <c r="S374" i="12"/>
  <c r="S375" i="12" a="1"/>
  <c r="S375" i="12" s="1"/>
  <c r="S376" i="12" a="1"/>
  <c r="S376" i="12" s="1"/>
  <c r="S377" i="12" a="1"/>
  <c r="S377" i="12" s="1"/>
  <c r="S378" i="12" a="1"/>
  <c r="S378" i="12" s="1"/>
  <c r="S379" i="12" a="1"/>
  <c r="S379" i="12" s="1"/>
  <c r="S380" i="12" a="1"/>
  <c r="S380" i="12" s="1"/>
  <c r="S381" i="12" a="1"/>
  <c r="S381" i="12" s="1"/>
  <c r="S382" i="12" a="1"/>
  <c r="S382" i="12"/>
  <c r="S383" i="12" a="1"/>
  <c r="S383" i="12" s="1"/>
  <c r="S384" i="12" a="1"/>
  <c r="S384" i="12" s="1"/>
  <c r="S385" i="12" a="1"/>
  <c r="S385" i="12" s="1"/>
  <c r="S386" i="12" a="1"/>
  <c r="S386" i="12" s="1"/>
  <c r="S387" i="12" a="1"/>
  <c r="S387" i="12" s="1"/>
  <c r="S388" i="12" a="1"/>
  <c r="S388" i="12" s="1"/>
  <c r="S389" i="12" a="1"/>
  <c r="S389" i="12" s="1"/>
  <c r="S390" i="12" a="1"/>
  <c r="S390" i="12"/>
  <c r="S391" i="12" a="1"/>
  <c r="S391" i="12" s="1"/>
  <c r="S392" i="12" a="1"/>
  <c r="S392" i="12" s="1"/>
  <c r="S393" i="12" a="1"/>
  <c r="S393" i="12" s="1"/>
  <c r="S394" i="12" a="1"/>
  <c r="S394" i="12" s="1"/>
  <c r="S395" i="12" a="1"/>
  <c r="S395" i="12" s="1"/>
  <c r="S396" i="12" a="1"/>
  <c r="S396" i="12" s="1"/>
  <c r="S397" i="12" a="1"/>
  <c r="S397" i="12" s="1"/>
  <c r="S398" i="12" a="1"/>
  <c r="S398" i="12"/>
  <c r="S399" i="12" a="1"/>
  <c r="S399" i="12" s="1"/>
  <c r="S400" i="12" a="1"/>
  <c r="S400" i="12" s="1"/>
  <c r="S401" i="12" a="1"/>
  <c r="S401" i="12" s="1"/>
  <c r="S402" i="12" a="1"/>
  <c r="S402" i="12" s="1"/>
  <c r="S403" i="12" a="1"/>
  <c r="S403" i="12" s="1"/>
  <c r="S404" i="12" a="1"/>
  <c r="S404" i="12" s="1"/>
  <c r="S405" i="12" a="1"/>
  <c r="S405" i="12" s="1"/>
  <c r="S406" i="12" a="1"/>
  <c r="S406" i="12"/>
  <c r="S407" i="12" a="1"/>
  <c r="S407" i="12" s="1"/>
  <c r="S408" i="12" a="1"/>
  <c r="S408" i="12"/>
  <c r="S409" i="12" a="1"/>
  <c r="S409" i="12" s="1"/>
  <c r="S410" i="12" a="1"/>
  <c r="S410" i="12" s="1"/>
  <c r="S411" i="12" a="1"/>
  <c r="S411" i="12" s="1"/>
  <c r="S412" i="12" a="1"/>
  <c r="S412" i="12" s="1"/>
  <c r="S413" i="12" a="1"/>
  <c r="S413" i="12" s="1"/>
  <c r="S414" i="12" a="1"/>
  <c r="S414" i="12" s="1"/>
  <c r="S415" i="12" a="1"/>
  <c r="S415" i="12" s="1"/>
  <c r="S416" i="12" a="1"/>
  <c r="S416" i="12"/>
  <c r="S417" i="12" a="1"/>
  <c r="S417" i="12" s="1"/>
  <c r="S418" i="12" a="1"/>
  <c r="S418" i="12" s="1"/>
  <c r="S419" i="12" a="1"/>
  <c r="S419" i="12"/>
  <c r="S420" i="12" a="1"/>
  <c r="S420" i="12" s="1"/>
  <c r="S421" i="12" a="1"/>
  <c r="S421" i="12" s="1"/>
  <c r="S422" i="12" a="1"/>
  <c r="S422" i="12" s="1"/>
  <c r="S423" i="12" a="1"/>
  <c r="S423" i="12" s="1"/>
  <c r="S424" i="12" a="1"/>
  <c r="S424" i="12" s="1"/>
  <c r="S425" i="12" a="1"/>
  <c r="S425" i="12" s="1"/>
  <c r="S426" i="12" a="1"/>
  <c r="S426" i="12" s="1"/>
  <c r="S427" i="12" a="1"/>
  <c r="S427" i="12"/>
  <c r="S428" i="12" a="1"/>
  <c r="S428" i="12" s="1"/>
  <c r="S429" i="12" a="1"/>
  <c r="S429" i="12"/>
  <c r="S430" i="12" a="1"/>
  <c r="S430" i="12" s="1"/>
  <c r="S431" i="12" a="1"/>
  <c r="S431" i="12" s="1"/>
  <c r="S432" i="12" a="1"/>
  <c r="S432" i="12" s="1"/>
  <c r="S433" i="12" a="1"/>
  <c r="S433" i="12" s="1"/>
  <c r="S434" i="12" a="1"/>
  <c r="S434" i="12" s="1"/>
  <c r="S435" i="12" a="1"/>
  <c r="S435" i="12" s="1"/>
  <c r="S436" i="12" a="1"/>
  <c r="S436" i="12" s="1"/>
  <c r="S437" i="12" a="1"/>
  <c r="S437" i="12"/>
  <c r="S438" i="12" a="1"/>
  <c r="S438" i="12" s="1"/>
  <c r="S439" i="12" a="1"/>
  <c r="S439" i="12" s="1"/>
  <c r="S440" i="12" a="1"/>
  <c r="S440" i="12" s="1"/>
  <c r="S441" i="12" a="1"/>
  <c r="S441" i="12" s="1"/>
  <c r="S442" i="12" a="1"/>
  <c r="S442" i="12" s="1"/>
  <c r="S443" i="12" a="1"/>
  <c r="S443" i="12" s="1"/>
  <c r="S444" i="12" a="1"/>
  <c r="S444" i="12" s="1"/>
  <c r="S445" i="12" a="1"/>
  <c r="S445" i="12"/>
  <c r="S446" i="12" a="1"/>
  <c r="S446" i="12" s="1"/>
  <c r="S447" i="12" a="1"/>
  <c r="S447" i="12" s="1"/>
  <c r="S448" i="12" a="1"/>
  <c r="S448" i="12" s="1"/>
  <c r="S449" i="12" a="1"/>
  <c r="S449" i="12" s="1"/>
  <c r="S450" i="12" a="1"/>
  <c r="S450" i="12" s="1"/>
  <c r="S451" i="12" a="1"/>
  <c r="S451" i="12" s="1"/>
  <c r="S452" i="12" a="1"/>
  <c r="S452" i="12" s="1"/>
  <c r="S453" i="12" a="1"/>
  <c r="S453" i="12"/>
  <c r="S454" i="12" a="1"/>
  <c r="S454" i="12" s="1"/>
  <c r="S455" i="12" a="1"/>
  <c r="S455" i="12" s="1"/>
  <c r="S456" i="12" a="1"/>
  <c r="S456" i="12" s="1"/>
  <c r="S457" i="12" a="1"/>
  <c r="S457" i="12" s="1"/>
  <c r="S458" i="12" a="1"/>
  <c r="S458" i="12" s="1"/>
  <c r="S459" i="12" a="1"/>
  <c r="S459" i="12" s="1"/>
  <c r="S460" i="12" a="1"/>
  <c r="S460" i="12" s="1"/>
  <c r="S461" i="12" a="1"/>
  <c r="S461" i="12"/>
  <c r="S462" i="12" a="1"/>
  <c r="S462" i="12" s="1"/>
  <c r="S463" i="12" a="1"/>
  <c r="S463" i="12" s="1"/>
  <c r="S464" i="12" a="1"/>
  <c r="S464" i="12" s="1"/>
  <c r="S465" i="12" a="1"/>
  <c r="S465" i="12" s="1"/>
  <c r="S466" i="12" a="1"/>
  <c r="S466" i="12" s="1"/>
  <c r="S467" i="12" a="1"/>
  <c r="S467" i="12" s="1"/>
  <c r="S468" i="12" a="1"/>
  <c r="S468" i="12" s="1"/>
  <c r="S469" i="12" a="1"/>
  <c r="S469" i="12"/>
  <c r="S470" i="12" a="1"/>
  <c r="S470" i="12" s="1"/>
  <c r="S471" i="12" a="1"/>
  <c r="S471" i="12" s="1"/>
  <c r="S472" i="12" a="1"/>
  <c r="S472" i="12" s="1"/>
  <c r="S473" i="12" a="1"/>
  <c r="S473" i="12" s="1"/>
  <c r="S474" i="12" a="1"/>
  <c r="S474" i="12" s="1"/>
  <c r="S475" i="12" a="1"/>
  <c r="S475" i="12" s="1"/>
  <c r="S476" i="12" a="1"/>
  <c r="S476" i="12" s="1"/>
  <c r="S477" i="12" a="1"/>
  <c r="S477" i="12"/>
  <c r="S478" i="12" a="1"/>
  <c r="S478" i="12" s="1"/>
  <c r="S479" i="12" a="1"/>
  <c r="S479" i="12" s="1"/>
  <c r="S480" i="12" a="1"/>
  <c r="S480" i="12" s="1"/>
  <c r="S481" i="12" a="1"/>
  <c r="S481" i="12" s="1"/>
  <c r="S482" i="12" a="1"/>
  <c r="S482" i="12" s="1"/>
  <c r="S483" i="12" a="1"/>
  <c r="S483" i="12" s="1"/>
  <c r="S484" i="12" a="1"/>
  <c r="S484" i="12" s="1"/>
  <c r="S485" i="12" a="1"/>
  <c r="S485" i="12"/>
  <c r="S486" i="12" a="1"/>
  <c r="S486" i="12" s="1"/>
  <c r="S487" i="12" a="1"/>
  <c r="S487" i="12" s="1"/>
  <c r="S488" i="12" a="1"/>
  <c r="S488" i="12" s="1"/>
  <c r="S489" i="12" a="1"/>
  <c r="S489" i="12" s="1"/>
  <c r="S490" i="12" a="1"/>
  <c r="S490" i="12" s="1"/>
  <c r="S491" i="12" a="1"/>
  <c r="S491" i="12" s="1"/>
  <c r="S492" i="12" a="1"/>
  <c r="S492" i="12" s="1"/>
  <c r="S493" i="12" a="1"/>
  <c r="S493" i="12"/>
  <c r="S494" i="12" a="1"/>
  <c r="S494" i="12" s="1"/>
  <c r="S495" i="12" a="1"/>
  <c r="S495" i="12" s="1"/>
  <c r="S496" i="12" a="1"/>
  <c r="S496" i="12" s="1"/>
  <c r="S497" i="12" a="1"/>
  <c r="S497" i="12" s="1"/>
  <c r="S498" i="12" a="1"/>
  <c r="S498" i="12" s="1"/>
  <c r="S499" i="12" a="1"/>
  <c r="S499" i="12" s="1"/>
  <c r="S500" i="12" a="1"/>
  <c r="S500" i="12" s="1"/>
  <c r="S501" i="12" a="1"/>
  <c r="S501" i="12"/>
  <c r="S502" i="12" a="1"/>
  <c r="S502" i="12" s="1"/>
  <c r="S503" i="12" a="1"/>
  <c r="S503" i="12" s="1"/>
  <c r="S504" i="12" a="1"/>
  <c r="S504" i="12" s="1"/>
  <c r="S505" i="12" a="1"/>
  <c r="S505" i="12" s="1"/>
  <c r="S506" i="12" a="1"/>
  <c r="S506" i="12" s="1"/>
  <c r="S507" i="12" a="1"/>
  <c r="S507" i="12" s="1"/>
  <c r="S508" i="12" a="1"/>
  <c r="S508" i="12" s="1"/>
  <c r="S509" i="12" a="1"/>
  <c r="S509" i="12"/>
  <c r="S510" i="12" a="1"/>
  <c r="S510" i="12" s="1"/>
  <c r="S511" i="12" a="1"/>
  <c r="S511" i="12" s="1"/>
  <c r="S512" i="12" a="1"/>
  <c r="S512" i="12" s="1"/>
  <c r="S513" i="12" a="1"/>
  <c r="S513" i="12" s="1"/>
  <c r="S514" i="12" a="1"/>
  <c r="S514" i="12" s="1"/>
  <c r="S515" i="12" a="1"/>
  <c r="S515" i="12" s="1"/>
  <c r="S516" i="12" a="1"/>
  <c r="S516" i="12" s="1"/>
  <c r="S517" i="12" a="1"/>
  <c r="S517" i="12"/>
  <c r="S518" i="12" a="1"/>
  <c r="S518" i="12" s="1"/>
  <c r="S519" i="12" a="1"/>
  <c r="S519" i="12" s="1"/>
  <c r="S520" i="12" a="1"/>
  <c r="S520" i="12" s="1"/>
  <c r="S521" i="12" a="1"/>
  <c r="S521" i="12" s="1"/>
  <c r="S522" i="12" a="1"/>
  <c r="S522" i="12" s="1"/>
  <c r="S523" i="12" a="1"/>
  <c r="S523" i="12" s="1"/>
  <c r="S524" i="12" a="1"/>
  <c r="S524" i="12" s="1"/>
  <c r="S525" i="12" a="1"/>
  <c r="S525" i="12"/>
  <c r="S526" i="12" a="1"/>
  <c r="S526" i="12" s="1"/>
  <c r="S527" i="12" a="1"/>
  <c r="S527" i="12" s="1"/>
  <c r="S528" i="12" a="1"/>
  <c r="S528" i="12" s="1"/>
  <c r="S529" i="12" a="1"/>
  <c r="S529" i="12" s="1"/>
  <c r="S530" i="12" a="1"/>
  <c r="S530" i="12" s="1"/>
  <c r="S531" i="12" a="1"/>
  <c r="S531" i="12" s="1"/>
  <c r="S532" i="12" a="1"/>
  <c r="S532" i="12" s="1"/>
  <c r="S533" i="12" a="1"/>
  <c r="S533" i="12"/>
  <c r="S534" i="12" a="1"/>
  <c r="S534" i="12" s="1"/>
  <c r="S535" i="12" a="1"/>
  <c r="S535" i="12" s="1"/>
  <c r="S536" i="12" a="1"/>
  <c r="S536" i="12" s="1"/>
  <c r="S537" i="12" a="1"/>
  <c r="S537" i="12" s="1"/>
  <c r="S538" i="12" a="1"/>
  <c r="S538" i="12" s="1"/>
  <c r="S539" i="12" a="1"/>
  <c r="S539" i="12" s="1"/>
  <c r="S540" i="12" a="1"/>
  <c r="S540" i="12" s="1"/>
  <c r="S541" i="12" a="1"/>
  <c r="S541" i="12"/>
  <c r="S542" i="12" a="1"/>
  <c r="S542" i="12" s="1"/>
  <c r="S543" i="12" a="1"/>
  <c r="S543" i="12" s="1"/>
  <c r="S544" i="12" a="1"/>
  <c r="S544" i="12" s="1"/>
  <c r="S545" i="12" a="1"/>
  <c r="S545" i="12" s="1"/>
  <c r="S546" i="12" a="1"/>
  <c r="S546" i="12" s="1"/>
  <c r="S547" i="12" a="1"/>
  <c r="S547" i="12" s="1"/>
  <c r="S548" i="12" a="1"/>
  <c r="S548" i="12" s="1"/>
  <c r="S549" i="12" a="1"/>
  <c r="S549" i="12"/>
  <c r="S550" i="12" a="1"/>
  <c r="S550" i="12" s="1"/>
  <c r="S551" i="12" a="1"/>
  <c r="S551" i="12" s="1"/>
  <c r="S552" i="12" a="1"/>
  <c r="S552" i="12" s="1"/>
  <c r="S553" i="12" a="1"/>
  <c r="S553" i="12" s="1"/>
  <c r="S554" i="12" a="1"/>
  <c r="S554" i="12" s="1"/>
  <c r="S555" i="12" a="1"/>
  <c r="S555" i="12" s="1"/>
  <c r="S556" i="12" a="1"/>
  <c r="S556" i="12" s="1"/>
  <c r="S557" i="12" a="1"/>
  <c r="S557" i="12"/>
  <c r="S558" i="12" a="1"/>
  <c r="S558" i="12" s="1"/>
  <c r="S559" i="12" a="1"/>
  <c r="S559" i="12" s="1"/>
  <c r="S560" i="12" a="1"/>
  <c r="S560" i="12" s="1"/>
  <c r="S561" i="12" a="1"/>
  <c r="S561" i="12" s="1"/>
  <c r="S562" i="12" a="1"/>
  <c r="S562" i="12" s="1"/>
  <c r="S563" i="12" a="1"/>
  <c r="S563" i="12" s="1"/>
  <c r="S564" i="12" a="1"/>
  <c r="S564" i="12" s="1"/>
  <c r="S565" i="12" a="1"/>
  <c r="S565" i="12"/>
  <c r="S566" i="12" a="1"/>
  <c r="S566" i="12" s="1"/>
  <c r="S567" i="12" a="1"/>
  <c r="S567" i="12" s="1"/>
  <c r="S568" i="12" a="1"/>
  <c r="S568" i="12" s="1"/>
  <c r="S569" i="12" a="1"/>
  <c r="S569" i="12" s="1"/>
  <c r="S570" i="12" a="1"/>
  <c r="S570" i="12" s="1"/>
  <c r="S571" i="12" a="1"/>
  <c r="S571" i="12" s="1"/>
  <c r="S572" i="12" a="1"/>
  <c r="S572" i="12" s="1"/>
  <c r="S573" i="12" a="1"/>
  <c r="S573" i="12"/>
  <c r="S574" i="12" a="1"/>
  <c r="S574" i="12" s="1"/>
  <c r="S575" i="12" a="1"/>
  <c r="S575" i="12" s="1"/>
  <c r="S576" i="12" a="1"/>
  <c r="S576" i="12" s="1"/>
  <c r="S577" i="12" a="1"/>
  <c r="S577" i="12" s="1"/>
  <c r="S578" i="12" a="1"/>
  <c r="S578" i="12" s="1"/>
  <c r="S579" i="12" a="1"/>
  <c r="S579" i="12" s="1"/>
  <c r="S580" i="12" a="1"/>
  <c r="S580" i="12" s="1"/>
  <c r="S581" i="12" a="1"/>
  <c r="S581" i="12"/>
  <c r="S582" i="12" a="1"/>
  <c r="S582" i="12" s="1"/>
  <c r="S583" i="12" a="1"/>
  <c r="S583" i="12" s="1"/>
  <c r="S584" i="12" a="1"/>
  <c r="S584" i="12" s="1"/>
  <c r="S585" i="12" a="1"/>
  <c r="S585" i="12" s="1"/>
  <c r="S586" i="12" a="1"/>
  <c r="S586" i="12" s="1"/>
  <c r="S587" i="12" a="1"/>
  <c r="S587" i="12" s="1"/>
  <c r="S588" i="12" a="1"/>
  <c r="S588" i="12" s="1"/>
  <c r="S589" i="12" a="1"/>
  <c r="S589" i="12"/>
  <c r="S590" i="12" a="1"/>
  <c r="S590" i="12" s="1"/>
  <c r="S591" i="12" a="1"/>
  <c r="S591" i="12" s="1"/>
  <c r="S592" i="12" a="1"/>
  <c r="S592" i="12" s="1"/>
  <c r="S593" i="12" a="1"/>
  <c r="S593" i="12" s="1"/>
  <c r="S594" i="12" a="1"/>
  <c r="S594" i="12" s="1"/>
  <c r="S595" i="12" a="1"/>
  <c r="S595" i="12" s="1"/>
  <c r="S596" i="12" a="1"/>
  <c r="S596" i="12" s="1"/>
  <c r="S597" i="12" a="1"/>
  <c r="S597" i="12"/>
  <c r="S598" i="12" a="1"/>
  <c r="S598" i="12" s="1"/>
  <c r="S599" i="12" a="1"/>
  <c r="S599" i="12" s="1"/>
  <c r="S600" i="12" a="1"/>
  <c r="S600" i="12" s="1"/>
  <c r="S601" i="12" a="1"/>
  <c r="S601" i="12" s="1"/>
  <c r="S602" i="12" a="1"/>
  <c r="S602" i="12" s="1"/>
  <c r="S603" i="12" a="1"/>
  <c r="S603" i="12" s="1"/>
  <c r="S604" i="12" a="1"/>
  <c r="S604" i="12" s="1"/>
  <c r="S605" i="12" a="1"/>
  <c r="S605" i="12"/>
  <c r="S606" i="12" a="1"/>
  <c r="S606" i="12" s="1"/>
  <c r="S607" i="12" a="1"/>
  <c r="S607" i="12" s="1"/>
  <c r="S608" i="12" a="1"/>
  <c r="S608" i="12" s="1"/>
  <c r="S609" i="12" a="1"/>
  <c r="S609" i="12" s="1"/>
  <c r="S610" i="12" a="1"/>
  <c r="S610" i="12" s="1"/>
  <c r="S611" i="12" a="1"/>
  <c r="S611" i="12" s="1"/>
  <c r="S612" i="12" a="1"/>
  <c r="S612" i="12" s="1"/>
  <c r="S613" i="12" a="1"/>
  <c r="S613" i="12"/>
  <c r="S614" i="12" a="1"/>
  <c r="S614" i="12" s="1"/>
  <c r="S615" i="12" a="1"/>
  <c r="S615" i="12" s="1"/>
  <c r="S616" i="12" a="1"/>
  <c r="S616" i="12" s="1"/>
  <c r="S617" i="12" a="1"/>
  <c r="S617" i="12" s="1"/>
  <c r="S618" i="12" a="1"/>
  <c r="S618" i="12" s="1"/>
  <c r="S619" i="12" a="1"/>
  <c r="S619" i="12" s="1"/>
  <c r="S620" i="12" a="1"/>
  <c r="S620" i="12" s="1"/>
  <c r="S621" i="12" a="1"/>
  <c r="S621" i="12"/>
  <c r="S622" i="12" a="1"/>
  <c r="S622" i="12" s="1"/>
  <c r="S623" i="12" a="1"/>
  <c r="S623" i="12" s="1"/>
  <c r="S624" i="12" a="1"/>
  <c r="S624" i="12" s="1"/>
  <c r="S625" i="12" a="1"/>
  <c r="S625" i="12" s="1"/>
  <c r="S626" i="12" a="1"/>
  <c r="S626" i="12" s="1"/>
  <c r="S627" i="12" a="1"/>
  <c r="S627" i="12" s="1"/>
  <c r="S628" i="12" a="1"/>
  <c r="S628" i="12" s="1"/>
  <c r="S629" i="12" a="1"/>
  <c r="S629" i="12"/>
  <c r="S630" i="12" a="1"/>
  <c r="S630" i="12" s="1"/>
  <c r="S631" i="12" a="1"/>
  <c r="S631" i="12" s="1"/>
  <c r="S632" i="12" a="1"/>
  <c r="S632" i="12" s="1"/>
  <c r="S633" i="12" a="1"/>
  <c r="S633" i="12" s="1"/>
  <c r="S634" i="12" a="1"/>
  <c r="S634" i="12" s="1"/>
  <c r="S635" i="12" a="1"/>
  <c r="S635" i="12" s="1"/>
  <c r="S636" i="12" a="1"/>
  <c r="S636" i="12" s="1"/>
  <c r="S637" i="12" a="1"/>
  <c r="S637" i="12"/>
  <c r="S638" i="12" a="1"/>
  <c r="S638" i="12" s="1"/>
  <c r="S639" i="12" a="1"/>
  <c r="S639" i="12" s="1"/>
  <c r="S640" i="12" a="1"/>
  <c r="S640" i="12" s="1"/>
  <c r="S641" i="12" a="1"/>
  <c r="S641" i="12" s="1"/>
  <c r="S642" i="12" a="1"/>
  <c r="S642" i="12" s="1"/>
  <c r="S643" i="12" a="1"/>
  <c r="S643" i="12" s="1"/>
  <c r="S644" i="12" a="1"/>
  <c r="S644" i="12" s="1"/>
  <c r="S645" i="12" a="1"/>
  <c r="S645" i="12"/>
  <c r="S646" i="12" a="1"/>
  <c r="S646" i="12" s="1"/>
  <c r="S647" i="12" a="1"/>
  <c r="S647" i="12" s="1"/>
  <c r="S648" i="12" a="1"/>
  <c r="S648" i="12" s="1"/>
  <c r="S649" i="12" a="1"/>
  <c r="S649" i="12" s="1"/>
  <c r="S650" i="12" a="1"/>
  <c r="S650" i="12" s="1"/>
  <c r="S651" i="12" a="1"/>
  <c r="S651" i="12" s="1"/>
  <c r="S652" i="12" a="1"/>
  <c r="S652" i="12" s="1"/>
  <c r="S653" i="12" a="1"/>
  <c r="S653" i="12"/>
  <c r="S654" i="12" a="1"/>
  <c r="S654" i="12" s="1"/>
  <c r="S655" i="12" a="1"/>
  <c r="S655" i="12" s="1"/>
  <c r="S656" i="12" a="1"/>
  <c r="S656" i="12" s="1"/>
  <c r="S657" i="12" a="1"/>
  <c r="S657" i="12" s="1"/>
  <c r="S658" i="12" a="1"/>
  <c r="S658" i="12" s="1"/>
  <c r="S659" i="12" a="1"/>
  <c r="S659" i="12" s="1"/>
  <c r="S660" i="12" a="1"/>
  <c r="S660" i="12" s="1"/>
  <c r="S661" i="12" a="1"/>
  <c r="S661" i="12"/>
  <c r="S662" i="12" a="1"/>
  <c r="S662" i="12" s="1"/>
  <c r="S663" i="12" a="1"/>
  <c r="S663" i="12" s="1"/>
  <c r="S664" i="12" a="1"/>
  <c r="S664" i="12" s="1"/>
  <c r="S665" i="12" a="1"/>
  <c r="S665" i="12" s="1"/>
  <c r="S666" i="12" a="1"/>
  <c r="S666" i="12" s="1"/>
  <c r="S667" i="12" a="1"/>
  <c r="S667" i="12" s="1"/>
  <c r="S668" i="12" a="1"/>
  <c r="S668" i="12" s="1"/>
  <c r="S669" i="12" a="1"/>
  <c r="S669" i="12"/>
  <c r="S670" i="12" a="1"/>
  <c r="S670" i="12" s="1"/>
  <c r="S671" i="12" a="1"/>
  <c r="S671" i="12" s="1"/>
  <c r="S672" i="12" a="1"/>
  <c r="S672" i="12" s="1"/>
  <c r="S673" i="12" a="1"/>
  <c r="S673" i="12" s="1"/>
  <c r="S674" i="12" a="1"/>
  <c r="S674" i="12" s="1"/>
  <c r="S675" i="12" a="1"/>
  <c r="S675" i="12" s="1"/>
  <c r="S676" i="12" a="1"/>
  <c r="S676" i="12" s="1"/>
  <c r="S677" i="12" a="1"/>
  <c r="S677" i="12"/>
  <c r="S678" i="12" a="1"/>
  <c r="S678" i="12" s="1"/>
  <c r="S679" i="12" a="1"/>
  <c r="S679" i="12" s="1"/>
  <c r="S680" i="12" a="1"/>
  <c r="S680" i="12" s="1"/>
  <c r="S681" i="12" a="1"/>
  <c r="S681" i="12" s="1"/>
  <c r="S682" i="12" a="1"/>
  <c r="S682" i="12" s="1"/>
  <c r="S683" i="12" a="1"/>
  <c r="S683" i="12" s="1"/>
  <c r="S684" i="12" a="1"/>
  <c r="S684" i="12" s="1"/>
  <c r="S685" i="12" a="1"/>
  <c r="S685" i="12"/>
  <c r="S686" i="12" a="1"/>
  <c r="S686" i="12" s="1"/>
  <c r="S687" i="12" a="1"/>
  <c r="S687" i="12" s="1"/>
  <c r="S688" i="12" a="1"/>
  <c r="S688" i="12" s="1"/>
  <c r="S689" i="12" a="1"/>
  <c r="S689" i="12" s="1"/>
  <c r="S690" i="12" a="1"/>
  <c r="S690" i="12" s="1"/>
  <c r="S691" i="12" a="1"/>
  <c r="S691" i="12" s="1"/>
  <c r="S692" i="12" a="1"/>
  <c r="S692" i="12" s="1"/>
  <c r="S693" i="12" a="1"/>
  <c r="S693" i="12"/>
  <c r="S694" i="12" a="1"/>
  <c r="S694" i="12" s="1"/>
  <c r="S695" i="12" a="1"/>
  <c r="S695" i="12" s="1"/>
  <c r="S696" i="12" a="1"/>
  <c r="S696" i="12" s="1"/>
  <c r="S697" i="12" a="1"/>
  <c r="S697" i="12" s="1"/>
  <c r="S698" i="12" a="1"/>
  <c r="S698" i="12" s="1"/>
  <c r="S699" i="12" a="1"/>
  <c r="S699" i="12" s="1"/>
  <c r="S700" i="12" a="1"/>
  <c r="S700" i="12" s="1"/>
  <c r="S701" i="12" a="1"/>
  <c r="S701" i="12"/>
  <c r="S702" i="12" a="1"/>
  <c r="S702" i="12" s="1"/>
  <c r="S703" i="12" a="1"/>
  <c r="S703" i="12" s="1"/>
  <c r="S704" i="12" a="1"/>
  <c r="S704" i="12" s="1"/>
  <c r="S705" i="12" a="1"/>
  <c r="S705" i="12" s="1"/>
  <c r="S706" i="12" a="1"/>
  <c r="S706" i="12" s="1"/>
  <c r="S707" i="12" a="1"/>
  <c r="S707" i="12" s="1"/>
  <c r="S708" i="12" a="1"/>
  <c r="S708" i="12" s="1"/>
  <c r="S709" i="12" a="1"/>
  <c r="S709" i="12"/>
  <c r="S710" i="12" a="1"/>
  <c r="S710" i="12" s="1"/>
  <c r="S711" i="12" a="1"/>
  <c r="S711" i="12" s="1"/>
  <c r="S712" i="12" a="1"/>
  <c r="S712" i="12" s="1"/>
  <c r="S713" i="12" a="1"/>
  <c r="S713" i="12" s="1"/>
  <c r="S714" i="12" a="1"/>
  <c r="S714" i="12" s="1"/>
  <c r="S715" i="12" a="1"/>
  <c r="S715" i="12" s="1"/>
  <c r="S716" i="12" a="1"/>
  <c r="S716" i="12" s="1"/>
  <c r="S717" i="12" a="1"/>
  <c r="S717" i="12" s="1"/>
  <c r="S718" i="12" a="1"/>
  <c r="S718" i="12" s="1"/>
  <c r="S719" i="12" a="1"/>
  <c r="S719" i="12" s="1"/>
  <c r="S720" i="12" a="1"/>
  <c r="S720" i="12" s="1"/>
  <c r="S721" i="12" a="1"/>
  <c r="S721" i="12" s="1"/>
  <c r="S722" i="12" a="1"/>
  <c r="S722" i="12" s="1"/>
  <c r="S723" i="12" a="1"/>
  <c r="S723" i="12" s="1"/>
  <c r="S724" i="12" a="1"/>
  <c r="S724" i="12" s="1"/>
  <c r="S725" i="12" a="1"/>
  <c r="S725" i="12" s="1"/>
  <c r="S726" i="12" a="1"/>
  <c r="S726" i="12" s="1"/>
  <c r="S727" i="12" a="1"/>
  <c r="S727" i="12" s="1"/>
  <c r="S728" i="12" a="1"/>
  <c r="S728" i="12" s="1"/>
  <c r="S729" i="12" a="1"/>
  <c r="S729" i="12" s="1"/>
  <c r="S730" i="12" a="1"/>
  <c r="S730" i="12" s="1"/>
  <c r="S731" i="12" a="1"/>
  <c r="S731" i="12" s="1"/>
  <c r="S732" i="12" a="1"/>
  <c r="S732" i="12" s="1"/>
  <c r="S733" i="12" a="1"/>
  <c r="S733" i="12" s="1"/>
  <c r="S734" i="12" a="1"/>
  <c r="S734" i="12" s="1"/>
  <c r="S735" i="12" a="1"/>
  <c r="S735" i="12" s="1"/>
  <c r="S736" i="12" a="1"/>
  <c r="S736" i="12" s="1"/>
  <c r="S737" i="12" a="1"/>
  <c r="S737" i="12" s="1"/>
  <c r="S738" i="12" a="1"/>
  <c r="S738" i="12" s="1"/>
  <c r="S739" i="12" a="1"/>
  <c r="S739" i="12" s="1"/>
  <c r="S740" i="12" a="1"/>
  <c r="S740" i="12" s="1"/>
  <c r="S741" i="12" a="1"/>
  <c r="S741" i="12" s="1"/>
  <c r="S742" i="12" a="1"/>
  <c r="S742" i="12" s="1"/>
  <c r="S743" i="12" a="1"/>
  <c r="S743" i="12" s="1"/>
  <c r="S744" i="12" a="1"/>
  <c r="S744" i="12" s="1"/>
  <c r="S745" i="12" a="1"/>
  <c r="S745" i="12" s="1"/>
  <c r="S746" i="12" a="1"/>
  <c r="S746" i="12" s="1"/>
  <c r="S747" i="12" a="1"/>
  <c r="S747" i="12" s="1"/>
  <c r="S748" i="12" a="1"/>
  <c r="S748" i="12" s="1"/>
  <c r="S749" i="12" a="1"/>
  <c r="S749" i="12" s="1"/>
  <c r="S750" i="12" a="1"/>
  <c r="S750" i="12" s="1"/>
  <c r="S751" i="12" a="1"/>
  <c r="S751" i="12" s="1"/>
  <c r="S752" i="12" a="1"/>
  <c r="S752" i="12" s="1"/>
  <c r="S753" i="12" a="1"/>
  <c r="S753" i="12" s="1"/>
  <c r="S754" i="12" a="1"/>
  <c r="S754" i="12" s="1"/>
  <c r="S755" i="12" a="1"/>
  <c r="S755" i="12" s="1"/>
  <c r="S756" i="12" a="1"/>
  <c r="S756" i="12" s="1"/>
  <c r="S757" i="12" a="1"/>
  <c r="S757" i="12" s="1"/>
  <c r="S758" i="12" a="1"/>
  <c r="S758" i="12" s="1"/>
  <c r="S759" i="12" a="1"/>
  <c r="S759" i="12" s="1"/>
  <c r="S760" i="12" a="1"/>
  <c r="S760" i="12" s="1"/>
  <c r="S761" i="12" a="1"/>
  <c r="S761" i="12" s="1"/>
  <c r="S762" i="12" a="1"/>
  <c r="S762" i="12" s="1"/>
  <c r="S763" i="12" a="1"/>
  <c r="S763" i="12" s="1"/>
  <c r="S764" i="12" a="1"/>
  <c r="S764" i="12" s="1"/>
  <c r="S765" i="12" a="1"/>
  <c r="S765" i="12" s="1"/>
  <c r="S766" i="12" a="1"/>
  <c r="S766" i="12" s="1"/>
  <c r="S767" i="12" a="1"/>
  <c r="S767" i="12" s="1"/>
  <c r="S768" i="12" a="1"/>
  <c r="S768" i="12" s="1"/>
  <c r="S769" i="12" a="1"/>
  <c r="S769" i="12" s="1"/>
  <c r="S770" i="12" a="1"/>
  <c r="S770" i="12" s="1"/>
  <c r="S771" i="12" a="1"/>
  <c r="S771" i="12" s="1"/>
  <c r="S772" i="12" a="1"/>
  <c r="S772" i="12" s="1"/>
  <c r="S773" i="12" a="1"/>
  <c r="S773" i="12" s="1"/>
  <c r="S774" i="12" a="1"/>
  <c r="S774" i="12" s="1"/>
  <c r="S775" i="12" a="1"/>
  <c r="S775" i="12" s="1"/>
  <c r="S776" i="12" a="1"/>
  <c r="S776" i="12" s="1"/>
  <c r="S777" i="12" a="1"/>
  <c r="S777" i="12" s="1"/>
  <c r="S778" i="12" a="1"/>
  <c r="S778" i="12" s="1"/>
  <c r="S779" i="12" a="1"/>
  <c r="S779" i="12" s="1"/>
  <c r="S780" i="12" a="1"/>
  <c r="S780" i="12" s="1"/>
  <c r="S781" i="12" a="1"/>
  <c r="S781" i="12" s="1"/>
  <c r="S782" i="12" a="1"/>
  <c r="S782" i="12" s="1"/>
  <c r="S783" i="12" a="1"/>
  <c r="S783" i="12" s="1"/>
  <c r="S784" i="12" a="1"/>
  <c r="S784" i="12" s="1"/>
  <c r="S785" i="12" a="1"/>
  <c r="S785" i="12" s="1"/>
  <c r="S786" i="12" a="1"/>
  <c r="S786" i="12" s="1"/>
  <c r="S787" i="12" a="1"/>
  <c r="S787" i="12" s="1"/>
  <c r="S788" i="12" a="1"/>
  <c r="S788" i="12" s="1"/>
  <c r="S789" i="12" a="1"/>
  <c r="S789" i="12" s="1"/>
  <c r="S790" i="12" a="1"/>
  <c r="S790" i="12" s="1"/>
  <c r="S791" i="12" a="1"/>
  <c r="S791" i="12" s="1"/>
  <c r="S792" i="12" a="1"/>
  <c r="S792" i="12" s="1"/>
  <c r="S793" i="12" a="1"/>
  <c r="S793" i="12" s="1"/>
  <c r="S794" i="12" a="1"/>
  <c r="S794" i="12" s="1"/>
  <c r="S795" i="12" a="1"/>
  <c r="S795" i="12" s="1"/>
  <c r="S796" i="12" a="1"/>
  <c r="S796" i="12" s="1"/>
  <c r="S797" i="12" a="1"/>
  <c r="S797" i="12" s="1"/>
  <c r="S798" i="12" a="1"/>
  <c r="S798" i="12" s="1"/>
  <c r="S799" i="12" a="1"/>
  <c r="S799" i="12" s="1"/>
  <c r="S800" i="12" a="1"/>
  <c r="S800" i="12" s="1"/>
  <c r="S801" i="12" a="1"/>
  <c r="S801" i="12" s="1"/>
  <c r="S802" i="12" a="1"/>
  <c r="S802" i="12" s="1"/>
  <c r="S803" i="12" a="1"/>
  <c r="S803" i="12" s="1"/>
  <c r="S804" i="12" a="1"/>
  <c r="S804" i="12" s="1"/>
  <c r="S805" i="12" a="1"/>
  <c r="S805" i="12" s="1"/>
  <c r="S806" i="12" a="1"/>
  <c r="S806" i="12" s="1"/>
  <c r="S807" i="12" a="1"/>
  <c r="S807" i="12" s="1"/>
  <c r="S808" i="12" a="1"/>
  <c r="S808" i="12" s="1"/>
  <c r="S809" i="12" a="1"/>
  <c r="S809" i="12" s="1"/>
  <c r="S810" i="12" a="1"/>
  <c r="S810" i="12" s="1"/>
  <c r="S811" i="12" a="1"/>
  <c r="S811" i="12" s="1"/>
  <c r="S812" i="12" a="1"/>
  <c r="S812" i="12" s="1"/>
  <c r="S813" i="12" a="1"/>
  <c r="S813" i="12" s="1"/>
  <c r="S814" i="12" a="1"/>
  <c r="S814" i="12" s="1"/>
  <c r="S815" i="12" a="1"/>
  <c r="S815" i="12" s="1"/>
  <c r="S816" i="12" a="1"/>
  <c r="S816" i="12" s="1"/>
  <c r="S817" i="12" a="1"/>
  <c r="S817" i="12" s="1"/>
  <c r="S818" i="12" a="1"/>
  <c r="S818" i="12" s="1"/>
  <c r="S819" i="12" a="1"/>
  <c r="S819" i="12" s="1"/>
  <c r="S820" i="12" a="1"/>
  <c r="S820" i="12" s="1"/>
  <c r="S821" i="12" a="1"/>
  <c r="S821" i="12" s="1"/>
  <c r="S822" i="12" a="1"/>
  <c r="S822" i="12" s="1"/>
  <c r="S823" i="12" a="1"/>
  <c r="S823" i="12" s="1"/>
  <c r="S824" i="12" a="1"/>
  <c r="S824" i="12" s="1"/>
  <c r="S825" i="12" a="1"/>
  <c r="S825" i="12" s="1"/>
  <c r="S826" i="12" a="1"/>
  <c r="S826" i="12" s="1"/>
  <c r="S827" i="12" a="1"/>
  <c r="S827" i="12" s="1"/>
  <c r="S828" i="12" a="1"/>
  <c r="S828" i="12" s="1"/>
  <c r="S829" i="12" a="1"/>
  <c r="S829" i="12" s="1"/>
  <c r="S830" i="12" a="1"/>
  <c r="S830" i="12" s="1"/>
  <c r="S831" i="12" a="1"/>
  <c r="S831" i="12" s="1"/>
  <c r="S832" i="12" a="1"/>
  <c r="S832" i="12" s="1"/>
  <c r="S833" i="12" a="1"/>
  <c r="S833" i="12" s="1"/>
  <c r="S834" i="12" a="1"/>
  <c r="S834" i="12" s="1"/>
  <c r="S835" i="12" a="1"/>
  <c r="S835" i="12" s="1"/>
  <c r="S836" i="12" a="1"/>
  <c r="S836" i="12" s="1"/>
  <c r="S837" i="12" a="1"/>
  <c r="S837" i="12" s="1"/>
  <c r="S838" i="12" a="1"/>
  <c r="S838" i="12" s="1"/>
  <c r="S839" i="12" a="1"/>
  <c r="S839" i="12" s="1"/>
  <c r="S840" i="12" a="1"/>
  <c r="S840" i="12" s="1"/>
  <c r="S841" i="12" a="1"/>
  <c r="S841" i="12" s="1"/>
  <c r="S842" i="12" a="1"/>
  <c r="S842" i="12" s="1"/>
  <c r="S843" i="12" a="1"/>
  <c r="S843" i="12" s="1"/>
  <c r="S844" i="12" a="1"/>
  <c r="S844" i="12" s="1"/>
  <c r="S845" i="12" a="1"/>
  <c r="S845" i="12" s="1"/>
  <c r="S846" i="12" a="1"/>
  <c r="S846" i="12" s="1"/>
  <c r="S847" i="12" a="1"/>
  <c r="S847" i="12" s="1"/>
  <c r="S848" i="12" a="1"/>
  <c r="S848" i="12" s="1"/>
  <c r="S849" i="12" a="1"/>
  <c r="S849" i="12" s="1"/>
  <c r="S850" i="12" a="1"/>
  <c r="S850" i="12" s="1"/>
  <c r="S851" i="12" a="1"/>
  <c r="S851" i="12" s="1"/>
  <c r="S852" i="12" a="1"/>
  <c r="S852" i="12" s="1"/>
  <c r="S853" i="12" a="1"/>
  <c r="S853" i="12" s="1"/>
  <c r="S854" i="12" a="1"/>
  <c r="S854" i="12" s="1"/>
  <c r="S855" i="12" a="1"/>
  <c r="S855" i="12" s="1"/>
  <c r="S856" i="12" a="1"/>
  <c r="S856" i="12" s="1"/>
  <c r="S857" i="12" a="1"/>
  <c r="S857" i="12" s="1"/>
  <c r="S858" i="12" a="1"/>
  <c r="S858" i="12" s="1"/>
  <c r="S859" i="12" a="1"/>
  <c r="S859" i="12" s="1"/>
  <c r="S860" i="12" a="1"/>
  <c r="S860" i="12" s="1"/>
  <c r="S861" i="12" a="1"/>
  <c r="S861" i="12" s="1"/>
  <c r="S862" i="12" a="1"/>
  <c r="S862" i="12" s="1"/>
  <c r="S863" i="12" a="1"/>
  <c r="S863" i="12" s="1"/>
  <c r="S864" i="12" a="1"/>
  <c r="S864" i="12" s="1"/>
  <c r="S865" i="12" a="1"/>
  <c r="S865" i="12" s="1"/>
  <c r="S866" i="12" a="1"/>
  <c r="S866" i="12" s="1"/>
  <c r="S867" i="12" a="1"/>
  <c r="S867" i="12" s="1"/>
  <c r="S868" i="12" a="1"/>
  <c r="S868" i="12" s="1"/>
  <c r="S869" i="12" a="1"/>
  <c r="S869" i="12" s="1"/>
  <c r="S870" i="12" a="1"/>
  <c r="S870" i="12" s="1"/>
  <c r="S871" i="12" a="1"/>
  <c r="S871" i="12" s="1"/>
  <c r="S872" i="12" a="1"/>
  <c r="S872" i="12" s="1"/>
  <c r="S873" i="12" a="1"/>
  <c r="S873" i="12" s="1"/>
  <c r="S874" i="12" a="1"/>
  <c r="S874" i="12" s="1"/>
  <c r="S875" i="12" a="1"/>
  <c r="S875" i="12" s="1"/>
  <c r="S876" i="12" a="1"/>
  <c r="S876" i="12" s="1"/>
  <c r="S877" i="12" a="1"/>
  <c r="S877" i="12" s="1"/>
  <c r="S878" i="12" a="1"/>
  <c r="S878" i="12" s="1"/>
  <c r="S879" i="12" a="1"/>
  <c r="S879" i="12" s="1"/>
  <c r="S880" i="12" a="1"/>
  <c r="S880" i="12" s="1"/>
  <c r="S881" i="12" a="1"/>
  <c r="S881" i="12" s="1"/>
  <c r="S882" i="12" a="1"/>
  <c r="S882" i="12" s="1"/>
  <c r="S883" i="12" a="1"/>
  <c r="S883" i="12" s="1"/>
  <c r="S884" i="12" a="1"/>
  <c r="S884" i="12" s="1"/>
  <c r="S885" i="12" a="1"/>
  <c r="S885" i="12" s="1"/>
  <c r="S886" i="12" a="1"/>
  <c r="S886" i="12" s="1"/>
  <c r="S887" i="12" a="1"/>
  <c r="S887" i="12" s="1"/>
  <c r="S888" i="12" a="1"/>
  <c r="S888" i="12" s="1"/>
  <c r="S889" i="12" a="1"/>
  <c r="S889" i="12" s="1"/>
  <c r="S890" i="12" a="1"/>
  <c r="S890" i="12" s="1"/>
  <c r="S891" i="12" a="1"/>
  <c r="S891" i="12" s="1"/>
  <c r="S892" i="12" a="1"/>
  <c r="S892" i="12" s="1"/>
  <c r="S893" i="12" a="1"/>
  <c r="S893" i="12" s="1"/>
  <c r="S894" i="12" a="1"/>
  <c r="S894" i="12" s="1"/>
  <c r="S895" i="12" a="1"/>
  <c r="S895" i="12" s="1"/>
  <c r="S896" i="12" a="1"/>
  <c r="S896" i="12" s="1"/>
  <c r="S897" i="12" a="1"/>
  <c r="S897" i="12" s="1"/>
  <c r="S898" i="12" a="1"/>
  <c r="S898" i="12" s="1"/>
  <c r="S899" i="12" a="1"/>
  <c r="S899" i="12" s="1"/>
  <c r="S900" i="12" a="1"/>
  <c r="S900" i="12" s="1"/>
  <c r="S901" i="12" a="1"/>
  <c r="S901" i="12" s="1"/>
  <c r="S902" i="12" a="1"/>
  <c r="S902" i="12" s="1"/>
  <c r="S903" i="12" a="1"/>
  <c r="S903" i="12" s="1"/>
  <c r="S904" i="12" a="1"/>
  <c r="S904" i="12" s="1"/>
  <c r="S905" i="12" a="1"/>
  <c r="S905" i="12" s="1"/>
  <c r="S906" i="12" a="1"/>
  <c r="S906" i="12" s="1"/>
  <c r="S907" i="12" a="1"/>
  <c r="S907" i="12" s="1"/>
  <c r="S908" i="12" a="1"/>
  <c r="S908" i="12" s="1"/>
  <c r="S909" i="12" a="1"/>
  <c r="S909" i="12" s="1"/>
  <c r="S910" i="12" a="1"/>
  <c r="S910" i="12" s="1"/>
  <c r="S911" i="12" a="1"/>
  <c r="S911" i="12" s="1"/>
  <c r="S912" i="12" a="1"/>
  <c r="S912" i="12" s="1"/>
  <c r="S913" i="12" a="1"/>
  <c r="S913" i="12" s="1"/>
  <c r="S914" i="12" a="1"/>
  <c r="S914" i="12" s="1"/>
  <c r="S915" i="12" a="1"/>
  <c r="S915" i="12" s="1"/>
  <c r="S916" i="12" a="1"/>
  <c r="S916" i="12" s="1"/>
  <c r="S917" i="12" a="1"/>
  <c r="S917" i="12" s="1"/>
  <c r="S918" i="12" a="1"/>
  <c r="S918" i="12" s="1"/>
  <c r="S919" i="12" a="1"/>
  <c r="S919" i="12" s="1"/>
  <c r="S920" i="12" a="1"/>
  <c r="S920" i="12" s="1"/>
  <c r="S921" i="12" a="1"/>
  <c r="S921" i="12" s="1"/>
  <c r="S922" i="12" a="1"/>
  <c r="S922" i="12" s="1"/>
  <c r="S923" i="12" a="1"/>
  <c r="S923" i="12" s="1"/>
  <c r="S924" i="12" a="1"/>
  <c r="S924" i="12" s="1"/>
  <c r="S925" i="12" a="1"/>
  <c r="S925" i="12" s="1"/>
  <c r="S926" i="12" a="1"/>
  <c r="S926" i="12" s="1"/>
  <c r="S927" i="12" a="1"/>
  <c r="S927" i="12" s="1"/>
  <c r="S928" i="12" a="1"/>
  <c r="S928" i="12" s="1"/>
  <c r="S929" i="12" a="1"/>
  <c r="S929" i="12" s="1"/>
  <c r="S930" i="12" a="1"/>
  <c r="S930" i="12" s="1"/>
  <c r="S931" i="12" a="1"/>
  <c r="S931" i="12" s="1"/>
  <c r="S932" i="12" a="1"/>
  <c r="S932" i="12" s="1"/>
  <c r="S933" i="12" a="1"/>
  <c r="S933" i="12" s="1"/>
  <c r="S934" i="12" a="1"/>
  <c r="S934" i="12" s="1"/>
  <c r="S935" i="12" a="1"/>
  <c r="S935" i="12" s="1"/>
  <c r="S936" i="12" a="1"/>
  <c r="S936" i="12" s="1"/>
  <c r="S937" i="12" a="1"/>
  <c r="S937" i="12" s="1"/>
  <c r="S938" i="12" a="1"/>
  <c r="S938" i="12" s="1"/>
  <c r="S939" i="12" a="1"/>
  <c r="S939" i="12" s="1"/>
  <c r="S940" i="12" a="1"/>
  <c r="S940" i="12" s="1"/>
  <c r="S941" i="12" a="1"/>
  <c r="S941" i="12" s="1"/>
  <c r="S942" i="12" a="1"/>
  <c r="S942" i="12" s="1"/>
  <c r="S943" i="12" a="1"/>
  <c r="S943" i="12" s="1"/>
  <c r="S944" i="12" a="1"/>
  <c r="S944" i="12" s="1"/>
  <c r="S945" i="12" a="1"/>
  <c r="S945" i="12" s="1"/>
  <c r="S946" i="12" a="1"/>
  <c r="S946" i="12" s="1"/>
  <c r="S947" i="12" a="1"/>
  <c r="S947" i="12" s="1"/>
  <c r="S948" i="12" a="1"/>
  <c r="S948" i="12" s="1"/>
  <c r="S949" i="12" a="1"/>
  <c r="S949" i="12" s="1"/>
  <c r="S950" i="12" a="1"/>
  <c r="S950" i="12" s="1"/>
  <c r="S951" i="12" a="1"/>
  <c r="S951" i="12" s="1"/>
  <c r="S952" i="12" a="1"/>
  <c r="S952" i="12" s="1"/>
  <c r="S953" i="12" a="1"/>
  <c r="S953" i="12" s="1"/>
  <c r="S954" i="12" a="1"/>
  <c r="S954" i="12" s="1"/>
  <c r="S955" i="12" a="1"/>
  <c r="S955" i="12" s="1"/>
  <c r="S956" i="12" a="1"/>
  <c r="S956" i="12" s="1"/>
  <c r="S957" i="12" a="1"/>
  <c r="S957" i="12" s="1"/>
  <c r="S958" i="12" a="1"/>
  <c r="S958" i="12" s="1"/>
  <c r="S959" i="12" a="1"/>
  <c r="S959" i="12" s="1"/>
  <c r="S960" i="12" a="1"/>
  <c r="S960" i="12" s="1"/>
  <c r="S961" i="12" a="1"/>
  <c r="S961" i="12" s="1"/>
  <c r="S962" i="12" a="1"/>
  <c r="S962" i="12" s="1"/>
  <c r="S963" i="12" a="1"/>
  <c r="S963" i="12" s="1"/>
  <c r="S964" i="12" a="1"/>
  <c r="S964" i="12" s="1"/>
  <c r="S965" i="12" a="1"/>
  <c r="S965" i="12" s="1"/>
  <c r="S966" i="12" a="1"/>
  <c r="S966" i="12" s="1"/>
  <c r="S967" i="12" a="1"/>
  <c r="S967" i="12" s="1"/>
  <c r="S968" i="12" a="1"/>
  <c r="S968" i="12" s="1"/>
  <c r="S969" i="12" a="1"/>
  <c r="S969" i="12" s="1"/>
  <c r="S970" i="12" a="1"/>
  <c r="S970" i="12" s="1"/>
  <c r="S971" i="12" a="1"/>
  <c r="S971" i="12" s="1"/>
  <c r="S972" i="12" a="1"/>
  <c r="S972" i="12" s="1"/>
  <c r="S973" i="12" a="1"/>
  <c r="S973" i="12" s="1"/>
  <c r="S974" i="12" a="1"/>
  <c r="S974" i="12" s="1"/>
  <c r="S975" i="12" a="1"/>
  <c r="S975" i="12" s="1"/>
  <c r="S976" i="12" a="1"/>
  <c r="S976" i="12" s="1"/>
  <c r="S977" i="12" a="1"/>
  <c r="S977" i="12" s="1"/>
  <c r="S978" i="12" a="1"/>
  <c r="S978" i="12" s="1"/>
  <c r="S979" i="12" a="1"/>
  <c r="S979" i="12" s="1"/>
  <c r="S980" i="12" a="1"/>
  <c r="S980" i="12" s="1"/>
  <c r="S981" i="12" a="1"/>
  <c r="S981" i="12" s="1"/>
  <c r="S982" i="12" a="1"/>
  <c r="S982" i="12" s="1"/>
  <c r="S983" i="12" a="1"/>
  <c r="S983" i="12" s="1"/>
  <c r="S984" i="12" a="1"/>
  <c r="S984" i="12" s="1"/>
  <c r="S985" i="12" a="1"/>
  <c r="S985" i="12" s="1"/>
  <c r="S986" i="12" a="1"/>
  <c r="S986" i="12" s="1"/>
  <c r="S987" i="12" a="1"/>
  <c r="S987" i="12" s="1"/>
  <c r="S988" i="12" a="1"/>
  <c r="S988" i="12" s="1"/>
  <c r="S989" i="12" a="1"/>
  <c r="S989" i="12" s="1"/>
  <c r="S990" i="12" a="1"/>
  <c r="S990" i="12" s="1"/>
  <c r="S991" i="12" a="1"/>
  <c r="S991" i="12" s="1"/>
  <c r="S992" i="12" a="1"/>
  <c r="S992" i="12" s="1"/>
  <c r="S993" i="12" a="1"/>
  <c r="S993" i="12" s="1"/>
  <c r="S994" i="12" a="1"/>
  <c r="S994" i="12" s="1"/>
  <c r="S995" i="12" a="1"/>
  <c r="S995" i="12" s="1"/>
  <c r="S996" i="12" a="1"/>
  <c r="S996" i="12" s="1"/>
  <c r="S997" i="12" a="1"/>
  <c r="S997" i="12" s="1"/>
  <c r="S998" i="12" a="1"/>
  <c r="S998" i="12" s="1"/>
  <c r="S999" i="12" a="1"/>
  <c r="S999" i="12" s="1"/>
  <c r="S1000" i="12" a="1"/>
  <c r="S1000" i="12" s="1"/>
  <c r="S1001" i="12" a="1"/>
  <c r="S1001" i="12" s="1"/>
  <c r="S2" i="12" a="1"/>
  <c r="S2" i="12" s="1"/>
  <c r="F2" i="17" a="1"/>
  <c r="F2" i="17" s="1"/>
  <c r="C2" i="17" a="1"/>
  <c r="C2" i="17" s="1"/>
  <c r="M3" i="17"/>
  <c r="M2" i="17"/>
  <c r="L3" i="17"/>
  <c r="L2" i="17"/>
  <c r="K3" i="17"/>
  <c r="J3" i="17"/>
  <c r="K2" i="17"/>
  <c r="J2" i="17"/>
  <c r="I3" i="17"/>
  <c r="I2" i="17"/>
  <c r="H3" i="17"/>
  <c r="H2" i="17"/>
  <c r="D13" i="9"/>
  <c r="D12" i="9"/>
  <c r="D11" i="9"/>
  <c r="D10" i="9"/>
  <c r="D9" i="9"/>
  <c r="D8" i="9"/>
  <c r="D7" i="9"/>
  <c r="D6" i="9"/>
  <c r="C12" i="9"/>
  <c r="C13" i="9"/>
  <c r="C11" i="9"/>
  <c r="C10" i="9"/>
  <c r="C9" i="9"/>
  <c r="C8" i="9"/>
  <c r="C7" i="9"/>
  <c r="C6" i="9"/>
  <c r="D5" i="9"/>
  <c r="C5" i="9"/>
  <c r="D4" i="9"/>
  <c r="C4" i="9"/>
  <c r="D3" i="9"/>
  <c r="C3" i="9"/>
  <c r="D2" i="9"/>
  <c r="C2" i="9"/>
  <c r="B13" i="9"/>
  <c r="B12" i="9"/>
  <c r="B11" i="9"/>
  <c r="B10" i="9"/>
  <c r="B9" i="9"/>
  <c r="B8" i="9"/>
  <c r="B7" i="9"/>
  <c r="B6" i="9"/>
  <c r="B5" i="9"/>
  <c r="B4" i="9"/>
  <c r="B3" i="9"/>
  <c r="B2" i="9"/>
  <c r="O3" i="12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43" i="12"/>
  <c r="O44" i="12"/>
  <c r="O45" i="12"/>
  <c r="O46" i="12"/>
  <c r="O47" i="12"/>
  <c r="O48" i="12"/>
  <c r="O49" i="12"/>
  <c r="O50" i="12"/>
  <c r="O51" i="12"/>
  <c r="O52" i="12"/>
  <c r="O53" i="12"/>
  <c r="O54" i="12"/>
  <c r="O55" i="12"/>
  <c r="O56" i="12"/>
  <c r="O57" i="12"/>
  <c r="O58" i="12"/>
  <c r="O59" i="12"/>
  <c r="O60" i="12"/>
  <c r="O61" i="12"/>
  <c r="O62" i="12"/>
  <c r="O63" i="12"/>
  <c r="O64" i="12"/>
  <c r="O65" i="12"/>
  <c r="O66" i="12"/>
  <c r="O67" i="12"/>
  <c r="O68" i="12"/>
  <c r="O69" i="12"/>
  <c r="O70" i="12"/>
  <c r="O71" i="12"/>
  <c r="O72" i="12"/>
  <c r="O73" i="12"/>
  <c r="O74" i="12"/>
  <c r="O75" i="12"/>
  <c r="O76" i="12"/>
  <c r="O77" i="12"/>
  <c r="O78" i="12"/>
  <c r="O79" i="12"/>
  <c r="O80" i="12"/>
  <c r="O81" i="12"/>
  <c r="O82" i="12"/>
  <c r="O83" i="12"/>
  <c r="O84" i="12"/>
  <c r="O85" i="12"/>
  <c r="O86" i="12"/>
  <c r="O87" i="12"/>
  <c r="O88" i="12"/>
  <c r="O89" i="12"/>
  <c r="O90" i="12"/>
  <c r="O91" i="12"/>
  <c r="O92" i="12"/>
  <c r="O93" i="12"/>
  <c r="O94" i="12"/>
  <c r="O95" i="12"/>
  <c r="O96" i="12"/>
  <c r="O97" i="12"/>
  <c r="O98" i="12"/>
  <c r="O99" i="12"/>
  <c r="O100" i="12"/>
  <c r="O101" i="12"/>
  <c r="O102" i="12"/>
  <c r="O103" i="12"/>
  <c r="O104" i="12"/>
  <c r="O105" i="12"/>
  <c r="O106" i="12"/>
  <c r="O107" i="12"/>
  <c r="O108" i="12"/>
  <c r="O109" i="12"/>
  <c r="O110" i="12"/>
  <c r="O111" i="12"/>
  <c r="O112" i="12"/>
  <c r="O113" i="12"/>
  <c r="O114" i="12"/>
  <c r="O115" i="12"/>
  <c r="O116" i="12"/>
  <c r="O117" i="12"/>
  <c r="O118" i="12"/>
  <c r="O119" i="12"/>
  <c r="O120" i="12"/>
  <c r="O121" i="12"/>
  <c r="O122" i="12"/>
  <c r="O123" i="12"/>
  <c r="O124" i="12"/>
  <c r="O125" i="12"/>
  <c r="O126" i="12"/>
  <c r="O127" i="12"/>
  <c r="O128" i="12"/>
  <c r="O129" i="12"/>
  <c r="O130" i="12"/>
  <c r="O131" i="12"/>
  <c r="O132" i="12"/>
  <c r="O133" i="12"/>
  <c r="O134" i="12"/>
  <c r="O135" i="12"/>
  <c r="O136" i="12"/>
  <c r="O137" i="12"/>
  <c r="O138" i="12"/>
  <c r="O139" i="12"/>
  <c r="O140" i="12"/>
  <c r="O141" i="12"/>
  <c r="O142" i="12"/>
  <c r="O143" i="12"/>
  <c r="O144" i="12"/>
  <c r="O145" i="12"/>
  <c r="O146" i="12"/>
  <c r="O147" i="12"/>
  <c r="O148" i="12"/>
  <c r="O149" i="12"/>
  <c r="O150" i="12"/>
  <c r="O151" i="12"/>
  <c r="O152" i="12"/>
  <c r="O153" i="12"/>
  <c r="O154" i="12"/>
  <c r="O155" i="12"/>
  <c r="O156" i="12"/>
  <c r="O157" i="12"/>
  <c r="O158" i="12"/>
  <c r="O159" i="12"/>
  <c r="O160" i="12"/>
  <c r="O161" i="12"/>
  <c r="O162" i="12"/>
  <c r="O163" i="12"/>
  <c r="O164" i="12"/>
  <c r="O165" i="12"/>
  <c r="O166" i="12"/>
  <c r="O167" i="12"/>
  <c r="O168" i="12"/>
  <c r="O169" i="12"/>
  <c r="O170" i="12"/>
  <c r="O171" i="12"/>
  <c r="O172" i="12"/>
  <c r="O173" i="12"/>
  <c r="O174" i="12"/>
  <c r="O175" i="12"/>
  <c r="O176" i="12"/>
  <c r="O177" i="12"/>
  <c r="O178" i="12"/>
  <c r="O179" i="12"/>
  <c r="O180" i="12"/>
  <c r="O181" i="12"/>
  <c r="O182" i="12"/>
  <c r="O183" i="12"/>
  <c r="O184" i="12"/>
  <c r="O185" i="12"/>
  <c r="O186" i="12"/>
  <c r="O187" i="12"/>
  <c r="O188" i="12"/>
  <c r="O189" i="12"/>
  <c r="O190" i="12"/>
  <c r="O191" i="12"/>
  <c r="O192" i="12"/>
  <c r="O193" i="12"/>
  <c r="O194" i="12"/>
  <c r="O195" i="12"/>
  <c r="O196" i="12"/>
  <c r="O197" i="12"/>
  <c r="O198" i="12"/>
  <c r="O199" i="12"/>
  <c r="O200" i="12"/>
  <c r="O201" i="12"/>
  <c r="O202" i="12"/>
  <c r="O203" i="12"/>
  <c r="O204" i="12"/>
  <c r="O205" i="12"/>
  <c r="O206" i="12"/>
  <c r="O207" i="12"/>
  <c r="O208" i="12"/>
  <c r="O209" i="12"/>
  <c r="O210" i="12"/>
  <c r="O211" i="12"/>
  <c r="O212" i="12"/>
  <c r="O213" i="12"/>
  <c r="O214" i="12"/>
  <c r="O215" i="12"/>
  <c r="O216" i="12"/>
  <c r="O217" i="12"/>
  <c r="O218" i="12"/>
  <c r="O219" i="12"/>
  <c r="O220" i="12"/>
  <c r="O221" i="12"/>
  <c r="O222" i="12"/>
  <c r="O223" i="12"/>
  <c r="O224" i="12"/>
  <c r="O225" i="12"/>
  <c r="O226" i="12"/>
  <c r="O227" i="12"/>
  <c r="O228" i="12"/>
  <c r="O229" i="12"/>
  <c r="O230" i="12"/>
  <c r="O231" i="12"/>
  <c r="O232" i="12"/>
  <c r="O233" i="12"/>
  <c r="O234" i="12"/>
  <c r="O235" i="12"/>
  <c r="O236" i="12"/>
  <c r="O237" i="12"/>
  <c r="O238" i="12"/>
  <c r="O239" i="12"/>
  <c r="O240" i="12"/>
  <c r="O241" i="12"/>
  <c r="O242" i="12"/>
  <c r="O243" i="12"/>
  <c r="O244" i="12"/>
  <c r="O245" i="12"/>
  <c r="O246" i="12"/>
  <c r="O247" i="12"/>
  <c r="O248" i="12"/>
  <c r="O249" i="12"/>
  <c r="O250" i="12"/>
  <c r="O251" i="12"/>
  <c r="O252" i="12"/>
  <c r="O253" i="12"/>
  <c r="O254" i="12"/>
  <c r="O255" i="12"/>
  <c r="O256" i="12"/>
  <c r="O257" i="12"/>
  <c r="O258" i="12"/>
  <c r="O259" i="12"/>
  <c r="O260" i="12"/>
  <c r="O261" i="12"/>
  <c r="O262" i="12"/>
  <c r="O263" i="12"/>
  <c r="O264" i="12"/>
  <c r="O265" i="12"/>
  <c r="O266" i="12"/>
  <c r="O267" i="12"/>
  <c r="O268" i="12"/>
  <c r="O269" i="12"/>
  <c r="O270" i="12"/>
  <c r="O271" i="12"/>
  <c r="O272" i="12"/>
  <c r="O273" i="12"/>
  <c r="O274" i="12"/>
  <c r="O275" i="12"/>
  <c r="O276" i="12"/>
  <c r="O277" i="12"/>
  <c r="O278" i="12"/>
  <c r="O279" i="12"/>
  <c r="O280" i="12"/>
  <c r="O281" i="12"/>
  <c r="O282" i="12"/>
  <c r="O283" i="12"/>
  <c r="O284" i="12"/>
  <c r="O285" i="12"/>
  <c r="O286" i="12"/>
  <c r="O287" i="12"/>
  <c r="O288" i="12"/>
  <c r="O289" i="12"/>
  <c r="O290" i="12"/>
  <c r="O291" i="12"/>
  <c r="O292" i="12"/>
  <c r="O293" i="12"/>
  <c r="O294" i="12"/>
  <c r="O295" i="12"/>
  <c r="O296" i="12"/>
  <c r="O297" i="12"/>
  <c r="O298" i="12"/>
  <c r="O299" i="12"/>
  <c r="O300" i="12"/>
  <c r="O301" i="12"/>
  <c r="O302" i="12"/>
  <c r="O303" i="12"/>
  <c r="O304" i="12"/>
  <c r="O305" i="12"/>
  <c r="O306" i="12"/>
  <c r="O307" i="12"/>
  <c r="O308" i="12"/>
  <c r="O309" i="12"/>
  <c r="O310" i="12"/>
  <c r="O311" i="12"/>
  <c r="O312" i="12"/>
  <c r="O313" i="12"/>
  <c r="O314" i="12"/>
  <c r="O315" i="12"/>
  <c r="O316" i="12"/>
  <c r="O317" i="12"/>
  <c r="O318" i="12"/>
  <c r="O319" i="12"/>
  <c r="O320" i="12"/>
  <c r="O321" i="12"/>
  <c r="O322" i="12"/>
  <c r="O323" i="12"/>
  <c r="O324" i="12"/>
  <c r="O325" i="12"/>
  <c r="O326" i="12"/>
  <c r="O327" i="12"/>
  <c r="O328" i="12"/>
  <c r="O329" i="12"/>
  <c r="O330" i="12"/>
  <c r="O331" i="12"/>
  <c r="O332" i="12"/>
  <c r="O333" i="12"/>
  <c r="O334" i="12"/>
  <c r="O335" i="12"/>
  <c r="O336" i="12"/>
  <c r="O337" i="12"/>
  <c r="O338" i="12"/>
  <c r="O339" i="12"/>
  <c r="O340" i="12"/>
  <c r="O341" i="12"/>
  <c r="O342" i="12"/>
  <c r="O343" i="12"/>
  <c r="O344" i="12"/>
  <c r="O345" i="12"/>
  <c r="O346" i="12"/>
  <c r="O347" i="12"/>
  <c r="O348" i="12"/>
  <c r="O349" i="12"/>
  <c r="O350" i="12"/>
  <c r="O351" i="12"/>
  <c r="O352" i="12"/>
  <c r="O353" i="12"/>
  <c r="O354" i="12"/>
  <c r="O355" i="12"/>
  <c r="O356" i="12"/>
  <c r="O357" i="12"/>
  <c r="O358" i="12"/>
  <c r="O359" i="12"/>
  <c r="O360" i="12"/>
  <c r="O361" i="12"/>
  <c r="O362" i="12"/>
  <c r="O363" i="12"/>
  <c r="O364" i="12"/>
  <c r="O365" i="12"/>
  <c r="O366" i="12"/>
  <c r="O367" i="12"/>
  <c r="O368" i="12"/>
  <c r="O369" i="12"/>
  <c r="O370" i="12"/>
  <c r="O371" i="12"/>
  <c r="O372" i="12"/>
  <c r="O373" i="12"/>
  <c r="O374" i="12"/>
  <c r="O375" i="12"/>
  <c r="O376" i="12"/>
  <c r="O377" i="12"/>
  <c r="O378" i="12"/>
  <c r="O379" i="12"/>
  <c r="O380" i="12"/>
  <c r="O381" i="12"/>
  <c r="O382" i="12"/>
  <c r="O383" i="12"/>
  <c r="O384" i="12"/>
  <c r="O385" i="12"/>
  <c r="O386" i="12"/>
  <c r="O387" i="12"/>
  <c r="O388" i="12"/>
  <c r="O389" i="12"/>
  <c r="O390" i="12"/>
  <c r="O391" i="12"/>
  <c r="O392" i="12"/>
  <c r="O393" i="12"/>
  <c r="O394" i="12"/>
  <c r="O395" i="12"/>
  <c r="O396" i="12"/>
  <c r="O397" i="12"/>
  <c r="O398" i="12"/>
  <c r="O399" i="12"/>
  <c r="O400" i="12"/>
  <c r="O401" i="12"/>
  <c r="O402" i="12"/>
  <c r="O403" i="12"/>
  <c r="O404" i="12"/>
  <c r="O405" i="12"/>
  <c r="O406" i="12"/>
  <c r="O407" i="12"/>
  <c r="O408" i="12"/>
  <c r="O409" i="12"/>
  <c r="O410" i="12"/>
  <c r="O411" i="12"/>
  <c r="O412" i="12"/>
  <c r="O413" i="12"/>
  <c r="O414" i="12"/>
  <c r="O415" i="12"/>
  <c r="O416" i="12"/>
  <c r="O417" i="12"/>
  <c r="O418" i="12"/>
  <c r="O419" i="12"/>
  <c r="O420" i="12"/>
  <c r="O421" i="12"/>
  <c r="O422" i="12"/>
  <c r="O423" i="12"/>
  <c r="O424" i="12"/>
  <c r="O425" i="12"/>
  <c r="O426" i="12"/>
  <c r="O427" i="12"/>
  <c r="O428" i="12"/>
  <c r="O429" i="12"/>
  <c r="O430" i="12"/>
  <c r="O431" i="12"/>
  <c r="O432" i="12"/>
  <c r="O433" i="12"/>
  <c r="O434" i="12"/>
  <c r="O435" i="12"/>
  <c r="O436" i="12"/>
  <c r="O437" i="12"/>
  <c r="O438" i="12"/>
  <c r="O439" i="12"/>
  <c r="O440" i="12"/>
  <c r="O441" i="12"/>
  <c r="O442" i="12"/>
  <c r="O443" i="12"/>
  <c r="O444" i="12"/>
  <c r="O445" i="12"/>
  <c r="O446" i="12"/>
  <c r="O447" i="12"/>
  <c r="O448" i="12"/>
  <c r="O449" i="12"/>
  <c r="O450" i="12"/>
  <c r="O451" i="12"/>
  <c r="O452" i="12"/>
  <c r="O453" i="12"/>
  <c r="O454" i="12"/>
  <c r="O455" i="12"/>
  <c r="O456" i="12"/>
  <c r="O457" i="12"/>
  <c r="O458" i="12"/>
  <c r="O459" i="12"/>
  <c r="O460" i="12"/>
  <c r="O461" i="12"/>
  <c r="O462" i="12"/>
  <c r="O463" i="12"/>
  <c r="O464" i="12"/>
  <c r="O465" i="12"/>
  <c r="O466" i="12"/>
  <c r="O467" i="12"/>
  <c r="O468" i="12"/>
  <c r="O469" i="12"/>
  <c r="O470" i="12"/>
  <c r="O471" i="12"/>
  <c r="O472" i="12"/>
  <c r="O473" i="12"/>
  <c r="O474" i="12"/>
  <c r="O475" i="12"/>
  <c r="O476" i="12"/>
  <c r="O477" i="12"/>
  <c r="O478" i="12"/>
  <c r="O479" i="12"/>
  <c r="O480" i="12"/>
  <c r="O481" i="12"/>
  <c r="O482" i="12"/>
  <c r="O483" i="12"/>
  <c r="O484" i="12"/>
  <c r="O485" i="12"/>
  <c r="O486" i="12"/>
  <c r="O487" i="12"/>
  <c r="O488" i="12"/>
  <c r="O489" i="12"/>
  <c r="O490" i="12"/>
  <c r="O491" i="12"/>
  <c r="O492" i="12"/>
  <c r="O493" i="12"/>
  <c r="O494" i="12"/>
  <c r="O495" i="12"/>
  <c r="O496" i="12"/>
  <c r="O497" i="12"/>
  <c r="O498" i="12"/>
  <c r="O499" i="12"/>
  <c r="O500" i="12"/>
  <c r="O501" i="12"/>
  <c r="O502" i="12"/>
  <c r="O503" i="12"/>
  <c r="O504" i="12"/>
  <c r="O505" i="12"/>
  <c r="O506" i="12"/>
  <c r="O507" i="12"/>
  <c r="O508" i="12"/>
  <c r="O509" i="12"/>
  <c r="O510" i="12"/>
  <c r="O511" i="12"/>
  <c r="O512" i="12"/>
  <c r="O513" i="12"/>
  <c r="O514" i="12"/>
  <c r="O515" i="12"/>
  <c r="O516" i="12"/>
  <c r="O517" i="12"/>
  <c r="O518" i="12"/>
  <c r="O519" i="12"/>
  <c r="O520" i="12"/>
  <c r="O521" i="12"/>
  <c r="O522" i="12"/>
  <c r="O523" i="12"/>
  <c r="O524" i="12"/>
  <c r="O525" i="12"/>
  <c r="O526" i="12"/>
  <c r="O527" i="12"/>
  <c r="O528" i="12"/>
  <c r="O529" i="12"/>
  <c r="O530" i="12"/>
  <c r="O531" i="12"/>
  <c r="O532" i="12"/>
  <c r="O533" i="12"/>
  <c r="O534" i="12"/>
  <c r="O535" i="12"/>
  <c r="O536" i="12"/>
  <c r="O537" i="12"/>
  <c r="O538" i="12"/>
  <c r="O539" i="12"/>
  <c r="O540" i="12"/>
  <c r="O541" i="12"/>
  <c r="O542" i="12"/>
  <c r="O543" i="12"/>
  <c r="O544" i="12"/>
  <c r="O545" i="12"/>
  <c r="O546" i="12"/>
  <c r="O547" i="12"/>
  <c r="O548" i="12"/>
  <c r="O549" i="12"/>
  <c r="O550" i="12"/>
  <c r="O551" i="12"/>
  <c r="O552" i="12"/>
  <c r="O553" i="12"/>
  <c r="O554" i="12"/>
  <c r="O555" i="12"/>
  <c r="O556" i="12"/>
  <c r="O557" i="12"/>
  <c r="O558" i="12"/>
  <c r="O559" i="12"/>
  <c r="O560" i="12"/>
  <c r="O561" i="12"/>
  <c r="O562" i="12"/>
  <c r="O563" i="12"/>
  <c r="O564" i="12"/>
  <c r="O565" i="12"/>
  <c r="O566" i="12"/>
  <c r="O567" i="12"/>
  <c r="O568" i="12"/>
  <c r="O569" i="12"/>
  <c r="O570" i="12"/>
  <c r="O571" i="12"/>
  <c r="O572" i="12"/>
  <c r="O573" i="12"/>
  <c r="O574" i="12"/>
  <c r="O575" i="12"/>
  <c r="O576" i="12"/>
  <c r="O577" i="12"/>
  <c r="O578" i="12"/>
  <c r="O579" i="12"/>
  <c r="O580" i="12"/>
  <c r="O581" i="12"/>
  <c r="O582" i="12"/>
  <c r="O583" i="12"/>
  <c r="O584" i="12"/>
  <c r="O585" i="12"/>
  <c r="O586" i="12"/>
  <c r="O587" i="12"/>
  <c r="O588" i="12"/>
  <c r="O589" i="12"/>
  <c r="O590" i="12"/>
  <c r="O591" i="12"/>
  <c r="O592" i="12"/>
  <c r="O593" i="12"/>
  <c r="O594" i="12"/>
  <c r="O595" i="12"/>
  <c r="O596" i="12"/>
  <c r="O597" i="12"/>
  <c r="O598" i="12"/>
  <c r="O599" i="12"/>
  <c r="O600" i="12"/>
  <c r="O601" i="12"/>
  <c r="O602" i="12"/>
  <c r="O603" i="12"/>
  <c r="O604" i="12"/>
  <c r="O605" i="12"/>
  <c r="O606" i="12"/>
  <c r="O607" i="12"/>
  <c r="O608" i="12"/>
  <c r="O609" i="12"/>
  <c r="O610" i="12"/>
  <c r="O611" i="12"/>
  <c r="O612" i="12"/>
  <c r="O613" i="12"/>
  <c r="O614" i="12"/>
  <c r="O615" i="12"/>
  <c r="O616" i="12"/>
  <c r="O617" i="12"/>
  <c r="O618" i="12"/>
  <c r="O619" i="12"/>
  <c r="O620" i="12"/>
  <c r="O621" i="12"/>
  <c r="O622" i="12"/>
  <c r="O623" i="12"/>
  <c r="O624" i="12"/>
  <c r="O625" i="12"/>
  <c r="O626" i="12"/>
  <c r="O627" i="12"/>
  <c r="O628" i="12"/>
  <c r="O629" i="12"/>
  <c r="O630" i="12"/>
  <c r="O631" i="12"/>
  <c r="O632" i="12"/>
  <c r="O633" i="12"/>
  <c r="O634" i="12"/>
  <c r="O635" i="12"/>
  <c r="O636" i="12"/>
  <c r="O637" i="12"/>
  <c r="O638" i="12"/>
  <c r="O639" i="12"/>
  <c r="O640" i="12"/>
  <c r="O641" i="12"/>
  <c r="O642" i="12"/>
  <c r="O643" i="12"/>
  <c r="O644" i="12"/>
  <c r="O645" i="12"/>
  <c r="O646" i="12"/>
  <c r="O647" i="12"/>
  <c r="O648" i="12"/>
  <c r="O649" i="12"/>
  <c r="O650" i="12"/>
  <c r="O651" i="12"/>
  <c r="O652" i="12"/>
  <c r="O653" i="12"/>
  <c r="O654" i="12"/>
  <c r="O655" i="12"/>
  <c r="O656" i="12"/>
  <c r="O657" i="12"/>
  <c r="O658" i="12"/>
  <c r="O659" i="12"/>
  <c r="O660" i="12"/>
  <c r="O661" i="12"/>
  <c r="O662" i="12"/>
  <c r="O663" i="12"/>
  <c r="O664" i="12"/>
  <c r="O665" i="12"/>
  <c r="O666" i="12"/>
  <c r="O667" i="12"/>
  <c r="O668" i="12"/>
  <c r="O669" i="12"/>
  <c r="O670" i="12"/>
  <c r="O671" i="12"/>
  <c r="O672" i="12"/>
  <c r="O673" i="12"/>
  <c r="O674" i="12"/>
  <c r="O675" i="12"/>
  <c r="O676" i="12"/>
  <c r="O677" i="12"/>
  <c r="O678" i="12"/>
  <c r="O679" i="12"/>
  <c r="O680" i="12"/>
  <c r="O681" i="12"/>
  <c r="O682" i="12"/>
  <c r="O683" i="12"/>
  <c r="O684" i="12"/>
  <c r="O685" i="12"/>
  <c r="O686" i="12"/>
  <c r="O687" i="12"/>
  <c r="O688" i="12"/>
  <c r="O689" i="12"/>
  <c r="O690" i="12"/>
  <c r="O691" i="12"/>
  <c r="O692" i="12"/>
  <c r="O693" i="12"/>
  <c r="O694" i="12"/>
  <c r="O695" i="12"/>
  <c r="O696" i="12"/>
  <c r="O697" i="12"/>
  <c r="O698" i="12"/>
  <c r="O699" i="12"/>
  <c r="O700" i="12"/>
  <c r="O701" i="12"/>
  <c r="O702" i="12"/>
  <c r="O703" i="12"/>
  <c r="O704" i="12"/>
  <c r="O705" i="12"/>
  <c r="O706" i="12"/>
  <c r="O707" i="12"/>
  <c r="O708" i="12"/>
  <c r="O709" i="12"/>
  <c r="O710" i="12"/>
  <c r="O711" i="12"/>
  <c r="O712" i="12"/>
  <c r="O713" i="12"/>
  <c r="O714" i="12"/>
  <c r="O715" i="12"/>
  <c r="O716" i="12"/>
  <c r="O717" i="12"/>
  <c r="O718" i="12"/>
  <c r="O719" i="12"/>
  <c r="O720" i="12"/>
  <c r="O721" i="12"/>
  <c r="O722" i="12"/>
  <c r="O723" i="12"/>
  <c r="O724" i="12"/>
  <c r="O725" i="12"/>
  <c r="O726" i="12"/>
  <c r="O727" i="12"/>
  <c r="O728" i="12"/>
  <c r="O729" i="12"/>
  <c r="O730" i="12"/>
  <c r="O731" i="12"/>
  <c r="O732" i="12"/>
  <c r="O733" i="12"/>
  <c r="O734" i="12"/>
  <c r="O735" i="12"/>
  <c r="O736" i="12"/>
  <c r="O737" i="12"/>
  <c r="O738" i="12"/>
  <c r="O739" i="12"/>
  <c r="O740" i="12"/>
  <c r="O741" i="12"/>
  <c r="O742" i="12"/>
  <c r="O743" i="12"/>
  <c r="O744" i="12"/>
  <c r="O745" i="12"/>
  <c r="O746" i="12"/>
  <c r="O747" i="12"/>
  <c r="O748" i="12"/>
  <c r="O749" i="12"/>
  <c r="O750" i="12"/>
  <c r="O751" i="12"/>
  <c r="O752" i="12"/>
  <c r="O753" i="12"/>
  <c r="O754" i="12"/>
  <c r="O755" i="12"/>
  <c r="O756" i="12"/>
  <c r="O757" i="12"/>
  <c r="O758" i="12"/>
  <c r="O759" i="12"/>
  <c r="O760" i="12"/>
  <c r="O761" i="12"/>
  <c r="O762" i="12"/>
  <c r="O763" i="12"/>
  <c r="O764" i="12"/>
  <c r="O765" i="12"/>
  <c r="O766" i="12"/>
  <c r="O767" i="12"/>
  <c r="O768" i="12"/>
  <c r="O769" i="12"/>
  <c r="O770" i="12"/>
  <c r="O771" i="12"/>
  <c r="O772" i="12"/>
  <c r="O773" i="12"/>
  <c r="O774" i="12"/>
  <c r="O775" i="12"/>
  <c r="O776" i="12"/>
  <c r="O777" i="12"/>
  <c r="O778" i="12"/>
  <c r="O779" i="12"/>
  <c r="O780" i="12"/>
  <c r="O781" i="12"/>
  <c r="O782" i="12"/>
  <c r="O783" i="12"/>
  <c r="O784" i="12"/>
  <c r="O785" i="12"/>
  <c r="O786" i="12"/>
  <c r="O787" i="12"/>
  <c r="O788" i="12"/>
  <c r="O789" i="12"/>
  <c r="O790" i="12"/>
  <c r="O791" i="12"/>
  <c r="O792" i="12"/>
  <c r="O793" i="12"/>
  <c r="O794" i="12"/>
  <c r="O795" i="12"/>
  <c r="O796" i="12"/>
  <c r="O797" i="12"/>
  <c r="O798" i="12"/>
  <c r="O799" i="12"/>
  <c r="O800" i="12"/>
  <c r="O801" i="12"/>
  <c r="O802" i="12"/>
  <c r="O803" i="12"/>
  <c r="O804" i="12"/>
  <c r="O805" i="12"/>
  <c r="O806" i="12"/>
  <c r="O807" i="12"/>
  <c r="O808" i="12"/>
  <c r="O809" i="12"/>
  <c r="O810" i="12"/>
  <c r="O811" i="12"/>
  <c r="O812" i="12"/>
  <c r="O813" i="12"/>
  <c r="O814" i="12"/>
  <c r="O815" i="12"/>
  <c r="O816" i="12"/>
  <c r="O817" i="12"/>
  <c r="O818" i="12"/>
  <c r="O819" i="12"/>
  <c r="O820" i="12"/>
  <c r="O821" i="12"/>
  <c r="O822" i="12"/>
  <c r="O823" i="12"/>
  <c r="O824" i="12"/>
  <c r="O825" i="12"/>
  <c r="O826" i="12"/>
  <c r="O827" i="12"/>
  <c r="O828" i="12"/>
  <c r="O829" i="12"/>
  <c r="O830" i="12"/>
  <c r="O831" i="12"/>
  <c r="O832" i="12"/>
  <c r="O833" i="12"/>
  <c r="O834" i="12"/>
  <c r="O835" i="12"/>
  <c r="O836" i="12"/>
  <c r="O837" i="12"/>
  <c r="O838" i="12"/>
  <c r="O839" i="12"/>
  <c r="O840" i="12"/>
  <c r="O841" i="12"/>
  <c r="O842" i="12"/>
  <c r="O843" i="12"/>
  <c r="O844" i="12"/>
  <c r="O845" i="12"/>
  <c r="O846" i="12"/>
  <c r="O847" i="12"/>
  <c r="O848" i="12"/>
  <c r="O849" i="12"/>
  <c r="O850" i="12"/>
  <c r="O851" i="12"/>
  <c r="O852" i="12"/>
  <c r="O853" i="12"/>
  <c r="O854" i="12"/>
  <c r="O855" i="12"/>
  <c r="O856" i="12"/>
  <c r="O857" i="12"/>
  <c r="O858" i="12"/>
  <c r="O859" i="12"/>
  <c r="O860" i="12"/>
  <c r="O861" i="12"/>
  <c r="O862" i="12"/>
  <c r="O863" i="12"/>
  <c r="O864" i="12"/>
  <c r="O865" i="12"/>
  <c r="O866" i="12"/>
  <c r="O867" i="12"/>
  <c r="O868" i="12"/>
  <c r="O869" i="12"/>
  <c r="O870" i="12"/>
  <c r="O871" i="12"/>
  <c r="O872" i="12"/>
  <c r="O873" i="12"/>
  <c r="O874" i="12"/>
  <c r="O875" i="12"/>
  <c r="O876" i="12"/>
  <c r="O877" i="12"/>
  <c r="O878" i="12"/>
  <c r="O879" i="12"/>
  <c r="O880" i="12"/>
  <c r="O881" i="12"/>
  <c r="O882" i="12"/>
  <c r="O883" i="12"/>
  <c r="O884" i="12"/>
  <c r="O885" i="12"/>
  <c r="O886" i="12"/>
  <c r="O887" i="12"/>
  <c r="O888" i="12"/>
  <c r="O889" i="12"/>
  <c r="O890" i="12"/>
  <c r="O891" i="12"/>
  <c r="O892" i="12"/>
  <c r="O893" i="12"/>
  <c r="O894" i="12"/>
  <c r="O895" i="12"/>
  <c r="O896" i="12"/>
  <c r="O897" i="12"/>
  <c r="O898" i="12"/>
  <c r="O899" i="12"/>
  <c r="O900" i="12"/>
  <c r="O901" i="12"/>
  <c r="O902" i="12"/>
  <c r="O903" i="12"/>
  <c r="O904" i="12"/>
  <c r="O905" i="12"/>
  <c r="O906" i="12"/>
  <c r="O907" i="12"/>
  <c r="O908" i="12"/>
  <c r="O909" i="12"/>
  <c r="O910" i="12"/>
  <c r="O911" i="12"/>
  <c r="O912" i="12"/>
  <c r="O913" i="12"/>
  <c r="O914" i="12"/>
  <c r="O915" i="12"/>
  <c r="O916" i="12"/>
  <c r="O917" i="12"/>
  <c r="O918" i="12"/>
  <c r="O919" i="12"/>
  <c r="O920" i="12"/>
  <c r="O921" i="12"/>
  <c r="O922" i="12"/>
  <c r="O923" i="12"/>
  <c r="O924" i="12"/>
  <c r="O925" i="12"/>
  <c r="O926" i="12"/>
  <c r="O927" i="12"/>
  <c r="O928" i="12"/>
  <c r="O929" i="12"/>
  <c r="O930" i="12"/>
  <c r="O931" i="12"/>
  <c r="O932" i="12"/>
  <c r="O933" i="12"/>
  <c r="O934" i="12"/>
  <c r="O935" i="12"/>
  <c r="O936" i="12"/>
  <c r="O937" i="12"/>
  <c r="O938" i="12"/>
  <c r="O939" i="12"/>
  <c r="O940" i="12"/>
  <c r="O941" i="12"/>
  <c r="O942" i="12"/>
  <c r="O943" i="12"/>
  <c r="O944" i="12"/>
  <c r="O945" i="12"/>
  <c r="O946" i="12"/>
  <c r="O947" i="12"/>
  <c r="O948" i="12"/>
  <c r="O949" i="12"/>
  <c r="O950" i="12"/>
  <c r="O951" i="12"/>
  <c r="O952" i="12"/>
  <c r="O953" i="12"/>
  <c r="O954" i="12"/>
  <c r="O955" i="12"/>
  <c r="O956" i="12"/>
  <c r="O957" i="12"/>
  <c r="O958" i="12"/>
  <c r="O959" i="12"/>
  <c r="O960" i="12"/>
  <c r="O961" i="12"/>
  <c r="O962" i="12"/>
  <c r="O963" i="12"/>
  <c r="O964" i="12"/>
  <c r="O965" i="12"/>
  <c r="O966" i="12"/>
  <c r="O967" i="12"/>
  <c r="O968" i="12"/>
  <c r="O969" i="12"/>
  <c r="O970" i="12"/>
  <c r="O971" i="12"/>
  <c r="O972" i="12"/>
  <c r="O973" i="12"/>
  <c r="O974" i="12"/>
  <c r="O975" i="12"/>
  <c r="O976" i="12"/>
  <c r="O977" i="12"/>
  <c r="O978" i="12"/>
  <c r="O979" i="12"/>
  <c r="O980" i="12"/>
  <c r="O981" i="12"/>
  <c r="O982" i="12"/>
  <c r="O983" i="12"/>
  <c r="O984" i="12"/>
  <c r="O985" i="12"/>
  <c r="O986" i="12"/>
  <c r="O987" i="12"/>
  <c r="O988" i="12"/>
  <c r="O989" i="12"/>
  <c r="O990" i="12"/>
  <c r="O991" i="12"/>
  <c r="O992" i="12"/>
  <c r="O993" i="12"/>
  <c r="O994" i="12"/>
  <c r="O995" i="12"/>
  <c r="O996" i="12"/>
  <c r="O997" i="12"/>
  <c r="O998" i="12"/>
  <c r="O999" i="12"/>
  <c r="O1000" i="12"/>
  <c r="O1001" i="12"/>
  <c r="O2" i="12"/>
  <c r="N3" i="12"/>
  <c r="N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1" i="12"/>
  <c r="N152" i="12"/>
  <c r="N153" i="12"/>
  <c r="N154" i="12"/>
  <c r="N155" i="12"/>
  <c r="N156" i="12"/>
  <c r="N157" i="12"/>
  <c r="N158" i="12"/>
  <c r="N159" i="12"/>
  <c r="N160" i="12"/>
  <c r="N161" i="12"/>
  <c r="N162" i="12"/>
  <c r="N163" i="12"/>
  <c r="N164" i="12"/>
  <c r="N165" i="12"/>
  <c r="N166" i="12"/>
  <c r="N167" i="12"/>
  <c r="N168" i="12"/>
  <c r="N169" i="12"/>
  <c r="N170" i="12"/>
  <c r="N171" i="12"/>
  <c r="N172" i="12"/>
  <c r="N173" i="12"/>
  <c r="N174" i="12"/>
  <c r="N175" i="12"/>
  <c r="N176" i="12"/>
  <c r="N177" i="12"/>
  <c r="N178" i="12"/>
  <c r="N179" i="12"/>
  <c r="N180" i="12"/>
  <c r="N181" i="12"/>
  <c r="N182" i="12"/>
  <c r="N183" i="12"/>
  <c r="N184" i="12"/>
  <c r="N185" i="12"/>
  <c r="N186" i="12"/>
  <c r="N187" i="12"/>
  <c r="N188" i="12"/>
  <c r="N189" i="12"/>
  <c r="N190" i="12"/>
  <c r="N191" i="12"/>
  <c r="N192" i="12"/>
  <c r="N193" i="12"/>
  <c r="N194" i="12"/>
  <c r="N195" i="12"/>
  <c r="N196" i="12"/>
  <c r="N197" i="12"/>
  <c r="N198" i="12"/>
  <c r="N199" i="12"/>
  <c r="N200" i="12"/>
  <c r="N201" i="12"/>
  <c r="N202" i="12"/>
  <c r="N203" i="12"/>
  <c r="N204" i="12"/>
  <c r="N205" i="12"/>
  <c r="N206" i="12"/>
  <c r="N207" i="12"/>
  <c r="N208" i="12"/>
  <c r="N209" i="12"/>
  <c r="N210" i="12"/>
  <c r="N211" i="12"/>
  <c r="N212" i="12"/>
  <c r="N213" i="12"/>
  <c r="N214" i="12"/>
  <c r="N215" i="12"/>
  <c r="N216" i="12"/>
  <c r="N217" i="12"/>
  <c r="N218" i="12"/>
  <c r="N219" i="12"/>
  <c r="N220" i="12"/>
  <c r="N221" i="12"/>
  <c r="N222" i="12"/>
  <c r="N223" i="12"/>
  <c r="N224" i="12"/>
  <c r="N225" i="12"/>
  <c r="N226" i="12"/>
  <c r="N227" i="12"/>
  <c r="N228" i="12"/>
  <c r="N229" i="12"/>
  <c r="N230" i="12"/>
  <c r="N231" i="12"/>
  <c r="N232" i="12"/>
  <c r="N233" i="12"/>
  <c r="N234" i="12"/>
  <c r="N235" i="12"/>
  <c r="N236" i="12"/>
  <c r="N237" i="12"/>
  <c r="N238" i="12"/>
  <c r="N239" i="12"/>
  <c r="N240" i="12"/>
  <c r="N241" i="12"/>
  <c r="N242" i="12"/>
  <c r="N243" i="12"/>
  <c r="N244" i="12"/>
  <c r="N245" i="12"/>
  <c r="N246" i="12"/>
  <c r="N247" i="12"/>
  <c r="N248" i="12"/>
  <c r="N249" i="12"/>
  <c r="N250" i="12"/>
  <c r="N251" i="12"/>
  <c r="N252" i="12"/>
  <c r="N253" i="12"/>
  <c r="N254" i="12"/>
  <c r="N255" i="12"/>
  <c r="N256" i="12"/>
  <c r="N257" i="12"/>
  <c r="N258" i="12"/>
  <c r="N259" i="12"/>
  <c r="N260" i="12"/>
  <c r="N261" i="12"/>
  <c r="N262" i="12"/>
  <c r="N263" i="12"/>
  <c r="N264" i="12"/>
  <c r="N265" i="12"/>
  <c r="N266" i="12"/>
  <c r="N267" i="12"/>
  <c r="N268" i="12"/>
  <c r="N269" i="12"/>
  <c r="N270" i="12"/>
  <c r="N271" i="12"/>
  <c r="N272" i="12"/>
  <c r="N273" i="12"/>
  <c r="N274" i="12"/>
  <c r="N275" i="12"/>
  <c r="N276" i="12"/>
  <c r="N277" i="12"/>
  <c r="N278" i="12"/>
  <c r="N279" i="12"/>
  <c r="N280" i="12"/>
  <c r="N281" i="12"/>
  <c r="N282" i="12"/>
  <c r="N283" i="12"/>
  <c r="N284" i="12"/>
  <c r="N285" i="12"/>
  <c r="N286" i="12"/>
  <c r="N287" i="12"/>
  <c r="N288" i="12"/>
  <c r="N289" i="12"/>
  <c r="N290" i="12"/>
  <c r="N291" i="12"/>
  <c r="N292" i="12"/>
  <c r="N293" i="12"/>
  <c r="N294" i="12"/>
  <c r="N295" i="12"/>
  <c r="N296" i="12"/>
  <c r="N297" i="12"/>
  <c r="N298" i="12"/>
  <c r="N299" i="12"/>
  <c r="N300" i="12"/>
  <c r="N301" i="12"/>
  <c r="N302" i="12"/>
  <c r="N303" i="12"/>
  <c r="N304" i="12"/>
  <c r="N305" i="12"/>
  <c r="N306" i="12"/>
  <c r="N307" i="12"/>
  <c r="N308" i="12"/>
  <c r="N309" i="12"/>
  <c r="N310" i="12"/>
  <c r="N311" i="12"/>
  <c r="N312" i="12"/>
  <c r="N313" i="12"/>
  <c r="N314" i="12"/>
  <c r="N315" i="12"/>
  <c r="N316" i="12"/>
  <c r="N317" i="12"/>
  <c r="N318" i="12"/>
  <c r="N319" i="12"/>
  <c r="N320" i="12"/>
  <c r="N321" i="12"/>
  <c r="N322" i="12"/>
  <c r="N323" i="12"/>
  <c r="N324" i="12"/>
  <c r="N325" i="12"/>
  <c r="N326" i="12"/>
  <c r="N327" i="12"/>
  <c r="N328" i="12"/>
  <c r="N329" i="12"/>
  <c r="N330" i="12"/>
  <c r="N331" i="12"/>
  <c r="N332" i="12"/>
  <c r="N333" i="12"/>
  <c r="N334" i="12"/>
  <c r="N335" i="12"/>
  <c r="N336" i="12"/>
  <c r="N337" i="12"/>
  <c r="N338" i="12"/>
  <c r="N339" i="12"/>
  <c r="N340" i="12"/>
  <c r="N341" i="12"/>
  <c r="N342" i="12"/>
  <c r="N343" i="12"/>
  <c r="N344" i="12"/>
  <c r="N345" i="12"/>
  <c r="N346" i="12"/>
  <c r="N347" i="12"/>
  <c r="N348" i="12"/>
  <c r="N349" i="12"/>
  <c r="N350" i="12"/>
  <c r="N351" i="12"/>
  <c r="N352" i="12"/>
  <c r="N353" i="12"/>
  <c r="N354" i="12"/>
  <c r="N355" i="12"/>
  <c r="N356" i="12"/>
  <c r="N357" i="12"/>
  <c r="N358" i="12"/>
  <c r="N359" i="12"/>
  <c r="N360" i="12"/>
  <c r="N361" i="12"/>
  <c r="N362" i="12"/>
  <c r="N363" i="12"/>
  <c r="N364" i="12"/>
  <c r="N365" i="12"/>
  <c r="N366" i="12"/>
  <c r="N367" i="12"/>
  <c r="N368" i="12"/>
  <c r="N369" i="12"/>
  <c r="N370" i="12"/>
  <c r="N371" i="12"/>
  <c r="N372" i="12"/>
  <c r="N373" i="12"/>
  <c r="N374" i="12"/>
  <c r="N375" i="12"/>
  <c r="N376" i="12"/>
  <c r="N377" i="12"/>
  <c r="N378" i="12"/>
  <c r="N379" i="12"/>
  <c r="N380" i="12"/>
  <c r="N381" i="12"/>
  <c r="N382" i="12"/>
  <c r="N383" i="12"/>
  <c r="N384" i="12"/>
  <c r="N385" i="12"/>
  <c r="N386" i="12"/>
  <c r="N387" i="12"/>
  <c r="N388" i="12"/>
  <c r="N389" i="12"/>
  <c r="N390" i="12"/>
  <c r="N391" i="12"/>
  <c r="N392" i="12"/>
  <c r="N393" i="12"/>
  <c r="N394" i="12"/>
  <c r="N395" i="12"/>
  <c r="N396" i="12"/>
  <c r="N397" i="12"/>
  <c r="N398" i="12"/>
  <c r="N399" i="12"/>
  <c r="N400" i="12"/>
  <c r="N401" i="12"/>
  <c r="N402" i="12"/>
  <c r="N403" i="12"/>
  <c r="N404" i="12"/>
  <c r="N405" i="12"/>
  <c r="N406" i="12"/>
  <c r="N407" i="12"/>
  <c r="N408" i="12"/>
  <c r="N409" i="12"/>
  <c r="N410" i="12"/>
  <c r="N411" i="12"/>
  <c r="N412" i="12"/>
  <c r="N413" i="12"/>
  <c r="N414" i="12"/>
  <c r="N415" i="12"/>
  <c r="N416" i="12"/>
  <c r="N417" i="12"/>
  <c r="N418" i="12"/>
  <c r="N419" i="12"/>
  <c r="N420" i="12"/>
  <c r="N421" i="12"/>
  <c r="N422" i="12"/>
  <c r="N423" i="12"/>
  <c r="N424" i="12"/>
  <c r="N425" i="12"/>
  <c r="N426" i="12"/>
  <c r="N427" i="12"/>
  <c r="N428" i="12"/>
  <c r="N429" i="12"/>
  <c r="N430" i="12"/>
  <c r="N431" i="12"/>
  <c r="N432" i="12"/>
  <c r="N433" i="12"/>
  <c r="N434" i="12"/>
  <c r="N435" i="12"/>
  <c r="N436" i="12"/>
  <c r="N437" i="12"/>
  <c r="N438" i="12"/>
  <c r="N439" i="12"/>
  <c r="N440" i="12"/>
  <c r="N441" i="12"/>
  <c r="N442" i="12"/>
  <c r="N443" i="12"/>
  <c r="N444" i="12"/>
  <c r="N445" i="12"/>
  <c r="N446" i="12"/>
  <c r="N447" i="12"/>
  <c r="N448" i="12"/>
  <c r="N449" i="12"/>
  <c r="N450" i="12"/>
  <c r="N451" i="12"/>
  <c r="N452" i="12"/>
  <c r="N453" i="12"/>
  <c r="N454" i="12"/>
  <c r="N455" i="12"/>
  <c r="N456" i="12"/>
  <c r="N457" i="12"/>
  <c r="N458" i="12"/>
  <c r="N459" i="12"/>
  <c r="N460" i="12"/>
  <c r="N461" i="12"/>
  <c r="N462" i="12"/>
  <c r="N463" i="12"/>
  <c r="N464" i="12"/>
  <c r="N465" i="12"/>
  <c r="N466" i="12"/>
  <c r="N467" i="12"/>
  <c r="N468" i="12"/>
  <c r="N469" i="12"/>
  <c r="N470" i="12"/>
  <c r="N471" i="12"/>
  <c r="N472" i="12"/>
  <c r="N473" i="12"/>
  <c r="N474" i="12"/>
  <c r="N475" i="12"/>
  <c r="N476" i="12"/>
  <c r="N477" i="12"/>
  <c r="N478" i="12"/>
  <c r="N479" i="12"/>
  <c r="N480" i="12"/>
  <c r="N481" i="12"/>
  <c r="N482" i="12"/>
  <c r="N483" i="12"/>
  <c r="N484" i="12"/>
  <c r="N485" i="12"/>
  <c r="N486" i="12"/>
  <c r="N487" i="12"/>
  <c r="N488" i="12"/>
  <c r="N489" i="12"/>
  <c r="N490" i="12"/>
  <c r="N491" i="12"/>
  <c r="N492" i="12"/>
  <c r="N493" i="12"/>
  <c r="N494" i="12"/>
  <c r="N495" i="12"/>
  <c r="N496" i="12"/>
  <c r="N497" i="12"/>
  <c r="N498" i="12"/>
  <c r="N499" i="12"/>
  <c r="N500" i="12"/>
  <c r="N501" i="12"/>
  <c r="N502" i="12"/>
  <c r="N503" i="12"/>
  <c r="N504" i="12"/>
  <c r="N505" i="12"/>
  <c r="N506" i="12"/>
  <c r="N507" i="12"/>
  <c r="N508" i="12"/>
  <c r="N509" i="12"/>
  <c r="N510" i="12"/>
  <c r="N511" i="12"/>
  <c r="N512" i="12"/>
  <c r="N513" i="12"/>
  <c r="N514" i="12"/>
  <c r="N515" i="12"/>
  <c r="N516" i="12"/>
  <c r="N517" i="12"/>
  <c r="N518" i="12"/>
  <c r="N519" i="12"/>
  <c r="N520" i="12"/>
  <c r="N521" i="12"/>
  <c r="N522" i="12"/>
  <c r="N523" i="12"/>
  <c r="N524" i="12"/>
  <c r="N525" i="12"/>
  <c r="N526" i="12"/>
  <c r="N527" i="12"/>
  <c r="N528" i="12"/>
  <c r="N529" i="12"/>
  <c r="N530" i="12"/>
  <c r="N531" i="12"/>
  <c r="N532" i="12"/>
  <c r="N533" i="12"/>
  <c r="N534" i="12"/>
  <c r="N535" i="12"/>
  <c r="N536" i="12"/>
  <c r="N537" i="12"/>
  <c r="N538" i="12"/>
  <c r="N539" i="12"/>
  <c r="N540" i="12"/>
  <c r="N541" i="12"/>
  <c r="N542" i="12"/>
  <c r="N543" i="12"/>
  <c r="N544" i="12"/>
  <c r="N545" i="12"/>
  <c r="N546" i="12"/>
  <c r="N547" i="12"/>
  <c r="N548" i="12"/>
  <c r="N549" i="12"/>
  <c r="N550" i="12"/>
  <c r="N551" i="12"/>
  <c r="N552" i="12"/>
  <c r="N553" i="12"/>
  <c r="N554" i="12"/>
  <c r="N555" i="12"/>
  <c r="N556" i="12"/>
  <c r="N557" i="12"/>
  <c r="N558" i="12"/>
  <c r="N559" i="12"/>
  <c r="N560" i="12"/>
  <c r="N561" i="12"/>
  <c r="N562" i="12"/>
  <c r="N563" i="12"/>
  <c r="N564" i="12"/>
  <c r="N565" i="12"/>
  <c r="N566" i="12"/>
  <c r="N567" i="12"/>
  <c r="N568" i="12"/>
  <c r="N569" i="12"/>
  <c r="N570" i="12"/>
  <c r="N571" i="12"/>
  <c r="N572" i="12"/>
  <c r="N573" i="12"/>
  <c r="N574" i="12"/>
  <c r="N575" i="12"/>
  <c r="N576" i="12"/>
  <c r="N577" i="12"/>
  <c r="N578" i="12"/>
  <c r="N579" i="12"/>
  <c r="N580" i="12"/>
  <c r="N581" i="12"/>
  <c r="N582" i="12"/>
  <c r="N583" i="12"/>
  <c r="N584" i="12"/>
  <c r="N585" i="12"/>
  <c r="N586" i="12"/>
  <c r="N587" i="12"/>
  <c r="N588" i="12"/>
  <c r="N589" i="12"/>
  <c r="N590" i="12"/>
  <c r="N591" i="12"/>
  <c r="N592" i="12"/>
  <c r="N593" i="12"/>
  <c r="N594" i="12"/>
  <c r="N595" i="12"/>
  <c r="N596" i="12"/>
  <c r="N597" i="12"/>
  <c r="N598" i="12"/>
  <c r="N599" i="12"/>
  <c r="N600" i="12"/>
  <c r="N601" i="12"/>
  <c r="N602" i="12"/>
  <c r="N603" i="12"/>
  <c r="N604" i="12"/>
  <c r="N605" i="12"/>
  <c r="N606" i="12"/>
  <c r="N607" i="12"/>
  <c r="N608" i="12"/>
  <c r="N609" i="12"/>
  <c r="N610" i="12"/>
  <c r="N611" i="12"/>
  <c r="N612" i="12"/>
  <c r="N613" i="12"/>
  <c r="N614" i="12"/>
  <c r="N615" i="12"/>
  <c r="N616" i="12"/>
  <c r="N617" i="12"/>
  <c r="N618" i="12"/>
  <c r="N619" i="12"/>
  <c r="N620" i="12"/>
  <c r="N621" i="12"/>
  <c r="N622" i="12"/>
  <c r="N623" i="12"/>
  <c r="N624" i="12"/>
  <c r="N625" i="12"/>
  <c r="N626" i="12"/>
  <c r="N627" i="12"/>
  <c r="N628" i="12"/>
  <c r="N629" i="12"/>
  <c r="N630" i="12"/>
  <c r="N631" i="12"/>
  <c r="N632" i="12"/>
  <c r="N633" i="12"/>
  <c r="N634" i="12"/>
  <c r="N635" i="12"/>
  <c r="N636" i="12"/>
  <c r="N637" i="12"/>
  <c r="N638" i="12"/>
  <c r="N639" i="12"/>
  <c r="N640" i="12"/>
  <c r="N641" i="12"/>
  <c r="N642" i="12"/>
  <c r="N643" i="12"/>
  <c r="N644" i="12"/>
  <c r="N645" i="12"/>
  <c r="N646" i="12"/>
  <c r="N647" i="12"/>
  <c r="N648" i="12"/>
  <c r="N649" i="12"/>
  <c r="N650" i="12"/>
  <c r="N651" i="12"/>
  <c r="N652" i="12"/>
  <c r="N653" i="12"/>
  <c r="N654" i="12"/>
  <c r="N655" i="12"/>
  <c r="N656" i="12"/>
  <c r="N657" i="12"/>
  <c r="N658" i="12"/>
  <c r="N659" i="12"/>
  <c r="N660" i="12"/>
  <c r="N661" i="12"/>
  <c r="N662" i="12"/>
  <c r="N663" i="12"/>
  <c r="N664" i="12"/>
  <c r="N665" i="12"/>
  <c r="N666" i="12"/>
  <c r="N667" i="12"/>
  <c r="N668" i="12"/>
  <c r="N669" i="12"/>
  <c r="N670" i="12"/>
  <c r="N671" i="12"/>
  <c r="N672" i="12"/>
  <c r="N673" i="12"/>
  <c r="N674" i="12"/>
  <c r="N675" i="12"/>
  <c r="N676" i="12"/>
  <c r="N677" i="12"/>
  <c r="N678" i="12"/>
  <c r="N679" i="12"/>
  <c r="N680" i="12"/>
  <c r="N681" i="12"/>
  <c r="N682" i="12"/>
  <c r="N683" i="12"/>
  <c r="N684" i="12"/>
  <c r="N685" i="12"/>
  <c r="N686" i="12"/>
  <c r="N687" i="12"/>
  <c r="N688" i="12"/>
  <c r="N689" i="12"/>
  <c r="N690" i="12"/>
  <c r="N691" i="12"/>
  <c r="N692" i="12"/>
  <c r="N693" i="12"/>
  <c r="N694" i="12"/>
  <c r="N695" i="12"/>
  <c r="N696" i="12"/>
  <c r="N697" i="12"/>
  <c r="N698" i="12"/>
  <c r="N699" i="12"/>
  <c r="N700" i="12"/>
  <c r="N701" i="12"/>
  <c r="N702" i="12"/>
  <c r="N703" i="12"/>
  <c r="N704" i="12"/>
  <c r="N705" i="12"/>
  <c r="N706" i="12"/>
  <c r="N707" i="12"/>
  <c r="N708" i="12"/>
  <c r="N709" i="12"/>
  <c r="N710" i="12"/>
  <c r="N711" i="12"/>
  <c r="N712" i="12"/>
  <c r="N713" i="12"/>
  <c r="N714" i="12"/>
  <c r="N715" i="12"/>
  <c r="N716" i="12"/>
  <c r="N717" i="12"/>
  <c r="N718" i="12"/>
  <c r="N719" i="12"/>
  <c r="N720" i="12"/>
  <c r="N721" i="12"/>
  <c r="N722" i="12"/>
  <c r="N723" i="12"/>
  <c r="N724" i="12"/>
  <c r="N725" i="12"/>
  <c r="N726" i="12"/>
  <c r="N727" i="12"/>
  <c r="N728" i="12"/>
  <c r="N729" i="12"/>
  <c r="N730" i="12"/>
  <c r="N731" i="12"/>
  <c r="N732" i="12"/>
  <c r="N733" i="12"/>
  <c r="N734" i="12"/>
  <c r="N735" i="12"/>
  <c r="N736" i="12"/>
  <c r="N737" i="12"/>
  <c r="N738" i="12"/>
  <c r="N739" i="12"/>
  <c r="N740" i="12"/>
  <c r="N741" i="12"/>
  <c r="N742" i="12"/>
  <c r="N743" i="12"/>
  <c r="N744" i="12"/>
  <c r="N745" i="12"/>
  <c r="N746" i="12"/>
  <c r="N747" i="12"/>
  <c r="N748" i="12"/>
  <c r="N749" i="12"/>
  <c r="N750" i="12"/>
  <c r="N751" i="12"/>
  <c r="N752" i="12"/>
  <c r="N753" i="12"/>
  <c r="N754" i="12"/>
  <c r="N755" i="12"/>
  <c r="N756" i="12"/>
  <c r="N757" i="12"/>
  <c r="N758" i="12"/>
  <c r="N759" i="12"/>
  <c r="N760" i="12"/>
  <c r="N761" i="12"/>
  <c r="N762" i="12"/>
  <c r="N763" i="12"/>
  <c r="N764" i="12"/>
  <c r="N765" i="12"/>
  <c r="N766" i="12"/>
  <c r="N767" i="12"/>
  <c r="N768" i="12"/>
  <c r="N769" i="12"/>
  <c r="N770" i="12"/>
  <c r="N771" i="12"/>
  <c r="N772" i="12"/>
  <c r="N773" i="12"/>
  <c r="N774" i="12"/>
  <c r="N775" i="12"/>
  <c r="N776" i="12"/>
  <c r="N777" i="12"/>
  <c r="N778" i="12"/>
  <c r="N779" i="12"/>
  <c r="N780" i="12"/>
  <c r="N781" i="12"/>
  <c r="N782" i="12"/>
  <c r="N783" i="12"/>
  <c r="N784" i="12"/>
  <c r="N785" i="12"/>
  <c r="N786" i="12"/>
  <c r="N787" i="12"/>
  <c r="N788" i="12"/>
  <c r="N789" i="12"/>
  <c r="N790" i="12"/>
  <c r="N791" i="12"/>
  <c r="N792" i="12"/>
  <c r="N793" i="12"/>
  <c r="N794" i="12"/>
  <c r="N795" i="12"/>
  <c r="N796" i="12"/>
  <c r="N797" i="12"/>
  <c r="N798" i="12"/>
  <c r="N799" i="12"/>
  <c r="N800" i="12"/>
  <c r="N801" i="12"/>
  <c r="N802" i="12"/>
  <c r="N803" i="12"/>
  <c r="N804" i="12"/>
  <c r="N805" i="12"/>
  <c r="N806" i="12"/>
  <c r="N807" i="12"/>
  <c r="N808" i="12"/>
  <c r="N809" i="12"/>
  <c r="N810" i="12"/>
  <c r="N811" i="12"/>
  <c r="N812" i="12"/>
  <c r="N813" i="12"/>
  <c r="N814" i="12"/>
  <c r="N815" i="12"/>
  <c r="N816" i="12"/>
  <c r="N817" i="12"/>
  <c r="N818" i="12"/>
  <c r="N819" i="12"/>
  <c r="N820" i="12"/>
  <c r="N821" i="12"/>
  <c r="N822" i="12"/>
  <c r="N823" i="12"/>
  <c r="N824" i="12"/>
  <c r="N825" i="12"/>
  <c r="N826" i="12"/>
  <c r="N827" i="12"/>
  <c r="N828" i="12"/>
  <c r="N829" i="12"/>
  <c r="N830" i="12"/>
  <c r="N831" i="12"/>
  <c r="N832" i="12"/>
  <c r="N833" i="12"/>
  <c r="N834" i="12"/>
  <c r="N835" i="12"/>
  <c r="N836" i="12"/>
  <c r="N837" i="12"/>
  <c r="N838" i="12"/>
  <c r="N839" i="12"/>
  <c r="N840" i="12"/>
  <c r="N841" i="12"/>
  <c r="N842" i="12"/>
  <c r="N843" i="12"/>
  <c r="N844" i="12"/>
  <c r="N845" i="12"/>
  <c r="N846" i="12"/>
  <c r="N847" i="12"/>
  <c r="N848" i="12"/>
  <c r="N849" i="12"/>
  <c r="N850" i="12"/>
  <c r="N851" i="12"/>
  <c r="N852" i="12"/>
  <c r="N853" i="12"/>
  <c r="N854" i="12"/>
  <c r="N855" i="12"/>
  <c r="N856" i="12"/>
  <c r="N857" i="12"/>
  <c r="N858" i="12"/>
  <c r="N859" i="12"/>
  <c r="N860" i="12"/>
  <c r="N861" i="12"/>
  <c r="N862" i="12"/>
  <c r="N863" i="12"/>
  <c r="N864" i="12"/>
  <c r="N865" i="12"/>
  <c r="N866" i="12"/>
  <c r="N867" i="12"/>
  <c r="N868" i="12"/>
  <c r="N869" i="12"/>
  <c r="N870" i="12"/>
  <c r="N871" i="12"/>
  <c r="N872" i="12"/>
  <c r="N873" i="12"/>
  <c r="N874" i="12"/>
  <c r="N875" i="12"/>
  <c r="N876" i="12"/>
  <c r="N877" i="12"/>
  <c r="N878" i="12"/>
  <c r="N879" i="12"/>
  <c r="N880" i="12"/>
  <c r="N881" i="12"/>
  <c r="N882" i="12"/>
  <c r="N883" i="12"/>
  <c r="N884" i="12"/>
  <c r="N885" i="12"/>
  <c r="N886" i="12"/>
  <c r="N887" i="12"/>
  <c r="N888" i="12"/>
  <c r="N889" i="12"/>
  <c r="N890" i="12"/>
  <c r="N891" i="12"/>
  <c r="N892" i="12"/>
  <c r="N893" i="12"/>
  <c r="N894" i="12"/>
  <c r="N895" i="12"/>
  <c r="N896" i="12"/>
  <c r="N897" i="12"/>
  <c r="N898" i="12"/>
  <c r="N899" i="12"/>
  <c r="N900" i="12"/>
  <c r="N901" i="12"/>
  <c r="N902" i="12"/>
  <c r="N903" i="12"/>
  <c r="N904" i="12"/>
  <c r="N905" i="12"/>
  <c r="N906" i="12"/>
  <c r="N907" i="12"/>
  <c r="N908" i="12"/>
  <c r="N909" i="12"/>
  <c r="N910" i="12"/>
  <c r="N911" i="12"/>
  <c r="N912" i="12"/>
  <c r="N913" i="12"/>
  <c r="N914" i="12"/>
  <c r="N915" i="12"/>
  <c r="N916" i="12"/>
  <c r="N917" i="12"/>
  <c r="N918" i="12"/>
  <c r="N919" i="12"/>
  <c r="N920" i="12"/>
  <c r="N921" i="12"/>
  <c r="N922" i="12"/>
  <c r="N923" i="12"/>
  <c r="N924" i="12"/>
  <c r="N925" i="12"/>
  <c r="N926" i="12"/>
  <c r="N927" i="12"/>
  <c r="N928" i="12"/>
  <c r="N929" i="12"/>
  <c r="N930" i="12"/>
  <c r="N931" i="12"/>
  <c r="N932" i="12"/>
  <c r="N933" i="12"/>
  <c r="N934" i="12"/>
  <c r="N935" i="12"/>
  <c r="N936" i="12"/>
  <c r="N937" i="12"/>
  <c r="N938" i="12"/>
  <c r="N939" i="12"/>
  <c r="N940" i="12"/>
  <c r="N941" i="12"/>
  <c r="N942" i="12"/>
  <c r="N943" i="12"/>
  <c r="N944" i="12"/>
  <c r="N945" i="12"/>
  <c r="N946" i="12"/>
  <c r="N947" i="12"/>
  <c r="N948" i="12"/>
  <c r="N949" i="12"/>
  <c r="N950" i="12"/>
  <c r="N951" i="12"/>
  <c r="N952" i="12"/>
  <c r="N953" i="12"/>
  <c r="N954" i="12"/>
  <c r="N955" i="12"/>
  <c r="N956" i="12"/>
  <c r="N957" i="12"/>
  <c r="N958" i="12"/>
  <c r="N959" i="12"/>
  <c r="N960" i="12"/>
  <c r="N961" i="12"/>
  <c r="N962" i="12"/>
  <c r="N963" i="12"/>
  <c r="N964" i="12"/>
  <c r="N965" i="12"/>
  <c r="N966" i="12"/>
  <c r="N967" i="12"/>
  <c r="N968" i="12"/>
  <c r="N969" i="12"/>
  <c r="N970" i="12"/>
  <c r="N971" i="12"/>
  <c r="N972" i="12"/>
  <c r="N973" i="12"/>
  <c r="N974" i="12"/>
  <c r="N975" i="12"/>
  <c r="N976" i="12"/>
  <c r="N977" i="12"/>
  <c r="N978" i="12"/>
  <c r="N979" i="12"/>
  <c r="N980" i="12"/>
  <c r="N981" i="12"/>
  <c r="N982" i="12"/>
  <c r="N983" i="12"/>
  <c r="N984" i="12"/>
  <c r="N985" i="12"/>
  <c r="N986" i="12"/>
  <c r="N987" i="12"/>
  <c r="N988" i="12"/>
  <c r="N989" i="12"/>
  <c r="N990" i="12"/>
  <c r="N991" i="12"/>
  <c r="N992" i="12"/>
  <c r="N993" i="12"/>
  <c r="N994" i="12"/>
  <c r="N995" i="12"/>
  <c r="N996" i="12"/>
  <c r="N997" i="12"/>
  <c r="N998" i="12"/>
  <c r="N999" i="12"/>
  <c r="N1000" i="12"/>
  <c r="N1001" i="12"/>
  <c r="N2" i="12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301" i="12"/>
  <c r="I302" i="12"/>
  <c r="I303" i="12"/>
  <c r="I304" i="12"/>
  <c r="I305" i="12"/>
  <c r="I306" i="12"/>
  <c r="I307" i="12"/>
  <c r="I308" i="12"/>
  <c r="I309" i="12"/>
  <c r="I310" i="12"/>
  <c r="I311" i="12"/>
  <c r="I312" i="12"/>
  <c r="I313" i="12"/>
  <c r="I314" i="12"/>
  <c r="I315" i="12"/>
  <c r="I316" i="12"/>
  <c r="I317" i="12"/>
  <c r="I318" i="12"/>
  <c r="I319" i="12"/>
  <c r="I320" i="12"/>
  <c r="I321" i="12"/>
  <c r="I322" i="12"/>
  <c r="I323" i="12"/>
  <c r="I324" i="12"/>
  <c r="I325" i="12"/>
  <c r="I326" i="12"/>
  <c r="I327" i="12"/>
  <c r="I328" i="12"/>
  <c r="I329" i="12"/>
  <c r="I330" i="12"/>
  <c r="I331" i="12"/>
  <c r="I332" i="12"/>
  <c r="I333" i="12"/>
  <c r="I334" i="12"/>
  <c r="I335" i="12"/>
  <c r="I336" i="12"/>
  <c r="I337" i="12"/>
  <c r="I338" i="12"/>
  <c r="I339" i="12"/>
  <c r="I340" i="12"/>
  <c r="I341" i="12"/>
  <c r="I342" i="12"/>
  <c r="I343" i="12"/>
  <c r="I344" i="12"/>
  <c r="I345" i="12"/>
  <c r="I346" i="12"/>
  <c r="I347" i="12"/>
  <c r="I348" i="12"/>
  <c r="I349" i="12"/>
  <c r="I350" i="12"/>
  <c r="I351" i="12"/>
  <c r="I352" i="12"/>
  <c r="I353" i="12"/>
  <c r="I354" i="12"/>
  <c r="I355" i="12"/>
  <c r="I356" i="12"/>
  <c r="I357" i="12"/>
  <c r="I358" i="12"/>
  <c r="I359" i="12"/>
  <c r="I360" i="12"/>
  <c r="I361" i="12"/>
  <c r="I362" i="12"/>
  <c r="I363" i="12"/>
  <c r="I364" i="12"/>
  <c r="I365" i="12"/>
  <c r="I366" i="12"/>
  <c r="I367" i="12"/>
  <c r="I368" i="12"/>
  <c r="I369" i="12"/>
  <c r="I370" i="12"/>
  <c r="I371" i="12"/>
  <c r="I372" i="12"/>
  <c r="I373" i="12"/>
  <c r="I374" i="12"/>
  <c r="I375" i="12"/>
  <c r="I376" i="12"/>
  <c r="I377" i="12"/>
  <c r="I378" i="12"/>
  <c r="I379" i="12"/>
  <c r="I380" i="12"/>
  <c r="I381" i="12"/>
  <c r="I382" i="12"/>
  <c r="I383" i="12"/>
  <c r="I384" i="12"/>
  <c r="I385" i="12"/>
  <c r="I386" i="12"/>
  <c r="I387" i="12"/>
  <c r="I388" i="12"/>
  <c r="I389" i="12"/>
  <c r="I390" i="12"/>
  <c r="I391" i="12"/>
  <c r="I392" i="12"/>
  <c r="I393" i="12"/>
  <c r="I394" i="12"/>
  <c r="I395" i="12"/>
  <c r="I396" i="12"/>
  <c r="I397" i="12"/>
  <c r="I398" i="12"/>
  <c r="I399" i="12"/>
  <c r="I400" i="12"/>
  <c r="I401" i="12"/>
  <c r="I402" i="12"/>
  <c r="I403" i="12"/>
  <c r="I404" i="12"/>
  <c r="I405" i="12"/>
  <c r="I406" i="12"/>
  <c r="I407" i="12"/>
  <c r="I408" i="12"/>
  <c r="I409" i="12"/>
  <c r="I410" i="12"/>
  <c r="I411" i="12"/>
  <c r="I412" i="12"/>
  <c r="I413" i="12"/>
  <c r="I414" i="12"/>
  <c r="I415" i="12"/>
  <c r="I416" i="12"/>
  <c r="I417" i="12"/>
  <c r="I418" i="12"/>
  <c r="I419" i="12"/>
  <c r="I420" i="12"/>
  <c r="I421" i="12"/>
  <c r="I422" i="12"/>
  <c r="I423" i="12"/>
  <c r="I424" i="12"/>
  <c r="I425" i="12"/>
  <c r="I426" i="12"/>
  <c r="I427" i="12"/>
  <c r="I428" i="12"/>
  <c r="I429" i="12"/>
  <c r="I430" i="12"/>
  <c r="I431" i="12"/>
  <c r="I432" i="12"/>
  <c r="I433" i="12"/>
  <c r="I434" i="12"/>
  <c r="I435" i="12"/>
  <c r="I436" i="12"/>
  <c r="I437" i="12"/>
  <c r="I438" i="12"/>
  <c r="I439" i="12"/>
  <c r="I440" i="12"/>
  <c r="I441" i="12"/>
  <c r="I442" i="12"/>
  <c r="I443" i="12"/>
  <c r="I444" i="12"/>
  <c r="I445" i="12"/>
  <c r="I446" i="12"/>
  <c r="I447" i="12"/>
  <c r="I448" i="12"/>
  <c r="I449" i="12"/>
  <c r="I450" i="12"/>
  <c r="I451" i="12"/>
  <c r="I452" i="12"/>
  <c r="I453" i="12"/>
  <c r="I454" i="12"/>
  <c r="I455" i="12"/>
  <c r="I456" i="12"/>
  <c r="I457" i="12"/>
  <c r="I458" i="12"/>
  <c r="I459" i="12"/>
  <c r="I460" i="12"/>
  <c r="I461" i="12"/>
  <c r="I462" i="12"/>
  <c r="I463" i="12"/>
  <c r="I464" i="12"/>
  <c r="I465" i="12"/>
  <c r="I466" i="12"/>
  <c r="I467" i="12"/>
  <c r="I468" i="12"/>
  <c r="I469" i="12"/>
  <c r="I470" i="12"/>
  <c r="I471" i="12"/>
  <c r="I472" i="12"/>
  <c r="I473" i="12"/>
  <c r="I474" i="12"/>
  <c r="I475" i="12"/>
  <c r="I476" i="12"/>
  <c r="I477" i="12"/>
  <c r="I478" i="12"/>
  <c r="I479" i="12"/>
  <c r="I480" i="12"/>
  <c r="I481" i="12"/>
  <c r="I482" i="12"/>
  <c r="I483" i="12"/>
  <c r="I484" i="12"/>
  <c r="I485" i="12"/>
  <c r="I486" i="12"/>
  <c r="I487" i="12"/>
  <c r="I488" i="12"/>
  <c r="I489" i="12"/>
  <c r="I490" i="12"/>
  <c r="I491" i="12"/>
  <c r="I492" i="12"/>
  <c r="I493" i="12"/>
  <c r="I494" i="12"/>
  <c r="I495" i="12"/>
  <c r="I496" i="12"/>
  <c r="I497" i="12"/>
  <c r="I498" i="12"/>
  <c r="I499" i="12"/>
  <c r="I500" i="12"/>
  <c r="I501" i="12"/>
  <c r="I502" i="12"/>
  <c r="I503" i="12"/>
  <c r="I504" i="12"/>
  <c r="I505" i="12"/>
  <c r="I506" i="12"/>
  <c r="I507" i="12"/>
  <c r="I508" i="12"/>
  <c r="I509" i="12"/>
  <c r="I510" i="12"/>
  <c r="I511" i="12"/>
  <c r="I512" i="12"/>
  <c r="I513" i="12"/>
  <c r="I514" i="12"/>
  <c r="I515" i="12"/>
  <c r="I516" i="12"/>
  <c r="I517" i="12"/>
  <c r="I518" i="12"/>
  <c r="I519" i="12"/>
  <c r="I520" i="12"/>
  <c r="I521" i="12"/>
  <c r="I522" i="12"/>
  <c r="I523" i="12"/>
  <c r="I524" i="12"/>
  <c r="I525" i="12"/>
  <c r="I526" i="12"/>
  <c r="I527" i="12"/>
  <c r="I528" i="12"/>
  <c r="I529" i="12"/>
  <c r="I530" i="12"/>
  <c r="I531" i="12"/>
  <c r="I532" i="12"/>
  <c r="I533" i="12"/>
  <c r="I534" i="12"/>
  <c r="I535" i="12"/>
  <c r="I536" i="12"/>
  <c r="I537" i="12"/>
  <c r="I538" i="12"/>
  <c r="I539" i="12"/>
  <c r="I540" i="12"/>
  <c r="I541" i="12"/>
  <c r="I542" i="12"/>
  <c r="I543" i="12"/>
  <c r="I544" i="12"/>
  <c r="I545" i="12"/>
  <c r="I546" i="12"/>
  <c r="I547" i="12"/>
  <c r="I548" i="12"/>
  <c r="I549" i="12"/>
  <c r="I550" i="12"/>
  <c r="I551" i="12"/>
  <c r="I552" i="12"/>
  <c r="I553" i="12"/>
  <c r="I554" i="12"/>
  <c r="I555" i="12"/>
  <c r="I556" i="12"/>
  <c r="I557" i="12"/>
  <c r="I558" i="12"/>
  <c r="I559" i="12"/>
  <c r="I560" i="12"/>
  <c r="I561" i="12"/>
  <c r="I562" i="12"/>
  <c r="I563" i="12"/>
  <c r="I564" i="12"/>
  <c r="I565" i="12"/>
  <c r="I566" i="12"/>
  <c r="I567" i="12"/>
  <c r="I568" i="12"/>
  <c r="I569" i="12"/>
  <c r="I570" i="12"/>
  <c r="I571" i="12"/>
  <c r="I572" i="12"/>
  <c r="I573" i="12"/>
  <c r="I574" i="12"/>
  <c r="I575" i="12"/>
  <c r="I576" i="12"/>
  <c r="I577" i="12"/>
  <c r="I578" i="12"/>
  <c r="I579" i="12"/>
  <c r="I580" i="12"/>
  <c r="I581" i="12"/>
  <c r="I582" i="12"/>
  <c r="I583" i="12"/>
  <c r="I584" i="12"/>
  <c r="I585" i="12"/>
  <c r="I586" i="12"/>
  <c r="I587" i="12"/>
  <c r="I588" i="12"/>
  <c r="I589" i="12"/>
  <c r="I590" i="12"/>
  <c r="I591" i="12"/>
  <c r="I592" i="12"/>
  <c r="I593" i="12"/>
  <c r="I594" i="12"/>
  <c r="I595" i="12"/>
  <c r="I596" i="12"/>
  <c r="I597" i="12"/>
  <c r="I598" i="12"/>
  <c r="I599" i="12"/>
  <c r="I600" i="12"/>
  <c r="I601" i="12"/>
  <c r="I602" i="12"/>
  <c r="I603" i="12"/>
  <c r="I604" i="12"/>
  <c r="I605" i="12"/>
  <c r="I606" i="12"/>
  <c r="I607" i="12"/>
  <c r="I608" i="12"/>
  <c r="I609" i="12"/>
  <c r="I610" i="12"/>
  <c r="I611" i="12"/>
  <c r="I612" i="12"/>
  <c r="I613" i="12"/>
  <c r="I614" i="12"/>
  <c r="I615" i="12"/>
  <c r="I616" i="12"/>
  <c r="I617" i="12"/>
  <c r="I618" i="12"/>
  <c r="I619" i="12"/>
  <c r="I620" i="12"/>
  <c r="I621" i="12"/>
  <c r="I622" i="12"/>
  <c r="I623" i="12"/>
  <c r="I624" i="12"/>
  <c r="I625" i="12"/>
  <c r="I626" i="12"/>
  <c r="I627" i="12"/>
  <c r="I628" i="12"/>
  <c r="I629" i="12"/>
  <c r="I630" i="12"/>
  <c r="I631" i="12"/>
  <c r="I632" i="12"/>
  <c r="I633" i="12"/>
  <c r="I634" i="12"/>
  <c r="I635" i="12"/>
  <c r="I636" i="12"/>
  <c r="I637" i="12"/>
  <c r="I638" i="12"/>
  <c r="I639" i="12"/>
  <c r="I640" i="12"/>
  <c r="I641" i="12"/>
  <c r="I642" i="12"/>
  <c r="I643" i="12"/>
  <c r="I644" i="12"/>
  <c r="I645" i="12"/>
  <c r="I646" i="12"/>
  <c r="I647" i="12"/>
  <c r="I648" i="12"/>
  <c r="I649" i="12"/>
  <c r="I650" i="12"/>
  <c r="I651" i="12"/>
  <c r="I652" i="12"/>
  <c r="I653" i="12"/>
  <c r="I654" i="12"/>
  <c r="I655" i="12"/>
  <c r="I656" i="12"/>
  <c r="I657" i="12"/>
  <c r="I658" i="12"/>
  <c r="I659" i="12"/>
  <c r="I660" i="12"/>
  <c r="I661" i="12"/>
  <c r="I662" i="12"/>
  <c r="I663" i="12"/>
  <c r="I664" i="12"/>
  <c r="I665" i="12"/>
  <c r="I666" i="12"/>
  <c r="I667" i="12"/>
  <c r="I668" i="12"/>
  <c r="I669" i="12"/>
  <c r="I670" i="12"/>
  <c r="I671" i="12"/>
  <c r="I672" i="12"/>
  <c r="I673" i="12"/>
  <c r="I674" i="12"/>
  <c r="I675" i="12"/>
  <c r="I676" i="12"/>
  <c r="I677" i="12"/>
  <c r="I678" i="12"/>
  <c r="I679" i="12"/>
  <c r="I680" i="12"/>
  <c r="I681" i="12"/>
  <c r="I682" i="12"/>
  <c r="I683" i="12"/>
  <c r="I684" i="12"/>
  <c r="I685" i="12"/>
  <c r="I686" i="12"/>
  <c r="I687" i="12"/>
  <c r="I688" i="12"/>
  <c r="I689" i="12"/>
  <c r="I690" i="12"/>
  <c r="I691" i="12"/>
  <c r="I692" i="12"/>
  <c r="I693" i="12"/>
  <c r="I694" i="12"/>
  <c r="I695" i="12"/>
  <c r="I696" i="12"/>
  <c r="I697" i="12"/>
  <c r="I698" i="12"/>
  <c r="I699" i="12"/>
  <c r="I700" i="12"/>
  <c r="I701" i="12"/>
  <c r="I702" i="12"/>
  <c r="I703" i="12"/>
  <c r="I704" i="12"/>
  <c r="I705" i="12"/>
  <c r="I706" i="12"/>
  <c r="I707" i="12"/>
  <c r="I708" i="12"/>
  <c r="I709" i="12"/>
  <c r="I710" i="12"/>
  <c r="I711" i="12"/>
  <c r="I712" i="12"/>
  <c r="I713" i="12"/>
  <c r="I714" i="12"/>
  <c r="I715" i="12"/>
  <c r="I716" i="12"/>
  <c r="I717" i="12"/>
  <c r="I718" i="12"/>
  <c r="I719" i="12"/>
  <c r="I720" i="12"/>
  <c r="I721" i="12"/>
  <c r="I722" i="12"/>
  <c r="I723" i="12"/>
  <c r="I724" i="12"/>
  <c r="I725" i="12"/>
  <c r="I726" i="12"/>
  <c r="I727" i="12"/>
  <c r="I728" i="12"/>
  <c r="I729" i="12"/>
  <c r="I730" i="12"/>
  <c r="I731" i="12"/>
  <c r="I732" i="12"/>
  <c r="I733" i="12"/>
  <c r="I734" i="12"/>
  <c r="I735" i="12"/>
  <c r="I736" i="12"/>
  <c r="I737" i="12"/>
  <c r="I738" i="12"/>
  <c r="I739" i="12"/>
  <c r="I740" i="12"/>
  <c r="I741" i="12"/>
  <c r="I742" i="12"/>
  <c r="I743" i="12"/>
  <c r="I744" i="12"/>
  <c r="I745" i="12"/>
  <c r="I746" i="12"/>
  <c r="I747" i="12"/>
  <c r="I748" i="12"/>
  <c r="I749" i="12"/>
  <c r="I750" i="12"/>
  <c r="I751" i="12"/>
  <c r="I752" i="12"/>
  <c r="I753" i="12"/>
  <c r="I754" i="12"/>
  <c r="I755" i="12"/>
  <c r="I756" i="12"/>
  <c r="I757" i="12"/>
  <c r="I758" i="12"/>
  <c r="I759" i="12"/>
  <c r="I760" i="12"/>
  <c r="I761" i="12"/>
  <c r="I762" i="12"/>
  <c r="I763" i="12"/>
  <c r="I764" i="12"/>
  <c r="I765" i="12"/>
  <c r="I766" i="12"/>
  <c r="I767" i="12"/>
  <c r="I768" i="12"/>
  <c r="I769" i="12"/>
  <c r="I770" i="12"/>
  <c r="I771" i="12"/>
  <c r="I772" i="12"/>
  <c r="I773" i="12"/>
  <c r="I774" i="12"/>
  <c r="I775" i="12"/>
  <c r="I776" i="12"/>
  <c r="I777" i="12"/>
  <c r="I778" i="12"/>
  <c r="I779" i="12"/>
  <c r="I780" i="12"/>
  <c r="I781" i="12"/>
  <c r="I782" i="12"/>
  <c r="I783" i="12"/>
  <c r="I784" i="12"/>
  <c r="I785" i="12"/>
  <c r="I786" i="12"/>
  <c r="I787" i="12"/>
  <c r="I788" i="12"/>
  <c r="I789" i="12"/>
  <c r="I790" i="12"/>
  <c r="I791" i="12"/>
  <c r="I792" i="12"/>
  <c r="I793" i="12"/>
  <c r="I794" i="12"/>
  <c r="I795" i="12"/>
  <c r="I796" i="12"/>
  <c r="I797" i="12"/>
  <c r="I798" i="12"/>
  <c r="I799" i="12"/>
  <c r="I800" i="12"/>
  <c r="I801" i="12"/>
  <c r="I802" i="12"/>
  <c r="I803" i="12"/>
  <c r="I804" i="12"/>
  <c r="I805" i="12"/>
  <c r="I806" i="12"/>
  <c r="I807" i="12"/>
  <c r="I808" i="12"/>
  <c r="I809" i="12"/>
  <c r="I810" i="12"/>
  <c r="I811" i="12"/>
  <c r="I812" i="12"/>
  <c r="I813" i="12"/>
  <c r="I814" i="12"/>
  <c r="I815" i="12"/>
  <c r="I816" i="12"/>
  <c r="I817" i="12"/>
  <c r="I818" i="12"/>
  <c r="I819" i="12"/>
  <c r="I820" i="12"/>
  <c r="I821" i="12"/>
  <c r="I822" i="12"/>
  <c r="I823" i="12"/>
  <c r="I824" i="12"/>
  <c r="I825" i="12"/>
  <c r="I826" i="12"/>
  <c r="I827" i="12"/>
  <c r="I828" i="12"/>
  <c r="I829" i="12"/>
  <c r="I830" i="12"/>
  <c r="I831" i="12"/>
  <c r="I832" i="12"/>
  <c r="I833" i="12"/>
  <c r="I834" i="12"/>
  <c r="I835" i="12"/>
  <c r="I836" i="12"/>
  <c r="I837" i="12"/>
  <c r="I838" i="12"/>
  <c r="I839" i="12"/>
  <c r="I840" i="12"/>
  <c r="I841" i="12"/>
  <c r="I842" i="12"/>
  <c r="I843" i="12"/>
  <c r="I844" i="12"/>
  <c r="I845" i="12"/>
  <c r="I846" i="12"/>
  <c r="I847" i="12"/>
  <c r="I848" i="12"/>
  <c r="I849" i="12"/>
  <c r="I850" i="12"/>
  <c r="I851" i="12"/>
  <c r="I852" i="12"/>
  <c r="I853" i="12"/>
  <c r="I854" i="12"/>
  <c r="I855" i="12"/>
  <c r="I856" i="12"/>
  <c r="I857" i="12"/>
  <c r="I858" i="12"/>
  <c r="I859" i="12"/>
  <c r="I860" i="12"/>
  <c r="I861" i="12"/>
  <c r="I862" i="12"/>
  <c r="I863" i="12"/>
  <c r="I864" i="12"/>
  <c r="I865" i="12"/>
  <c r="I866" i="12"/>
  <c r="I867" i="12"/>
  <c r="I868" i="12"/>
  <c r="I869" i="12"/>
  <c r="I870" i="12"/>
  <c r="I871" i="12"/>
  <c r="I872" i="12"/>
  <c r="I873" i="12"/>
  <c r="I874" i="12"/>
  <c r="I875" i="12"/>
  <c r="I876" i="12"/>
  <c r="I877" i="12"/>
  <c r="I878" i="12"/>
  <c r="I879" i="12"/>
  <c r="I880" i="12"/>
  <c r="I881" i="12"/>
  <c r="I882" i="12"/>
  <c r="I883" i="12"/>
  <c r="I884" i="12"/>
  <c r="I885" i="12"/>
  <c r="I886" i="12"/>
  <c r="I887" i="12"/>
  <c r="I888" i="12"/>
  <c r="I889" i="12"/>
  <c r="I890" i="12"/>
  <c r="I891" i="12"/>
  <c r="I892" i="12"/>
  <c r="I893" i="12"/>
  <c r="I894" i="12"/>
  <c r="I895" i="12"/>
  <c r="I896" i="12"/>
  <c r="I897" i="12"/>
  <c r="I898" i="12"/>
  <c r="I899" i="12"/>
  <c r="I900" i="12"/>
  <c r="I901" i="12"/>
  <c r="I902" i="12"/>
  <c r="I903" i="12"/>
  <c r="I904" i="12"/>
  <c r="I905" i="12"/>
  <c r="I906" i="12"/>
  <c r="I907" i="12"/>
  <c r="I908" i="12"/>
  <c r="I909" i="12"/>
  <c r="I910" i="12"/>
  <c r="I911" i="12"/>
  <c r="I912" i="12"/>
  <c r="I913" i="12"/>
  <c r="I914" i="12"/>
  <c r="I915" i="12"/>
  <c r="I916" i="12"/>
  <c r="I917" i="12"/>
  <c r="I918" i="12"/>
  <c r="I919" i="12"/>
  <c r="I920" i="12"/>
  <c r="I921" i="12"/>
  <c r="I922" i="12"/>
  <c r="I923" i="12"/>
  <c r="I924" i="12"/>
  <c r="I925" i="12"/>
  <c r="I926" i="12"/>
  <c r="I927" i="12"/>
  <c r="I928" i="12"/>
  <c r="I929" i="12"/>
  <c r="I930" i="12"/>
  <c r="I931" i="12"/>
  <c r="I932" i="12"/>
  <c r="I933" i="12"/>
  <c r="I934" i="12"/>
  <c r="I935" i="12"/>
  <c r="I936" i="12"/>
  <c r="I937" i="12"/>
  <c r="I938" i="12"/>
  <c r="I939" i="12"/>
  <c r="I940" i="12"/>
  <c r="I941" i="12"/>
  <c r="I942" i="12"/>
  <c r="I943" i="12"/>
  <c r="I944" i="12"/>
  <c r="I945" i="12"/>
  <c r="I946" i="12"/>
  <c r="I947" i="12"/>
  <c r="I948" i="12"/>
  <c r="I949" i="12"/>
  <c r="I950" i="12"/>
  <c r="I951" i="12"/>
  <c r="I952" i="12"/>
  <c r="I953" i="12"/>
  <c r="I954" i="12"/>
  <c r="I955" i="12"/>
  <c r="I956" i="12"/>
  <c r="I957" i="12"/>
  <c r="I958" i="12"/>
  <c r="I959" i="12"/>
  <c r="I960" i="12"/>
  <c r="I961" i="12"/>
  <c r="I962" i="12"/>
  <c r="I963" i="12"/>
  <c r="I964" i="12"/>
  <c r="I965" i="12"/>
  <c r="I966" i="12"/>
  <c r="I967" i="12"/>
  <c r="I968" i="12"/>
  <c r="I969" i="12"/>
  <c r="I970" i="12"/>
  <c r="I971" i="12"/>
  <c r="I972" i="12"/>
  <c r="I973" i="12"/>
  <c r="I974" i="12"/>
  <c r="I975" i="12"/>
  <c r="I976" i="12"/>
  <c r="I977" i="12"/>
  <c r="I978" i="12"/>
  <c r="I979" i="12"/>
  <c r="I980" i="12"/>
  <c r="I981" i="12"/>
  <c r="I982" i="12"/>
  <c r="I983" i="12"/>
  <c r="I984" i="12"/>
  <c r="I985" i="12"/>
  <c r="I986" i="12"/>
  <c r="I987" i="12"/>
  <c r="I988" i="12"/>
  <c r="I989" i="12"/>
  <c r="I990" i="12"/>
  <c r="I991" i="12"/>
  <c r="I992" i="12"/>
  <c r="I993" i="12"/>
  <c r="I994" i="12"/>
  <c r="I995" i="12"/>
  <c r="I996" i="12"/>
  <c r="I997" i="12"/>
  <c r="I998" i="12"/>
  <c r="I999" i="12"/>
  <c r="I1000" i="12"/>
  <c r="I1001" i="12"/>
  <c r="I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E2" i="9" l="1"/>
  <c r="F2" i="9" s="1"/>
  <c r="E10" i="9"/>
  <c r="H10" i="9" s="1"/>
  <c r="E6" i="9"/>
  <c r="F6" i="9" s="1"/>
  <c r="E13" i="9"/>
  <c r="F13" i="9" s="1"/>
  <c r="E9" i="9"/>
  <c r="H9" i="9" s="1"/>
  <c r="E5" i="9"/>
  <c r="G5" i="9" s="1"/>
  <c r="E12" i="9"/>
  <c r="G12" i="9" s="1"/>
  <c r="E8" i="9"/>
  <c r="H8" i="9" s="1"/>
  <c r="E4" i="9"/>
  <c r="G4" i="9" s="1"/>
  <c r="E11" i="9"/>
  <c r="G11" i="9" s="1"/>
  <c r="E7" i="9"/>
  <c r="H7" i="9" s="1"/>
  <c r="E3" i="9"/>
  <c r="F3" i="9" s="1"/>
  <c r="F5" i="9" l="1"/>
  <c r="H6" i="9"/>
  <c r="F10" i="9"/>
  <c r="G7" i="9"/>
  <c r="F12" i="9"/>
  <c r="F11" i="9"/>
  <c r="G10" i="9"/>
  <c r="H11" i="9"/>
  <c r="F7" i="9"/>
  <c r="H5" i="9"/>
  <c r="G8" i="9"/>
  <c r="G13" i="9"/>
  <c r="G9" i="9"/>
  <c r="F9" i="9"/>
  <c r="G2" i="9"/>
  <c r="H13" i="9"/>
  <c r="F4" i="9"/>
  <c r="G3" i="9"/>
  <c r="H3" i="9"/>
  <c r="H12" i="9"/>
  <c r="H4" i="9"/>
  <c r="F8" i="9"/>
  <c r="G6" i="9"/>
  <c r="H2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<sst xmlns="http://schemas.openxmlformats.org/spreadsheetml/2006/main" count="7064" uniqueCount="2116">
  <si>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</si>
  <si>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</si>
  <si>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</si>
  <si>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</si>
  <si>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</si>
  <si>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</si>
  <si>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</si>
  <si>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</si>
  <si>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</si>
  <si>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</si>
  <si>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</si>
  <si>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</si>
  <si>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</si>
  <si>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</si>
  <si>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</si>
  <si>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</si>
  <si>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</si>
  <si>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</si>
  <si>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</si>
  <si>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</si>
  <si>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</si>
  <si>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</si>
  <si>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</si>
  <si>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</si>
  <si>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</si>
  <si>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</si>
  <si>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</si>
  <si>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</si>
  <si>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</si>
  <si>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</si>
  <si>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</si>
  <si>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</si>
  <si>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</si>
  <si>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</si>
  <si>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</si>
  <si>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</si>
  <si>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</si>
  <si>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</si>
  <si>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</si>
  <si>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</si>
  <si>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</si>
  <si>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</si>
  <si>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</si>
  <si>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</si>
  <si>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</si>
  <si>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</si>
  <si>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</si>
  <si>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</si>
  <si>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</si>
  <si>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</si>
  <si>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</si>
  <si>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</si>
  <si>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</si>
  <si>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</si>
  <si>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</si>
  <si>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</si>
  <si>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</si>
  <si>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</si>
  <si>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</si>
  <si>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</si>
  <si>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</si>
  <si>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</si>
  <si>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</si>
  <si>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</si>
  <si>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</si>
  <si>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</si>
  <si>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</si>
  <si>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</si>
  <si>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</si>
  <si>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</si>
  <si>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</si>
  <si>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</si>
  <si>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</si>
  <si>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</si>
  <si>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</si>
  <si>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</si>
  <si>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</si>
  <si>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</si>
  <si>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</si>
  <si>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</si>
  <si>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</si>
  <si>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</si>
  <si>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</si>
  <si>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</si>
  <si>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</si>
  <si>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</si>
  <si>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</si>
  <si>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</si>
  <si>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</si>
  <si>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</si>
  <si>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</si>
  <si>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</si>
  <si>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</si>
  <si>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</si>
  <si>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</si>
  <si>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</si>
  <si>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</si>
  <si>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</si>
  <si>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</si>
  <si>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</si>
  <si>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</si>
  <si>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</si>
  <si>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</si>
  <si>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</si>
  <si>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</si>
  <si>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</si>
  <si>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</si>
  <si>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</si>
  <si>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</si>
  <si>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</si>
  <si>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</si>
  <si>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</si>
  <si>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</si>
  <si>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</si>
  <si>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</si>
  <si>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</si>
  <si>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</si>
  <si>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</si>
  <si>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</si>
  <si>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</si>
  <si>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</si>
  <si>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</si>
  <si>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</si>
  <si>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</si>
  <si>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</si>
  <si>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</si>
  <si>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</si>
  <si>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</si>
  <si>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</si>
  <si>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</si>
  <si>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</si>
  <si>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</si>
  <si>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</si>
  <si>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</si>
  <si>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</si>
  <si>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</si>
  <si>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</si>
  <si>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</si>
  <si>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</si>
  <si>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</si>
  <si>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</si>
  <si>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</si>
  <si>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</si>
  <si>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</si>
  <si>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</si>
  <si>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</si>
  <si>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</si>
  <si>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</si>
  <si>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</si>
  <si>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</si>
  <si>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</si>
  <si>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</si>
  <si>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</si>
  <si>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</si>
  <si>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</si>
  <si>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</si>
  <si>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</si>
  <si>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</si>
  <si>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</si>
  <si>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</si>
  <si>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</si>
  <si>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</si>
  <si>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</si>
  <si>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</si>
  <si>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</si>
  <si>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</si>
  <si>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</si>
  <si>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</si>
  <si>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</si>
  <si>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</si>
  <si>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</si>
  <si>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</si>
  <si>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</si>
  <si>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</si>
  <si>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</si>
  <si>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</si>
  <si>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</si>
  <si>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</si>
  <si>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</si>
  <si>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</si>
  <si>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</si>
  <si>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</si>
  <si>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</si>
  <si>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</si>
  <si>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</si>
  <si>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</si>
  <si>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</si>
  <si>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</si>
  <si>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</si>
  <si>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</si>
  <si>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</si>
  <si>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</si>
  <si>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</si>
  <si>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</si>
  <si>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</si>
  <si>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</si>
  <si>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</si>
  <si>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</si>
  <si>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</si>
  <si>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</si>
  <si>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</si>
  <si>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</si>
  <si>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</si>
  <si>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</si>
  <si>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</si>
  <si>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</si>
  <si>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</si>
  <si>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</si>
  <si>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</si>
  <si>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</si>
  <si>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</si>
  <si>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</si>
  <si>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</si>
  <si>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</si>
  <si>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</si>
  <si>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</si>
  <si>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</si>
  <si>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</si>
  <si>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</si>
  <si>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</si>
  <si>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</si>
  <si>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</si>
  <si>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</si>
  <si>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</si>
  <si>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</si>
  <si>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</si>
  <si>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</si>
  <si>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</si>
  <si>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</si>
  <si>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</si>
  <si>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</si>
  <si>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</si>
  <si>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</si>
  <si>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</si>
  <si>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</si>
  <si>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</si>
  <si>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</si>
  <si>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</si>
  <si>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</si>
  <si>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</si>
  <si>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</si>
  <si>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</si>
  <si>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</si>
  <si>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</si>
  <si>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</si>
  <si>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</si>
  <si>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</si>
  <si>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</si>
  <si>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</si>
  <si>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</si>
  <si>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</si>
  <si>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</si>
  <si>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</si>
  <si>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</si>
  <si>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</si>
  <si>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</si>
  <si>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</si>
  <si>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</si>
  <si>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</si>
  <si>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</si>
  <si>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</si>
  <si>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</si>
  <si>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</si>
  <si>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</si>
  <si>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</si>
  <si>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</si>
  <si>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</si>
  <si>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</si>
  <si>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</si>
  <si>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</si>
  <si>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</si>
  <si>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</si>
  <si>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</si>
  <si>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</si>
  <si>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</si>
  <si>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</si>
  <si>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</si>
  <si>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</si>
  <si>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</si>
  <si>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</si>
  <si>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</si>
  <si>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</si>
  <si>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</si>
  <si>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</si>
  <si>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</si>
  <si>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</si>
  <si>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</si>
  <si>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</si>
  <si>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</si>
  <si>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</si>
  <si>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</si>
  <si>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</si>
  <si>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</si>
  <si>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</si>
  <si>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</si>
  <si>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</si>
  <si>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</si>
  <si>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</si>
  <si>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</si>
  <si>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</si>
  <si>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</si>
  <si>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</si>
  <si>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</si>
  <si>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</si>
  <si>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</si>
  <si>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</si>
  <si>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</si>
  <si>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</si>
  <si>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</si>
  <si>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</si>
  <si>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</si>
  <si>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</si>
  <si>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</si>
  <si>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</si>
  <si>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</si>
  <si>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</si>
  <si>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</si>
  <si>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</si>
  <si>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</si>
  <si>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</si>
  <si>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</si>
  <si>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</si>
  <si>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</si>
  <si>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</si>
  <si>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</si>
  <si>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</si>
  <si>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</si>
  <si>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</si>
  <si>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</si>
  <si>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</si>
  <si>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</si>
  <si>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</si>
  <si>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</si>
  <si>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</si>
  <si>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</si>
  <si>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</si>
  <si>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</si>
  <si>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</si>
  <si>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</si>
  <si>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</si>
  <si>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</si>
  <si>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</si>
  <si>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</si>
  <si>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</si>
  <si>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</si>
  <si>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</si>
  <si>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</si>
  <si>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</si>
  <si>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</si>
  <si>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</si>
  <si>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</si>
  <si>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</si>
  <si>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</si>
  <si>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</si>
  <si>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</si>
  <si>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</si>
  <si>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</si>
  <si>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</si>
  <si>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</si>
  <si>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</si>
  <si>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</si>
  <si>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</si>
  <si>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</si>
  <si>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</si>
  <si>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</si>
  <si>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</si>
  <si>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</si>
  <si>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</si>
  <si>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</si>
  <si>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</si>
  <si>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</si>
  <si>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</si>
  <si>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</si>
  <si>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</si>
  <si>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</si>
  <si>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</si>
  <si>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</si>
  <si>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</si>
  <si>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</si>
  <si>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</si>
  <si>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</si>
  <si>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</si>
  <si>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</si>
  <si>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</si>
  <si>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</si>
  <si>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</si>
  <si>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</si>
  <si>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</si>
  <si>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</si>
  <si>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</si>
  <si>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</si>
  <si>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</si>
  <si>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</si>
  <si>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</si>
  <si>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</si>
  <si>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</si>
  <si>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</si>
  <si>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</si>
  <si>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</si>
  <si>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</si>
  <si>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</si>
  <si>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</si>
  <si>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</si>
  <si>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</si>
  <si>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</si>
  <si>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</si>
  <si>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</si>
  <si>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</si>
  <si>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</si>
  <si>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</si>
  <si>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</si>
  <si>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</si>
  <si>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</si>
  <si>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</si>
  <si>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</si>
  <si>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</si>
  <si>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</si>
  <si>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</si>
  <si>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</si>
  <si>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</si>
  <si>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</si>
  <si>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</si>
  <si>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</si>
  <si>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</si>
  <si>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</si>
  <si>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</si>
  <si>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</si>
  <si>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</si>
  <si>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</si>
  <si>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</si>
  <si>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</si>
  <si>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</si>
  <si>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</si>
  <si>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</si>
  <si>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</si>
  <si>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</si>
  <si>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</si>
  <si>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</si>
  <si>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</si>
  <si>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</si>
  <si>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</si>
  <si>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</si>
  <si>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</si>
  <si>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</si>
  <si>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</si>
  <si>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</si>
  <si>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</si>
  <si>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</si>
  <si>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</si>
  <si>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</si>
  <si>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</si>
  <si>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</si>
  <si>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</si>
  <si>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</si>
  <si>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</si>
  <si>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</si>
  <si>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</si>
  <si>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</si>
  <si>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</si>
  <si>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</si>
  <si>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</si>
  <si>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</si>
  <si>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</si>
  <si>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</si>
  <si>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</si>
  <si>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</si>
  <si>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</si>
  <si>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</si>
  <si>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</si>
  <si>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</si>
  <si>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</si>
  <si>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</si>
  <si>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</si>
  <si>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</si>
  <si>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</si>
  <si>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</si>
  <si>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</si>
  <si>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</si>
  <si>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</si>
  <si>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</si>
  <si>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</si>
  <si>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</si>
  <si>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</si>
  <si>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</si>
  <si>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</si>
  <si>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</si>
  <si>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</si>
  <si>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</si>
  <si>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</si>
  <si>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</si>
  <si>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</si>
  <si>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</si>
  <si>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</si>
  <si>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</si>
  <si>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</si>
  <si>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</si>
  <si>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</si>
  <si>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</si>
  <si>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</si>
  <si>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</si>
  <si>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</si>
  <si>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</si>
  <si>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</si>
  <si>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</si>
  <si>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</si>
  <si>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</si>
  <si>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</si>
  <si>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</si>
  <si>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</si>
  <si>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</si>
  <si>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</si>
  <si>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</si>
  <si>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</si>
  <si>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</si>
  <si>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</si>
  <si>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</si>
  <si>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</si>
  <si>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</si>
  <si>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</si>
  <si>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</si>
  <si>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</si>
  <si>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</si>
  <si>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</si>
  <si>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</si>
  <si>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</si>
  <si>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</si>
  <si>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</si>
  <si>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</si>
  <si>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</si>
  <si>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</si>
  <si>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</si>
  <si>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</si>
  <si>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</si>
  <si>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</si>
  <si>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</si>
  <si>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</si>
  <si>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</si>
  <si>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</si>
  <si>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</si>
  <si>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</si>
  <si>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</si>
  <si>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</si>
  <si>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</si>
  <si>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</si>
  <si>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</si>
  <si>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</si>
  <si>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</si>
  <si>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</si>
  <si>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</si>
  <si>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</si>
  <si>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</si>
  <si>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</si>
  <si>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</si>
  <si>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</si>
  <si>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</si>
  <si>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</si>
  <si>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</si>
  <si>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</si>
  <si>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</si>
  <si>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</si>
  <si>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</si>
  <si>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</si>
  <si>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</si>
  <si>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</si>
  <si>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</si>
  <si>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</si>
  <si>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</si>
  <si>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</si>
  <si>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</si>
  <si>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</si>
  <si>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</si>
  <si>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</si>
  <si>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</si>
  <si>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</si>
  <si>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</si>
  <si>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</si>
  <si>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</si>
  <si>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</si>
  <si>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</si>
  <si>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</si>
  <si>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</si>
  <si>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</si>
  <si>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</si>
  <si>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</si>
  <si>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</si>
  <si>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</si>
  <si>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</si>
  <si>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</si>
  <si>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</si>
  <si>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</si>
  <si>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</si>
  <si>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</si>
  <si>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</si>
  <si>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</si>
  <si>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</si>
  <si>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</si>
  <si>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</si>
  <si>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</si>
  <si>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</si>
  <si>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</si>
  <si>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</si>
  <si>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</si>
  <si>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</si>
  <si>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</si>
  <si>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</si>
  <si>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</si>
  <si>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</si>
  <si>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</si>
  <si>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</si>
  <si>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</si>
  <si>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</si>
  <si>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</si>
  <si>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</si>
  <si>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</si>
  <si>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</si>
  <si>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</si>
  <si>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</si>
  <si>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</si>
  <si>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</si>
  <si>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</si>
  <si>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</si>
  <si>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</si>
  <si>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</si>
  <si>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</si>
  <si>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</si>
  <si>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</si>
  <si>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</si>
  <si>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</si>
  <si>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</si>
  <si>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</si>
  <si>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</si>
  <si>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</si>
  <si>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</si>
  <si>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</si>
  <si>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</si>
  <si>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</si>
  <si>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</si>
  <si>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</si>
  <si>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</si>
  <si>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</si>
  <si>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</si>
  <si>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</si>
  <si>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</si>
  <si>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</si>
  <si>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</si>
  <si>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</si>
  <si>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</si>
  <si>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</si>
  <si>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</si>
  <si>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</si>
  <si>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</si>
  <si>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</si>
  <si>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</si>
  <si>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</si>
  <si>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</si>
  <si>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</si>
  <si>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</si>
  <si>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</si>
  <si>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</si>
  <si>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</si>
  <si>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</si>
  <si>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</si>
  <si>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</si>
  <si>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</si>
  <si>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</si>
  <si>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</si>
  <si>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</si>
  <si>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</si>
  <si>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</si>
  <si>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</si>
  <si>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</si>
  <si>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</si>
  <si>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</si>
  <si>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</si>
  <si>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</si>
  <si>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</si>
  <si>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</si>
  <si>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</si>
  <si>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</si>
  <si>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</si>
  <si>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</si>
  <si>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</si>
  <si>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</si>
  <si>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</si>
  <si>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</si>
  <si>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</si>
  <si>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</si>
  <si>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</si>
  <si>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</si>
  <si>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</si>
  <si>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</si>
  <si>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</si>
  <si>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</si>
  <si>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</si>
  <si>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</si>
  <si>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</si>
  <si>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</si>
  <si>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</si>
  <si>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</si>
  <si>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</si>
  <si>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</si>
  <si>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</si>
  <si>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</si>
  <si>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</si>
  <si>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</si>
  <si>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</si>
  <si>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</si>
  <si>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</si>
  <si>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</si>
  <si>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</si>
  <si>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</si>
  <si>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</si>
  <si>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</si>
  <si>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</si>
  <si>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</si>
  <si>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</si>
  <si>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</si>
  <si>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</si>
  <si>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</si>
  <si>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</si>
  <si>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</si>
  <si>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</si>
  <si>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</si>
  <si>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</si>
  <si>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</si>
  <si>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</si>
  <si>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</si>
  <si>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</si>
  <si>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</si>
  <si>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</si>
  <si>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</si>
  <si>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</si>
  <si>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</si>
  <si>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</si>
  <si>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</si>
  <si>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</si>
  <si>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</si>
  <si>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</si>
  <si>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</si>
  <si>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</si>
  <si>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</si>
  <si>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</si>
  <si>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</si>
  <si>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</si>
  <si>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</si>
  <si>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</si>
  <si>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</si>
  <si>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</si>
  <si>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</si>
  <si>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</si>
  <si>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</si>
  <si>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</si>
  <si>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</si>
  <si>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</si>
  <si>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</si>
  <si>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</si>
  <si>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</si>
  <si>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</si>
  <si>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</si>
  <si>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</si>
  <si>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</si>
  <si>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</si>
  <si>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</si>
  <si>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</si>
  <si>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</si>
  <si>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</si>
  <si>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</si>
  <si>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</si>
  <si>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</si>
  <si>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</si>
  <si>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</si>
  <si>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</si>
  <si>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</si>
  <si>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</si>
  <si>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</si>
  <si>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</si>
  <si>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</si>
  <si>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</si>
  <si>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</si>
  <si>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</si>
  <si>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</si>
  <si>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</si>
  <si>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</si>
  <si>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</si>
  <si>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</si>
  <si>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</si>
  <si>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</si>
  <si>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</si>
  <si>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</si>
  <si>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</si>
  <si>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</si>
  <si>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</si>
  <si>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</si>
  <si>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</si>
  <si>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</si>
  <si>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</si>
  <si>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</si>
  <si>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</si>
  <si>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</si>
  <si>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</si>
  <si>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</si>
  <si>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</si>
  <si>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</si>
  <si>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</si>
  <si>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</si>
  <si>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</si>
  <si>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</si>
  <si>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</si>
  <si>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</si>
  <si>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</si>
  <si>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</si>
  <si>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</si>
  <si>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</si>
  <si>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</si>
  <si>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</si>
  <si>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</si>
  <si>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</si>
  <si>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</si>
  <si>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</si>
  <si>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</si>
  <si>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</si>
  <si>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</si>
  <si>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</si>
  <si>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</si>
  <si>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</si>
  <si>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</si>
  <si>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</si>
  <si>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</si>
  <si>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</si>
  <si>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</si>
  <si>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</si>
  <si>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</si>
  <si>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</si>
  <si>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</si>
  <si>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</si>
  <si>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</si>
  <si>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</si>
  <si>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</si>
  <si>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</si>
  <si>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</si>
  <si>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</si>
  <si>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</si>
  <si>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</si>
  <si>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</si>
  <si>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</si>
  <si>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</si>
  <si>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</si>
  <si>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</si>
  <si>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</si>
  <si>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</si>
  <si>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</si>
  <si>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</si>
  <si>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</si>
  <si>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</si>
  <si>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</si>
  <si>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</si>
  <si>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</si>
  <si>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</si>
  <si>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</si>
  <si>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</si>
  <si>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</si>
  <si>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</si>
  <si>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</si>
  <si>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</si>
  <si>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</si>
  <si>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</si>
  <si>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</si>
  <si>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</si>
  <si>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</si>
  <si>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</si>
  <si>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</si>
  <si>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</si>
  <si>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</si>
  <si>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</si>
  <si>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</si>
  <si>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</si>
  <si>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</si>
  <si>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</si>
  <si>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</si>
  <si>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</si>
  <si>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</si>
  <si>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</si>
  <si>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</si>
  <si>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</si>
  <si>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</si>
  <si>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</si>
  <si>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</si>
  <si>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</si>
  <si>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</si>
  <si>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</si>
  <si>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</si>
  <si>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</si>
  <si>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</si>
  <si>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</si>
  <si>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</si>
  <si>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</si>
  <si>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</si>
  <si>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</si>
  <si>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</si>
  <si>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</si>
  <si>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</si>
  <si>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</si>
  <si>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</si>
  <si>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</si>
  <si>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</si>
  <si>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</si>
  <si>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</si>
  <si>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</si>
  <si>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</si>
  <si>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</si>
  <si>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</si>
  <si>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</si>
  <si>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</si>
  <si>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</si>
  <si>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</si>
  <si>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</si>
  <si>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</si>
  <si>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</si>
  <si>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</si>
  <si>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</si>
  <si>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</si>
  <si>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</si>
  <si>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</si>
  <si>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</si>
  <si>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</si>
  <si>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</si>
  <si>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</si>
  <si>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</si>
  <si>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</si>
  <si>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</si>
  <si>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</si>
  <si>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</si>
  <si>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</si>
  <si>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</si>
  <si>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</si>
  <si>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</si>
  <si>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</si>
  <si>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</si>
  <si>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</si>
  <si>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</si>
  <si>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</si>
  <si>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</si>
  <si>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</si>
  <si>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</si>
  <si>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</si>
  <si>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</si>
  <si>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</si>
  <si>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</si>
  <si>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</si>
  <si>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</si>
  <si>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</si>
  <si>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</si>
  <si>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</si>
  <si>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</si>
  <si>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</si>
  <si>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</si>
  <si>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</si>
  <si>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</si>
  <si>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</si>
  <si>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</si>
  <si>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</si>
  <si>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</si>
  <si>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</si>
  <si>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</si>
  <si>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</si>
  <si>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</si>
  <si>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</si>
  <si>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</si>
  <si>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</si>
  <si>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</si>
  <si>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</si>
  <si>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</si>
  <si>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</si>
  <si>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</si>
  <si>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</si>
  <si>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</si>
  <si>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</si>
  <si>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</si>
  <si>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</si>
  <si>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</si>
  <si>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</si>
  <si>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</si>
  <si>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</si>
  <si>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</si>
  <si>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</si>
  <si>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</si>
  <si>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</si>
  <si>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</si>
  <si>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</si>
  <si>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</si>
  <si>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</si>
  <si>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</si>
  <si>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</si>
  <si>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</si>
  <si>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</si>
  <si>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</si>
  <si>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</si>
  <si>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</si>
  <si>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</si>
  <si>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</si>
  <si>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</si>
  <si>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</si>
  <si>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</si>
  <si>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</si>
  <si>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</si>
  <si>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</si>
  <si>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</si>
  <si>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</si>
  <si>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</si>
  <si>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</si>
  <si>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</si>
  <si>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</si>
  <si>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</si>
  <si>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</si>
  <si>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</si>
  <si>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</si>
  <si>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</si>
  <si>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</si>
  <si>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</si>
  <si>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</si>
  <si>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</si>
  <si>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</si>
  <si>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</si>
  <si>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</si>
  <si>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</si>
  <si>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</si>
  <si>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</si>
  <si>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</si>
  <si>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</si>
  <si>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</si>
  <si>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</si>
  <si>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</si>
  <si>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</si>
  <si>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</si>
  <si>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</si>
  <si>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</si>
  <si>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</si>
  <si>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</si>
  <si>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</si>
  <si>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</si>
  <si>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</si>
  <si>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</si>
  <si>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</si>
  <si>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</si>
  <si>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</si>
  <si>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</si>
  <si>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</si>
  <si>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</si>
  <si>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</si>
  <si>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</si>
  <si>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</si>
  <si>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</si>
  <si>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</si>
  <si>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</si>
  <si>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</si>
  <si>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</si>
  <si>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</si>
  <si>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</si>
  <si>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</si>
  <si>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</si>
  <si>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</si>
  <si>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</si>
  <si>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</si>
  <si>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</si>
  <si>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</si>
  <si>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</si>
  <si>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</si>
  <si>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</si>
  <si>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</si>
  <si>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</si>
  <si>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</si>
  <si>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</si>
  <si>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</si>
  <si>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</si>
  <si>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</si>
  <si>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</si>
  <si>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</si>
  <si>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</si>
  <si>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</si>
  <si>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</si>
  <si>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</si>
  <si>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</si>
  <si>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</si>
  <si>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</si>
  <si>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</si>
  <si>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</si>
  <si>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</si>
  <si>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</si>
  <si>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</si>
  <si>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</si>
  <si>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</si>
  <si>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</si>
  <si>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</si>
  <si>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</si>
  <si>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</si>
  <si>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</si>
  <si>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</si>
  <si>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</si>
  <si>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</si>
  <si>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</si>
  <si>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</si>
  <si>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</si>
  <si>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</si>
  <si>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</si>
  <si>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</si>
  <si>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</si>
  <si>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</si>
  <si>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</si>
  <si>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</si>
  <si>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</si>
  <si>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</si>
  <si>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</si>
  <si>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</si>
  <si>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</si>
  <si>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</si>
  <si>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</si>
  <si>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</si>
  <si>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</si>
  <si>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</si>
  <si>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</si>
  <si>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</si>
  <si>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</si>
  <si>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</si>
  <si>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</si>
  <si>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</si>
  <si>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</si>
  <si>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</si>
  <si>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</si>
  <si>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</si>
  <si>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</si>
  <si>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</si>
  <si>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</si>
  <si>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</si>
  <si>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</si>
  <si>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</si>
  <si>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</si>
  <si>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</si>
  <si>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</si>
  <si>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</si>
  <si>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</si>
  <si>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</si>
  <si>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</si>
  <si>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</si>
  <si>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</si>
  <si>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</si>
  <si>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</si>
  <si>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</si>
  <si>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</si>
  <si>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</si>
  <si>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</si>
  <si>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</si>
  <si>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</si>
  <si>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</si>
  <si>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</si>
  <si>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</si>
  <si>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</si>
  <si>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</si>
  <si>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</si>
  <si>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</si>
  <si>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</si>
  <si>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</si>
  <si>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</si>
  <si>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</si>
  <si>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</si>
  <si>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</si>
  <si>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</si>
  <si>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</si>
  <si>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</si>
  <si>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</si>
  <si>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</si>
  <si>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</si>
  <si>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</si>
  <si>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</si>
  <si>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</si>
  <si>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</si>
  <si>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</si>
  <si>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</si>
  <si>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</si>
  <si>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</si>
  <si>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</si>
  <si>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</si>
  <si>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</si>
  <si>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</si>
  <si>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</si>
  <si>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</si>
  <si>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</si>
  <si>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</si>
  <si>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</si>
  <si>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</si>
  <si>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</si>
  <si>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</si>
  <si>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</si>
  <si>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</si>
  <si>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</si>
  <si>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</si>
  <si>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</si>
  <si>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</si>
  <si>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</si>
  <si>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</si>
  <si>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</si>
  <si>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</si>
  <si>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</si>
  <si>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</si>
  <si>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</si>
  <si>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</si>
  <si>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</si>
  <si>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</si>
  <si>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</si>
  <si>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</si>
  <si>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</si>
  <si>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</si>
  <si>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</si>
  <si>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</si>
  <si>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</si>
  <si>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</si>
  <si>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</si>
  <si>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</si>
  <si>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</si>
  <si>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</si>
  <si>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</si>
  <si>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</si>
  <si>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</si>
  <si>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</si>
  <si>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</si>
  <si>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</si>
  <si>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</si>
  <si>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</si>
  <si>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</si>
  <si>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</si>
  <si>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</si>
  <si>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</si>
  <si>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</si>
  <si>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</si>
  <si>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</si>
  <si>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</si>
  <si>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</si>
  <si>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</si>
  <si>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</si>
  <si>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</si>
  <si>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</si>
  <si>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</si>
  <si>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</si>
  <si>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</si>
  <si>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</si>
  <si>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</si>
  <si>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</si>
  <si>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</si>
  <si>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</si>
  <si>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</si>
  <si>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</si>
  <si>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</si>
  <si>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</si>
  <si>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</si>
  <si>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</si>
  <si>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</si>
  <si>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</si>
  <si>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</si>
  <si>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</si>
  <si>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</si>
  <si>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</si>
  <si>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</si>
  <si>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</si>
  <si>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</si>
  <si>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</si>
  <si>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</si>
  <si>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</si>
  <si>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</si>
  <si>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</si>
  <si>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</si>
  <si>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</si>
  <si>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</si>
  <si>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</si>
  <si>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</si>
  <si>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</si>
  <si>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</si>
  <si>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</si>
  <si>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</si>
  <si>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</si>
  <si>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</si>
  <si>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</si>
  <si>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</si>
  <si>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</si>
  <si>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</si>
  <si>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</si>
  <si>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</si>
  <si>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</si>
  <si>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</si>
  <si>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</si>
  <si>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</si>
  <si>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</si>
  <si>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</si>
  <si>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</si>
  <si>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</si>
  <si>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</si>
  <si>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</si>
  <si>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</si>
  <si>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</si>
  <si>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</si>
  <si>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</si>
  <si>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</si>
  <si>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</si>
  <si>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</si>
  <si>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</si>
  <si>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</si>
  <si>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</si>
  <si>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</si>
  <si>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</si>
  <si>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</si>
  <si>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</si>
  <si>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</si>
  <si>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</si>
  <si>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</si>
  <si>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</si>
  <si>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</si>
  <si>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</si>
  <si>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</si>
  <si>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</si>
  <si>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</si>
  <si>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</si>
  <si>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</si>
  <si>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</si>
  <si>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</si>
  <si>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</si>
  <si>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</si>
  <si>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</si>
  <si>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</si>
  <si>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</si>
  <si>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</si>
  <si>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</si>
  <si>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</si>
  <si>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</si>
  <si>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</si>
  <si>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</si>
  <si>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</si>
  <si>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</si>
  <si>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</si>
  <si>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</si>
  <si>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</si>
  <si>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</si>
  <si>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</si>
  <si>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</si>
  <si>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</si>
  <si>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</si>
  <si>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</si>
  <si>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</si>
  <si>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</si>
  <si>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</si>
  <si>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</si>
  <si>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</si>
  <si>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</si>
  <si>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</si>
  <si>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</si>
  <si>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</si>
  <si>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</si>
  <si>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</si>
  <si>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</si>
  <si>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</si>
  <si>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</si>
  <si>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</si>
  <si>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</si>
  <si>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</si>
  <si>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</si>
  <si>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</si>
  <si>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</si>
  <si>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</si>
  <si>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</si>
  <si>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</si>
  <si>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</si>
  <si>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</si>
  <si>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</si>
  <si>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</si>
  <si>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</si>
  <si>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</si>
  <si>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</si>
  <si>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</si>
  <si>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</si>
  <si>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</si>
  <si>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</si>
  <si>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</si>
  <si>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</si>
  <si>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</si>
  <si>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</si>
  <si>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</si>
  <si>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</si>
  <si>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</si>
  <si>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</si>
  <si>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</si>
  <si>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</si>
  <si>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</si>
  <si>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</si>
  <si>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</si>
  <si>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</si>
  <si>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</si>
  <si>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</si>
  <si>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</si>
  <si>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</si>
  <si>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</si>
  <si>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</si>
  <si>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</si>
  <si>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</si>
  <si>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</si>
  <si>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</si>
  <si>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</si>
  <si>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</si>
  <si>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</si>
  <si>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</si>
  <si>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</si>
  <si>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</si>
  <si>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</si>
  <si>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</si>
  <si>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</si>
  <si>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</si>
  <si>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</si>
  <si>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</si>
  <si>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</si>
  <si>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</si>
  <si>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</si>
  <si>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</si>
  <si>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</si>
  <si>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</si>
  <si>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</si>
  <si>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</si>
  <si>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</si>
  <si>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</si>
  <si>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</si>
  <si>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</si>
  <si>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</si>
  <si>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</si>
  <si>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</si>
  <si>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</si>
  <si>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</si>
  <si>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</si>
  <si>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</si>
  <si>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</si>
  <si>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</si>
  <si>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</si>
  <si>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</si>
  <si>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</si>
  <si>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</si>
  <si>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</si>
  <si>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</si>
  <si>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</si>
  <si>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</si>
  <si>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</si>
  <si>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</si>
  <si>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</si>
  <si>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</si>
  <si>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</si>
  <si>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</si>
  <si>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</si>
  <si>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</si>
  <si>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</si>
  <si>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</si>
  <si>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</si>
  <si>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</si>
  <si>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</si>
  <si>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</si>
  <si>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</si>
  <si>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</si>
  <si>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</si>
  <si>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</si>
  <si>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</si>
  <si>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</si>
  <si>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</si>
  <si>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</si>
  <si>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</si>
  <si>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</si>
  <si>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</si>
  <si>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</si>
  <si>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</si>
  <si>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</si>
  <si>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</si>
  <si>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</si>
  <si>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</si>
  <si>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</si>
  <si>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</si>
  <si>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</si>
  <si>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</si>
  <si>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</si>
  <si>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</si>
  <si>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</si>
  <si>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</si>
  <si>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</si>
  <si>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</si>
  <si>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</si>
  <si>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</si>
  <si>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</si>
  <si>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</si>
  <si>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</si>
  <si>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</si>
  <si>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</si>
  <si>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</si>
  <si>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</si>
  <si>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</si>
  <si>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</si>
  <si>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</si>
  <si>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</si>
  <si>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</si>
  <si>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</si>
  <si>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</si>
  <si>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</si>
  <si>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</si>
  <si>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</si>
  <si>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</si>
  <si>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</si>
  <si>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</si>
  <si>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</si>
  <si>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</si>
  <si>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</si>
  <si>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</si>
  <si>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</si>
  <si>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</si>
  <si>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</si>
  <si>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</si>
  <si>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</si>
  <si>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</si>
  <si>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</si>
  <si>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</si>
  <si>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</si>
  <si>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</si>
  <si>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</si>
  <si>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</si>
  <si>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</si>
  <si>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</si>
  <si>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</si>
  <si>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</si>
  <si>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</si>
  <si>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</si>
  <si>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</si>
  <si>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</si>
  <si>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</si>
  <si>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</si>
  <si>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</si>
  <si>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</si>
  <si>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</si>
  <si>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</si>
  <si>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</si>
  <si>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</si>
  <si>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</si>
  <si>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</si>
  <si>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</si>
  <si>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</si>
  <si>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</si>
  <si>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</si>
  <si>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</si>
  <si>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</si>
  <si>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</si>
  <si>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</si>
  <si>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</si>
  <si>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</si>
  <si>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</si>
  <si>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</si>
  <si>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</si>
  <si>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</si>
  <si>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</si>
  <si>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</si>
  <si>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</si>
  <si>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</si>
  <si>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</si>
  <si>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</si>
  <si>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</si>
  <si>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</si>
  <si>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</si>
  <si>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</si>
  <si>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</si>
  <si>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</si>
  <si>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</si>
  <si>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</si>
  <si>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</si>
  <si>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</si>
  <si>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</si>
  <si>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</si>
  <si>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</si>
  <si>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</si>
  <si>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</si>
  <si>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</si>
  <si>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</si>
  <si>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</si>
  <si>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</si>
  <si>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</si>
  <si>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</si>
  <si>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</si>
  <si>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</si>
  <si>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</si>
  <si>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</si>
  <si>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</si>
  <si>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</si>
  <si>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</si>
  <si>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</si>
  <si>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</si>
  <si>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</si>
  <si>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</si>
  <si>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</si>
  <si>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</si>
  <si>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</si>
  <si>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</si>
  <si>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</si>
  <si>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</si>
  <si>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</si>
  <si>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</si>
  <si>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</si>
  <si>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</si>
  <si>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</si>
  <si>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</si>
  <si>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</si>
  <si>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</si>
  <si>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</si>
  <si>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</si>
  <si>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</si>
  <si>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</si>
  <si>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</si>
  <si>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</si>
  <si>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</si>
  <si>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</si>
  <si>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</si>
  <si>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</si>
  <si>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</si>
  <si>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</si>
  <si>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</si>
  <si>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</si>
  <si>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</si>
  <si>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</si>
  <si>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</si>
  <si>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</si>
  <si>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</si>
  <si>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</si>
  <si>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</si>
  <si>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</si>
  <si>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</si>
  <si>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</si>
  <si>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</si>
  <si>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</si>
  <si>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</si>
  <si>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</si>
  <si>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</si>
  <si>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</si>
  <si>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</si>
  <si>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</si>
  <si>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</si>
  <si>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</si>
  <si>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</si>
  <si>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</si>
  <si>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</si>
  <si>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</si>
  <si>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</si>
  <si>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</si>
  <si>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</si>
  <si>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</si>
  <si>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</si>
  <si>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</si>
  <si>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</si>
  <si>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</si>
  <si>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</si>
  <si>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</si>
  <si>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</si>
  <si>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</si>
  <si>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</si>
  <si>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</si>
  <si>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</si>
  <si>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</si>
  <si>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</si>
  <si>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</si>
  <si>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</si>
  <si>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</si>
  <si>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</si>
  <si>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</si>
  <si>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</si>
  <si>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</si>
  <si>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</si>
  <si>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</si>
  <si>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</si>
  <si>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</si>
  <si>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</si>
  <si>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</si>
  <si>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</si>
  <si>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</si>
  <si>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</si>
  <si>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</si>
  <si>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</si>
  <si>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</si>
  <si>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</si>
  <si>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</si>
  <si>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</si>
  <si>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</si>
  <si>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</si>
  <si>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</si>
  <si>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</si>
  <si>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</si>
  <si>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</si>
  <si>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</si>
  <si>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</si>
  <si>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</si>
  <si>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</si>
  <si>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</si>
  <si>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</si>
  <si>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</si>
  <si>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</si>
  <si>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</si>
  <si>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</si>
  <si>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</si>
  <si>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</si>
  <si>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</si>
  <si>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</si>
  <si>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</si>
  <si>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</si>
  <si>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</si>
  <si>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</si>
  <si>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</si>
  <si>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</si>
  <si>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</si>
  <si>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</si>
  <si>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</si>
  <si>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</si>
  <si>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</si>
  <si>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</si>
  <si>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</si>
  <si>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</si>
  <si>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</si>
  <si>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</si>
  <si>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</si>
  <si>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</si>
  <si>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</si>
  <si>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</si>
  <si>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</si>
  <si>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</si>
  <si>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</si>
  <si>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</si>
  <si>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</si>
  <si>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</si>
  <si>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</si>
  <si>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</si>
  <si>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</si>
  <si>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</si>
  <si>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</si>
  <si>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</si>
  <si>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</si>
  <si>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</si>
  <si>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</si>
  <si>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</si>
  <si>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</si>
  <si>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</si>
  <si>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</si>
  <si>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</si>
  <si>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</si>
  <si>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</si>
  <si>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</si>
  <si>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</si>
  <si>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</si>
  <si>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</si>
  <si>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</si>
  <si>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</si>
  <si>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</si>
  <si>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</si>
  <si>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</si>
  <si>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</si>
  <si>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</si>
  <si>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</si>
  <si>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</si>
  <si>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</si>
  <si>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</si>
  <si>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</si>
  <si>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</si>
  <si>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</si>
  <si>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</si>
  <si>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</si>
  <si>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</si>
  <si>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</si>
  <si>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</si>
  <si>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</si>
  <si>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</si>
  <si>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</si>
  <si>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</si>
  <si>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</si>
  <si>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</si>
  <si>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</si>
  <si>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</si>
  <si>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</si>
  <si>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</si>
  <si>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</si>
  <si>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</si>
  <si>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</si>
  <si>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</si>
  <si>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</si>
  <si>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</si>
  <si>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</si>
  <si>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</si>
  <si>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</si>
  <si>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</si>
  <si>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</si>
  <si>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</si>
  <si>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</si>
  <si>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</si>
  <si>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</si>
  <si>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</si>
  <si>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</si>
  <si>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</si>
  <si>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</si>
  <si>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</si>
  <si>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</si>
  <si>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</si>
  <si>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</si>
  <si>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</si>
  <si>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</si>
  <si>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</si>
  <si>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</si>
  <si>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</si>
  <si>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</si>
  <si>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</si>
  <si>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</si>
  <si>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</si>
  <si>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</si>
  <si>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</si>
  <si>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</si>
  <si>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</si>
  <si>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</si>
  <si>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</si>
  <si>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</si>
  <si>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</si>
  <si>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</si>
  <si>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</si>
  <si>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</si>
  <si>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</si>
  <si>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</si>
  <si>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</si>
  <si>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</si>
  <si>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</si>
  <si>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</si>
  <si>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</si>
  <si>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</si>
  <si>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</si>
  <si>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</si>
  <si>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</si>
  <si>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</si>
  <si>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</si>
  <si>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</si>
  <si>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</si>
  <si>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</si>
  <si>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</si>
  <si>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</si>
  <si>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</si>
  <si>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</si>
  <si>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</si>
  <si>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</si>
  <si>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</si>
  <si>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</si>
  <si>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</si>
  <si>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</si>
  <si>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</si>
  <si>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</si>
  <si>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</si>
  <si>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</si>
  <si>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</si>
  <si>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</si>
  <si>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</si>
  <si>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</si>
  <si>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</si>
  <si>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</si>
  <si>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</si>
  <si>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</si>
  <si>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</si>
  <si>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</si>
  <si>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</si>
  <si>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</si>
  <si>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</si>
  <si>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</si>
  <si>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</si>
  <si>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</si>
  <si>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</si>
  <si>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</si>
  <si>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</si>
  <si>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</si>
  <si>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</si>
  <si>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</si>
  <si>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</si>
  <si>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</si>
  <si>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</si>
  <si>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</si>
  <si>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</si>
  <si>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</si>
  <si>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</si>
  <si>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</si>
  <si>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</si>
  <si>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</si>
  <si>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</si>
  <si>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</si>
  <si>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</si>
  <si>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</si>
  <si>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</si>
  <si>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</si>
  <si>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</si>
  <si>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</si>
  <si>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</si>
  <si>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</si>
  <si>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</si>
  <si>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</si>
  <si>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</si>
  <si>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</si>
  <si>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</si>
  <si>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</si>
  <si>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</si>
  <si>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</si>
  <si>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</si>
  <si>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</si>
  <si>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</si>
  <si>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</si>
  <si>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</si>
  <si>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</si>
  <si>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</si>
  <si>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</si>
  <si>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</si>
  <si>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</si>
  <si>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</si>
  <si>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</si>
  <si>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</si>
  <si>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</si>
  <si>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</si>
  <si>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</si>
  <si>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</si>
  <si>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</si>
  <si>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</si>
  <si>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</si>
  <si>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</si>
  <si>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</si>
  <si>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</si>
  <si>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</si>
  <si>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</si>
  <si>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</si>
  <si>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</si>
  <si>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</si>
  <si>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</si>
  <si>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</si>
  <si>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</si>
  <si>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</si>
  <si>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</si>
  <si>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</si>
  <si>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</si>
  <si>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</si>
  <si>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</si>
  <si>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</si>
  <si>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</si>
  <si>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</si>
  <si>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</si>
  <si>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</si>
  <si>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</si>
  <si>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</si>
  <si>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</si>
  <si>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</si>
  <si>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</si>
  <si>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</si>
  <si>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</si>
  <si>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</si>
  <si>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</si>
  <si>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</si>
  <si>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</si>
  <si>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</si>
  <si>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</si>
  <si>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</si>
  <si>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</si>
  <si>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</si>
  <si>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</si>
  <si>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</si>
  <si>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</si>
  <si>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</si>
  <si>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</si>
  <si>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</si>
  <si>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</si>
  <si>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</si>
  <si>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</si>
  <si>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</si>
  <si>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</si>
  <si>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</si>
  <si>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</si>
  <si>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</si>
  <si>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</si>
  <si>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</si>
  <si>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</si>
  <si>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</si>
  <si>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</si>
  <si>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</si>
  <si>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</si>
  <si>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</si>
  <si>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</si>
  <si>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</si>
  <si>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</si>
  <si>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</si>
  <si>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</si>
  <si>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</si>
  <si>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</si>
  <si>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</si>
  <si>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</si>
  <si>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</si>
  <si>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</si>
  <si>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</si>
  <si>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</si>
  <si>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</si>
  <si>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</si>
  <si>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</si>
  <si>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</si>
  <si>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</si>
  <si>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</si>
  <si>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</si>
  <si>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</si>
  <si>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</si>
  <si>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</si>
  <si>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</si>
  <si>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</si>
  <si>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</si>
  <si>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</si>
  <si>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</si>
  <si>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</si>
  <si>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</si>
  <si>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</si>
  <si>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</si>
  <si>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</si>
  <si>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</si>
  <si>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</si>
  <si>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</si>
  <si>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</si>
  <si>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</si>
  <si>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</si>
  <si>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</si>
  <si>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</si>
  <si>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</si>
  <si>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</si>
  <si>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</si>
  <si>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</si>
  <si>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</si>
  <si>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</si>
  <si>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</si>
  <si>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</si>
  <si>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</si>
  <si>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</si>
  <si>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</si>
  <si>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</si>
  <si>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</si>
  <si>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</si>
  <si>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</si>
  <si>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</si>
  <si>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</si>
  <si>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</si>
  <si>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</si>
  <si>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</si>
  <si>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</si>
  <si>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</si>
  <si>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</si>
  <si>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</si>
  <si>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</si>
  <si>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</si>
  <si>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</si>
  <si>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</si>
  <si>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</si>
  <si>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</si>
  <si>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</si>
  <si>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</si>
  <si>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</si>
  <si>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</si>
  <si>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</si>
  <si>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</si>
  <si>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</si>
  <si>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</si>
  <si>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</si>
  <si>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</si>
  <si>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</si>
  <si>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</si>
  <si>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</si>
  <si>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</si>
  <si>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</si>
  <si>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Count of outcome</t>
  </si>
  <si>
    <t>Row Labels</t>
  </si>
  <si>
    <t>Grand Total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</si>
  <si>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</si>
  <si>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</si>
  <si>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</si>
  <si>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</si>
  <si>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</si>
  <si>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</si>
  <si>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</si>
  <si>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</si>
  <si>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</si>
  <si>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</si>
  <si>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</si>
  <si>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</si>
  <si>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</si>
  <si>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</si>
  <si>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</si>
  <si>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</si>
  <si>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Greater than or Equal to 50000</t>
  </si>
  <si>
    <t>45000 to 49999</t>
  </si>
  <si>
    <t>40000 to 44999</t>
  </si>
  <si>
    <t>35000 to 39999</t>
  </si>
  <si>
    <t>30000 to 34999</t>
  </si>
  <si>
    <t>25000 to 25999</t>
  </si>
  <si>
    <t>20000 to 24999</t>
  </si>
  <si>
    <t>15000 to 19999</t>
  </si>
  <si>
    <t>10000 to 14999</t>
  </si>
  <si>
    <t>5000 to 9999</t>
  </si>
  <si>
    <t>1000 to 4999</t>
  </si>
  <si>
    <t>Less than 1000</t>
  </si>
  <si>
    <t>Percentage Canceled</t>
  </si>
  <si>
    <t>Percentage Failed</t>
  </si>
  <si>
    <t>Percentage Successful</t>
  </si>
  <si>
    <t>Total Projects</t>
  </si>
  <si>
    <t>Number Canceled</t>
  </si>
  <si>
    <t>Number Failed</t>
  </si>
  <si>
    <t>Number Successful</t>
  </si>
  <si>
    <t>Goal</t>
  </si>
  <si>
    <t>Mean Backers Count</t>
  </si>
  <si>
    <t>Successful</t>
  </si>
  <si>
    <t>Failed</t>
  </si>
  <si>
    <t>Median Backers Count</t>
  </si>
  <si>
    <t>Maximum Backers Count</t>
  </si>
  <si>
    <t>Minimum Backers Count</t>
  </si>
  <si>
    <t>Backers Standard Deviation</t>
  </si>
  <si>
    <t>Backers Variance</t>
  </si>
  <si>
    <t>Sorted Success</t>
  </si>
  <si>
    <t>Sorted 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</si>
</sst>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10" fontId="0" fillId="0" borderId="0" xfId="0" applyNumberFormat="1"/>
    <xf numFmtId="0" fontId="16" fillId="34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1" fontId="0" fillId="0" borderId="0" xfId="0" applyNumberFormat="1"/>
    <xf numFmtId="49" fontId="0" fillId="0" borderId="0" xfId="0" applyNumberFormat="1"/>
    <xf numFmtId="49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(Resubmit).xlsx]Outcome per Parent Category!PivotTable1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by</a:t>
            </a:r>
            <a:r>
              <a:rPr lang="en-US" baseline="0"/>
              <a:t> Parent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'Outcome per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10-7244-8FF5-D68BBB79D346}"/>
            </c:ext>
          </c:extLst>
        </c:ser>
        <c:ser>
          <c:idx val="1"/>
          <c:order val="1"/>
          <c:tx>
            <c:strRef>
              <c:f>'Outcome per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'Outcome per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10-7244-8FF5-D68BBB79D346}"/>
            </c:ext>
          </c:extLst>
        </c:ser>
        <c:ser>
          <c:idx val="2"/>
          <c:order val="2"/>
          <c:tx>
            <c:strRef>
              <c:f>'Outcome per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'Outcome per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10-7244-8FF5-D68BBB79D346}"/>
            </c:ext>
          </c:extLst>
        </c:ser>
        <c:ser>
          <c:idx val="3"/>
          <c:order val="3"/>
          <c:tx>
            <c:strRef>
              <c:f>'Outcome per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'Outcome per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10-7244-8FF5-D68BBB79D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7987488"/>
        <c:axId val="637997536"/>
      </c:barChart>
      <c:catAx>
        <c:axId val="637987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</a:t>
                </a:r>
                <a:r>
                  <a:rPr lang="en-US" baseline="0"/>
                  <a:t> Category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997536"/>
        <c:crosses val="autoZero"/>
        <c:auto val="1"/>
        <c:lblAlgn val="ctr"/>
        <c:lblOffset val="100"/>
        <c:noMultiLvlLbl val="0"/>
      </c:catAx>
      <c:valAx>
        <c:axId val="63799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98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(Resubmit).xlsx]Outcome per Sub-Category!PivotTable2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by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10-564D-8083-7EA47F1A5D3D}"/>
            </c:ext>
          </c:extLst>
        </c:ser>
        <c:ser>
          <c:idx val="1"/>
          <c:order val="1"/>
          <c:tx>
            <c:strRef>
              <c:f>'Outcome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10-564D-8083-7EA47F1A5D3D}"/>
            </c:ext>
          </c:extLst>
        </c:ser>
        <c:ser>
          <c:idx val="2"/>
          <c:order val="2"/>
          <c:tx>
            <c:strRef>
              <c:f>'Outcome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10-564D-8083-7EA47F1A5D3D}"/>
            </c:ext>
          </c:extLst>
        </c:ser>
        <c:ser>
          <c:idx val="3"/>
          <c:order val="3"/>
          <c:tx>
            <c:strRef>
              <c:f>'Outcome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10-564D-8083-7EA47F1A5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0980543"/>
        <c:axId val="1813768863"/>
      </c:barChart>
      <c:catAx>
        <c:axId val="1900980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68863"/>
        <c:crosses val="autoZero"/>
        <c:auto val="1"/>
        <c:lblAlgn val="ctr"/>
        <c:lblOffset val="100"/>
        <c:noMultiLvlLbl val="0"/>
      </c:catAx>
      <c:valAx>
        <c:axId val="181376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980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(Resubmit).xlsx]Outcome Count per Month!PivotTable3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Count per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'Outcome Count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Count per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8C-4D43-B741-DA6BB5462865}"/>
            </c:ext>
          </c:extLst>
        </c:ser>
        <c:ser>
          <c:idx val="1"/>
          <c:order val="1"/>
          <c:tx>
            <c:strRef>
              <c:f>'Outcome Count per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'Outcome Count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Count per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8C-4D43-B741-DA6BB5462865}"/>
            </c:ext>
          </c:extLst>
        </c:ser>
        <c:ser>
          <c:idx val="2"/>
          <c:order val="2"/>
          <c:tx>
            <c:strRef>
              <c:f>'Outcome Count per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'Outcome Count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Count per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8C-4D43-B741-DA6BB5462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1933167"/>
        <c:axId val="1901934895"/>
      </c:lineChart>
      <c:catAx>
        <c:axId val="1901933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934895"/>
        <c:crosses val="autoZero"/>
        <c:auto val="1"/>
        <c:lblAlgn val="ctr"/>
        <c:lblOffset val="100"/>
        <c:noMultiLvlLbl val="0"/>
      </c:catAx>
      <c:valAx>
        <c:axId val="190193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933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Percentages </a:t>
            </a:r>
            <a:r>
              <a:rPr lang="en-US" baseline="0"/>
              <a:t>by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25999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7C-1445-B6F2-56A33AFF58BF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25999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7C-1445-B6F2-56A33AFF58BF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25999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7C-1445-B6F2-56A33AFF5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0027375"/>
        <c:axId val="1893606319"/>
      </c:lineChart>
      <c:catAx>
        <c:axId val="183002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606319"/>
        <c:crosses val="autoZero"/>
        <c:auto val="1"/>
        <c:lblAlgn val="ctr"/>
        <c:lblOffset val="100"/>
        <c:noMultiLvlLbl val="0"/>
      </c:catAx>
      <c:valAx>
        <c:axId val="189360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027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431800</xdr:colOff>
      <xdr:row>5</xdr:row>
      <xdr:rowOff>6350</xdr:rowOff>
    </xdr:from>
    <xdr:to>
      <xdr:col>13</xdr:col>
      <xdr:colOff>457200</xdr:colOff>
      <xdr:row>22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8B73B3-B536-F61A-71CE-352C800729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508000</xdr:colOff>
      <xdr:row>5</xdr:row>
      <xdr:rowOff>190500</xdr:rowOff>
    </xdr:from>
    <xdr:to>
      <xdr:col>14</xdr:col>
      <xdr:colOff>101600</xdr:colOff>
      <xdr:row>28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69D5FA-10E9-296F-17A3-624DC3E30F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596900</xdr:colOff>
      <xdr:row>4</xdr:row>
      <xdr:rowOff>107950</xdr:rowOff>
    </xdr:from>
    <xdr:to>
      <xdr:col>12</xdr:col>
      <xdr:colOff>241300</xdr:colOff>
      <xdr:row>23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004947-76B6-1FC6-0055-3E2AF77E0F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641350</xdr:colOff>
      <xdr:row>14</xdr:row>
      <xdr:rowOff>146050</xdr:rowOff>
    </xdr:from>
    <xdr:to>
      <xdr:col>9</xdr:col>
      <xdr:colOff>660400</xdr:colOff>
      <xdr:row>34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8E44D2-2629-1865-858A-3361AAC5F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72.494975578702" createdVersion="8" refreshedVersion="8" minRefreshableVersion="3" recordCount="1000" xr:uid="{F05CEAAC-9344-2B4A-B89D-B0E2A29A1180}">
  <cacheSource type="worksheet">
    <worksheetSource ref="A1:R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2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60E86D-679C-1446-B53D-6E6CB78D9D0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83CC3A-D7B1-FA4E-AAA2-6A5C6518854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6E9DB9-28A7-3E4E-9D06-36A09B173645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21F9-B5FA-584C-A892-74C2F56DBF0A}">
  <sheetPr codeName="Sheet1"/>
  <dimension ref="A1:T1001"/>
  <sheetViews>
    <sheetView tabSelected="1" topLeftCell="I1" workbookViewId="0">
      <selection activeCell="S7" sqref="S7"/>
    </sheetView>
  </sheetViews>
  <sheetFormatPr baseColWidth="10" defaultColWidth="16" defaultRowHeight="16" x14ac:dyDescent="0.2"/>
  <cols>
    <col min="1" max="1" width="4.1640625" bestFit="1" customWidth="1"/>
    <col min="2" max="2" width="30.6640625" bestFit="1" customWidth="1"/>
    <col min="3" max="3" width="25" customWidth="1"/>
    <col min="14" max="14" width="21.83203125" bestFit="1" customWidth="1"/>
    <col min="15" max="15" width="20.33203125" bestFit="1" customWidth="1"/>
    <col min="18" max="18" width="28" style="15" bestFit="1" customWidth="1"/>
  </cols>
  <sheetData>
    <row r="1" spans="1:20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6" t="s">
        <v>2028</v>
      </c>
      <c r="S1" s="1" t="s">
        <v>2031</v>
      </c>
      <c r="T1" s="1" t="s">
        <v>2032</v>
      </c>
    </row>
    <row r="2" spans="1:20" ht="34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(E2/D2)*100</f>
        <v>0</v>
      </c>
      <c r="G2" t="s">
        <v>14</v>
      </c>
      <c r="H2">
        <v>0</v>
      </c>
      <c r="I2" s="5">
        <f>IF(H2=0,0,E2/H2)</f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s="15" t="s">
        <v>17</v>
      </c>
      <c r="S2" t="str" cm="1">
        <f t="array" ref="S2:T2">_xlfn.TEXTSPLIT(R2,"/")</f>
        <v>food</v>
      </c>
      <c r="T2" t="str">
        <v>food trucks</v>
      </c>
    </row>
    <row r="3" spans="1:20" ht="34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(E3/D3)*100</f>
        <v>1040</v>
      </c>
      <c r="G3" t="s">
        <v>20</v>
      </c>
      <c r="H3">
        <v>158</v>
      </c>
      <c r="I3" s="5">
        <f t="shared" ref="I3:I66" si="1">IF(H3=0,0,E3/H3)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2">(((L3/60)/60)/24)+DATE(1970,1,1)</f>
        <v>41870.208333333336</v>
      </c>
      <c r="O3" s="8">
        <f t="shared" ref="O3:O66" si="3">(((M3/60)/60)/24)+DATE(1970,1,1)</f>
        <v>41872.208333333336</v>
      </c>
      <c r="P3" t="b">
        <v>0</v>
      </c>
      <c r="Q3" t="b">
        <v>1</v>
      </c>
      <c r="R3" s="15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2"/>
        <v>41595.25</v>
      </c>
      <c r="O4" s="8">
        <f t="shared" si="3"/>
        <v>41597.25</v>
      </c>
      <c r="P4" t="b">
        <v>0</v>
      </c>
      <c r="Q4" t="b">
        <v>0</v>
      </c>
      <c r="R4" s="15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2"/>
        <v>43688.208333333328</v>
      </c>
      <c r="O5" s="8">
        <f t="shared" si="3"/>
        <v>43728.208333333328</v>
      </c>
      <c r="P5" t="b">
        <v>0</v>
      </c>
      <c r="Q5" t="b">
        <v>0</v>
      </c>
      <c r="R5" s="1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2"/>
        <v>43485.25</v>
      </c>
      <c r="O6" s="8">
        <f t="shared" si="3"/>
        <v>43489.25</v>
      </c>
      <c r="P6" t="b">
        <v>0</v>
      </c>
      <c r="Q6" t="b">
        <v>0</v>
      </c>
      <c r="R6" s="15" t="s">
        <v>33</v>
      </c>
      <c r="S6" t="str" cm="1">
        <f t="array" ref="S6:T6">_xlfn.TEXTSPLIT(R6,"/")</f>
        <v>theater</v>
      </c>
      <c r="T6" t="str">
        <v>plays</v>
      </c>
    </row>
    <row r="7" spans="1:20" ht="34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2"/>
        <v>41149.208333333336</v>
      </c>
      <c r="O7" s="8">
        <f t="shared" si="3"/>
        <v>41160.208333333336</v>
      </c>
      <c r="P7" t="b">
        <v>0</v>
      </c>
      <c r="Q7" t="b">
        <v>0</v>
      </c>
      <c r="R7" s="15" t="s">
        <v>33</v>
      </c>
      <c r="S7" t="str" cm="1">
        <f t="array" ref="S7:T7">_xlfn.TEXTSPLIT(R7,"/")</f>
        <v>theater</v>
      </c>
      <c r="T7" t="str">
        <v>plays</v>
      </c>
    </row>
    <row r="8" spans="1:20" ht="34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2"/>
        <v>42991.208333333328</v>
      </c>
      <c r="O8" s="8">
        <f t="shared" si="3"/>
        <v>42992.208333333328</v>
      </c>
      <c r="P8" t="b">
        <v>0</v>
      </c>
      <c r="Q8" t="b">
        <v>0</v>
      </c>
      <c r="R8" s="15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34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2"/>
        <v>42229.208333333328</v>
      </c>
      <c r="O9" s="8">
        <f t="shared" si="3"/>
        <v>42231.208333333328</v>
      </c>
      <c r="P9" t="b">
        <v>0</v>
      </c>
      <c r="Q9" t="b">
        <v>0</v>
      </c>
      <c r="R9" s="15" t="s">
        <v>33</v>
      </c>
      <c r="S9" t="str" cm="1">
        <f t="array" ref="S9:T9">_xlfn.TEXTSPLIT(R9,"/")</f>
        <v>theater</v>
      </c>
      <c r="T9" t="str">
        <v>plays</v>
      </c>
    </row>
    <row r="10" spans="1:20" ht="34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2"/>
        <v>40399.208333333336</v>
      </c>
      <c r="O10" s="8">
        <f t="shared" si="3"/>
        <v>40401.208333333336</v>
      </c>
      <c r="P10" t="b">
        <v>0</v>
      </c>
      <c r="Q10" t="b">
        <v>0</v>
      </c>
      <c r="R10" s="15" t="s">
        <v>33</v>
      </c>
      <c r="S10" t="str" cm="1">
        <f t="array" ref="S10:T10">_xlfn.TEXTSPLIT(R10,"/")</f>
        <v>theater</v>
      </c>
      <c r="T10" t="str">
        <v>plays</v>
      </c>
    </row>
    <row r="11" spans="1:20" ht="34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2"/>
        <v>41536.208333333336</v>
      </c>
      <c r="O11" s="8">
        <f t="shared" si="3"/>
        <v>41585.25</v>
      </c>
      <c r="P11" t="b">
        <v>0</v>
      </c>
      <c r="Q11" t="b">
        <v>0</v>
      </c>
      <c r="R11" s="15" t="s">
        <v>50</v>
      </c>
      <c r="S11" t="str" cm="1">
        <f t="array" ref="S11:T11">_xlfn.TEXTSPLIT(R11,"/")</f>
        <v>music</v>
      </c>
      <c r="T11" t="str">
        <v>electric music</v>
      </c>
    </row>
    <row r="12" spans="1:20" ht="34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2"/>
        <v>40404.208333333336</v>
      </c>
      <c r="O12" s="8">
        <f t="shared" si="3"/>
        <v>40452.208333333336</v>
      </c>
      <c r="P12" t="b">
        <v>0</v>
      </c>
      <c r="Q12" t="b">
        <v>0</v>
      </c>
      <c r="R12" s="15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51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2"/>
        <v>40442.208333333336</v>
      </c>
      <c r="O13" s="8">
        <f t="shared" si="3"/>
        <v>40448.208333333336</v>
      </c>
      <c r="P13" t="b">
        <v>0</v>
      </c>
      <c r="Q13" t="b">
        <v>1</v>
      </c>
      <c r="R13" s="15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2"/>
        <v>43760.208333333328</v>
      </c>
      <c r="O14" s="8">
        <f t="shared" si="3"/>
        <v>43768.208333333328</v>
      </c>
      <c r="P14" t="b">
        <v>0</v>
      </c>
      <c r="Q14" t="b">
        <v>0</v>
      </c>
      <c r="R14" s="15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2"/>
        <v>42532.208333333328</v>
      </c>
      <c r="O15" s="8">
        <f t="shared" si="3"/>
        <v>42544.208333333328</v>
      </c>
      <c r="P15" t="b">
        <v>0</v>
      </c>
      <c r="Q15" t="b">
        <v>0</v>
      </c>
      <c r="R15" s="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2"/>
        <v>40974.25</v>
      </c>
      <c r="O16" s="8">
        <f t="shared" si="3"/>
        <v>41001.208333333336</v>
      </c>
      <c r="P16" t="b">
        <v>0</v>
      </c>
      <c r="Q16" t="b">
        <v>0</v>
      </c>
      <c r="R16" s="15" t="s">
        <v>60</v>
      </c>
      <c r="S16" t="str" cm="1">
        <f t="array" ref="S16:T16">_xlfn.TEXTSPLIT(R16,"/")</f>
        <v>music</v>
      </c>
      <c r="T16" t="str">
        <v>indie rock</v>
      </c>
    </row>
    <row r="17" spans="1:20" ht="34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2"/>
        <v>43809.25</v>
      </c>
      <c r="O17" s="8">
        <f t="shared" si="3"/>
        <v>43813.25</v>
      </c>
      <c r="P17" t="b">
        <v>0</v>
      </c>
      <c r="Q17" t="b">
        <v>0</v>
      </c>
      <c r="R17" s="15" t="s">
        <v>65</v>
      </c>
      <c r="S17" t="str" cm="1">
        <f t="array" ref="S17:T17">_xlfn.TEXTSPLIT(R17,"/")</f>
        <v>technology</v>
      </c>
      <c r="T17" t="str">
        <v>wearables</v>
      </c>
    </row>
    <row r="18" spans="1:20" ht="34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2"/>
        <v>41661.25</v>
      </c>
      <c r="O18" s="8">
        <f t="shared" si="3"/>
        <v>41683.25</v>
      </c>
      <c r="P18" t="b">
        <v>0</v>
      </c>
      <c r="Q18" t="b">
        <v>0</v>
      </c>
      <c r="R18" s="15" t="s">
        <v>68</v>
      </c>
      <c r="S18" t="str" cm="1">
        <f t="array" ref="S18:T18">_xlfn.TEXTSPLIT(R18,"/")</f>
        <v>publishing</v>
      </c>
      <c r="T18" t="str">
        <v>nonfiction</v>
      </c>
    </row>
    <row r="19" spans="1:20" ht="34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2"/>
        <v>40555.25</v>
      </c>
      <c r="O19" s="8">
        <f t="shared" si="3"/>
        <v>40556.25</v>
      </c>
      <c r="P19" t="b">
        <v>0</v>
      </c>
      <c r="Q19" t="b">
        <v>0</v>
      </c>
      <c r="R19" s="15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34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2"/>
        <v>43351.208333333328</v>
      </c>
      <c r="O20" s="8">
        <f t="shared" si="3"/>
        <v>43359.208333333328</v>
      </c>
      <c r="P20" t="b">
        <v>0</v>
      </c>
      <c r="Q20" t="b">
        <v>0</v>
      </c>
      <c r="R20" s="15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2"/>
        <v>43528.25</v>
      </c>
      <c r="O21" s="8">
        <f t="shared" si="3"/>
        <v>43549.208333333328</v>
      </c>
      <c r="P21" t="b">
        <v>0</v>
      </c>
      <c r="Q21" t="b">
        <v>1</v>
      </c>
      <c r="R21" s="15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2"/>
        <v>41848.208333333336</v>
      </c>
      <c r="O22" s="8">
        <f t="shared" si="3"/>
        <v>41848.208333333336</v>
      </c>
      <c r="P22" t="b">
        <v>0</v>
      </c>
      <c r="Q22" t="b">
        <v>0</v>
      </c>
      <c r="R22" s="15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34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2"/>
        <v>40770.208333333336</v>
      </c>
      <c r="O23" s="8">
        <f t="shared" si="3"/>
        <v>40804.208333333336</v>
      </c>
      <c r="P23" t="b">
        <v>0</v>
      </c>
      <c r="Q23" t="b">
        <v>0</v>
      </c>
      <c r="R23" s="15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2"/>
        <v>43193.208333333328</v>
      </c>
      <c r="O24" s="8">
        <f t="shared" si="3"/>
        <v>43208.208333333328</v>
      </c>
      <c r="P24" t="b">
        <v>0</v>
      </c>
      <c r="Q24" t="b">
        <v>0</v>
      </c>
      <c r="R24" s="15" t="s">
        <v>33</v>
      </c>
      <c r="S24" t="str" cm="1">
        <f t="array" ref="S24:T24">_xlfn.TEXTSPLIT(R24,"/")</f>
        <v>theater</v>
      </c>
      <c r="T24" t="str">
        <v>plays</v>
      </c>
    </row>
    <row r="25" spans="1:20" ht="34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2"/>
        <v>43510.25</v>
      </c>
      <c r="O25" s="8">
        <f t="shared" si="3"/>
        <v>43563.208333333328</v>
      </c>
      <c r="P25" t="b">
        <v>0</v>
      </c>
      <c r="Q25" t="b">
        <v>0</v>
      </c>
      <c r="R25" s="1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34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2"/>
        <v>41811.208333333336</v>
      </c>
      <c r="O26" s="8">
        <f t="shared" si="3"/>
        <v>41813.208333333336</v>
      </c>
      <c r="P26" t="b">
        <v>0</v>
      </c>
      <c r="Q26" t="b">
        <v>0</v>
      </c>
      <c r="R26" s="15" t="s">
        <v>65</v>
      </c>
      <c r="S26" t="str" cm="1">
        <f t="array" ref="S26:T26">_xlfn.TEXTSPLIT(R26,"/")</f>
        <v>technology</v>
      </c>
      <c r="T26" t="str">
        <v>wearables</v>
      </c>
    </row>
    <row r="27" spans="1:20" ht="34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2"/>
        <v>40681.208333333336</v>
      </c>
      <c r="O27" s="8">
        <f t="shared" si="3"/>
        <v>40701.208333333336</v>
      </c>
      <c r="P27" t="b">
        <v>0</v>
      </c>
      <c r="Q27" t="b">
        <v>1</v>
      </c>
      <c r="R27" s="15" t="s">
        <v>89</v>
      </c>
      <c r="S27" t="str" cm="1">
        <f t="array" ref="S27:T27">_xlfn.TEXTSPLIT(R27,"/")</f>
        <v>games</v>
      </c>
      <c r="T27" t="str">
        <v>video games</v>
      </c>
    </row>
    <row r="28" spans="1:20" ht="34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2"/>
        <v>43312.208333333328</v>
      </c>
      <c r="O28" s="8">
        <f t="shared" si="3"/>
        <v>43339.208333333328</v>
      </c>
      <c r="P28" t="b">
        <v>0</v>
      </c>
      <c r="Q28" t="b">
        <v>0</v>
      </c>
      <c r="R28" s="15" t="s">
        <v>33</v>
      </c>
      <c r="S28" t="str" cm="1">
        <f t="array" ref="S28:T28">_xlfn.TEXTSPLIT(R28,"/")</f>
        <v>theater</v>
      </c>
      <c r="T28" t="str">
        <v>plays</v>
      </c>
    </row>
    <row r="29" spans="1:20" ht="34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2"/>
        <v>42280.208333333328</v>
      </c>
      <c r="O29" s="8">
        <f t="shared" si="3"/>
        <v>42288.208333333328</v>
      </c>
      <c r="P29" t="b">
        <v>0</v>
      </c>
      <c r="Q29" t="b">
        <v>0</v>
      </c>
      <c r="R29" s="15" t="s">
        <v>23</v>
      </c>
      <c r="S29" t="str" cm="1">
        <f t="array" ref="S29:T29">_xlfn.TEXTSPLIT(R29,"/")</f>
        <v>music</v>
      </c>
      <c r="T29" t="str">
        <v>rock</v>
      </c>
    </row>
    <row r="30" spans="1:20" ht="34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2"/>
        <v>40218.25</v>
      </c>
      <c r="O30" s="8">
        <f t="shared" si="3"/>
        <v>40241.25</v>
      </c>
      <c r="P30" t="b">
        <v>0</v>
      </c>
      <c r="Q30" t="b">
        <v>1</v>
      </c>
      <c r="R30" s="15" t="s">
        <v>33</v>
      </c>
      <c r="S30" t="str" cm="1">
        <f t="array" ref="S30:T30">_xlfn.TEXTSPLIT(R30,"/")</f>
        <v>theater</v>
      </c>
      <c r="T30" t="str">
        <v>plays</v>
      </c>
    </row>
    <row r="31" spans="1:20" ht="34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2"/>
        <v>43301.208333333328</v>
      </c>
      <c r="O31" s="8">
        <f t="shared" si="3"/>
        <v>43341.208333333328</v>
      </c>
      <c r="P31" t="b">
        <v>0</v>
      </c>
      <c r="Q31" t="b">
        <v>0</v>
      </c>
      <c r="R31" s="15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34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2"/>
        <v>43609.208333333328</v>
      </c>
      <c r="O32" s="8">
        <f t="shared" si="3"/>
        <v>43614.208333333328</v>
      </c>
      <c r="P32" t="b">
        <v>0</v>
      </c>
      <c r="Q32" t="b">
        <v>0</v>
      </c>
      <c r="R32" s="15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34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2"/>
        <v>42374.25</v>
      </c>
      <c r="O33" s="8">
        <f t="shared" si="3"/>
        <v>42402.25</v>
      </c>
      <c r="P33" t="b">
        <v>0</v>
      </c>
      <c r="Q33" t="b">
        <v>0</v>
      </c>
      <c r="R33" s="15" t="s">
        <v>89</v>
      </c>
      <c r="S33" t="str" cm="1">
        <f t="array" ref="S33:T33">_xlfn.TEXTSPLIT(R33,"/")</f>
        <v>games</v>
      </c>
      <c r="T33" t="str">
        <v>video games</v>
      </c>
    </row>
    <row r="34" spans="1:20" ht="34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2"/>
        <v>43110.25</v>
      </c>
      <c r="O34" s="8">
        <f t="shared" si="3"/>
        <v>43137.25</v>
      </c>
      <c r="P34" t="b">
        <v>0</v>
      </c>
      <c r="Q34" t="b">
        <v>0</v>
      </c>
      <c r="R34" s="15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34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2"/>
        <v>41917.208333333336</v>
      </c>
      <c r="O35" s="8">
        <f t="shared" si="3"/>
        <v>41954.25</v>
      </c>
      <c r="P35" t="b">
        <v>0</v>
      </c>
      <c r="Q35" t="b">
        <v>0</v>
      </c>
      <c r="R35" s="1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2"/>
        <v>42817.208333333328</v>
      </c>
      <c r="O36" s="8">
        <f t="shared" si="3"/>
        <v>42822.208333333328</v>
      </c>
      <c r="P36" t="b">
        <v>0</v>
      </c>
      <c r="Q36" t="b">
        <v>0</v>
      </c>
      <c r="R36" s="15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34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2"/>
        <v>43484.25</v>
      </c>
      <c r="O37" s="8">
        <f t="shared" si="3"/>
        <v>43526.25</v>
      </c>
      <c r="P37" t="b">
        <v>0</v>
      </c>
      <c r="Q37" t="b">
        <v>1</v>
      </c>
      <c r="R37" s="15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34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2"/>
        <v>40600.25</v>
      </c>
      <c r="O38" s="8">
        <f t="shared" si="3"/>
        <v>40625.208333333336</v>
      </c>
      <c r="P38" t="b">
        <v>0</v>
      </c>
      <c r="Q38" t="b">
        <v>0</v>
      </c>
      <c r="R38" s="15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2"/>
        <v>43744.208333333328</v>
      </c>
      <c r="O39" s="8">
        <f t="shared" si="3"/>
        <v>43777.25</v>
      </c>
      <c r="P39" t="b">
        <v>0</v>
      </c>
      <c r="Q39" t="b">
        <v>1</v>
      </c>
      <c r="R39" s="15" t="s">
        <v>119</v>
      </c>
      <c r="S39" t="str" cm="1">
        <f t="array" ref="S39:T39">_xlfn.TEXTSPLIT(R39,"/")</f>
        <v>publishing</v>
      </c>
      <c r="T39" t="str">
        <v>fiction</v>
      </c>
    </row>
    <row r="40" spans="1:20" ht="34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2"/>
        <v>40469.208333333336</v>
      </c>
      <c r="O40" s="8">
        <f t="shared" si="3"/>
        <v>40474.208333333336</v>
      </c>
      <c r="P40" t="b">
        <v>0</v>
      </c>
      <c r="Q40" t="b">
        <v>0</v>
      </c>
      <c r="R40" s="15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34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2"/>
        <v>41330.25</v>
      </c>
      <c r="O41" s="8">
        <f t="shared" si="3"/>
        <v>41344.208333333336</v>
      </c>
      <c r="P41" t="b">
        <v>0</v>
      </c>
      <c r="Q41" t="b">
        <v>0</v>
      </c>
      <c r="R41" s="15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2"/>
        <v>40334.208333333336</v>
      </c>
      <c r="O42" s="8">
        <f t="shared" si="3"/>
        <v>40353.208333333336</v>
      </c>
      <c r="P42" t="b">
        <v>0</v>
      </c>
      <c r="Q42" t="b">
        <v>1</v>
      </c>
      <c r="R42" s="15" t="s">
        <v>65</v>
      </c>
      <c r="S42" t="str" cm="1">
        <f t="array" ref="S42:T42">_xlfn.TEXTSPLIT(R42,"/")</f>
        <v>technology</v>
      </c>
      <c r="T42" t="str">
        <v>wearables</v>
      </c>
    </row>
    <row r="43" spans="1:20" ht="34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2"/>
        <v>41156.208333333336</v>
      </c>
      <c r="O43" s="8">
        <f t="shared" si="3"/>
        <v>41182.208333333336</v>
      </c>
      <c r="P43" t="b">
        <v>0</v>
      </c>
      <c r="Q43" t="b">
        <v>1</v>
      </c>
      <c r="R43" s="15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2"/>
        <v>40728.208333333336</v>
      </c>
      <c r="O44" s="8">
        <f t="shared" si="3"/>
        <v>40737.208333333336</v>
      </c>
      <c r="P44" t="b">
        <v>0</v>
      </c>
      <c r="Q44" t="b">
        <v>0</v>
      </c>
      <c r="R44" s="15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2"/>
        <v>41844.208333333336</v>
      </c>
      <c r="O45" s="8">
        <f t="shared" si="3"/>
        <v>41860.208333333336</v>
      </c>
      <c r="P45" t="b">
        <v>0</v>
      </c>
      <c r="Q45" t="b">
        <v>0</v>
      </c>
      <c r="R45" s="1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34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2"/>
        <v>43541.208333333328</v>
      </c>
      <c r="O46" s="8">
        <f t="shared" si="3"/>
        <v>43542.208333333328</v>
      </c>
      <c r="P46" t="b">
        <v>0</v>
      </c>
      <c r="Q46" t="b">
        <v>0</v>
      </c>
      <c r="R46" s="15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2"/>
        <v>42676.208333333328</v>
      </c>
      <c r="O47" s="8">
        <f t="shared" si="3"/>
        <v>42691.25</v>
      </c>
      <c r="P47" t="b">
        <v>0</v>
      </c>
      <c r="Q47" t="b">
        <v>1</v>
      </c>
      <c r="R47" s="15" t="s">
        <v>33</v>
      </c>
      <c r="S47" t="str" cm="1">
        <f t="array" ref="S47:T47">_xlfn.TEXTSPLIT(R47,"/")</f>
        <v>theater</v>
      </c>
      <c r="T47" t="str">
        <v>plays</v>
      </c>
    </row>
    <row r="48" spans="1:20" ht="34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2"/>
        <v>40367.208333333336</v>
      </c>
      <c r="O48" s="8">
        <f t="shared" si="3"/>
        <v>40390.208333333336</v>
      </c>
      <c r="P48" t="b">
        <v>0</v>
      </c>
      <c r="Q48" t="b">
        <v>0</v>
      </c>
      <c r="R48" s="15" t="s">
        <v>23</v>
      </c>
      <c r="S48" t="str" cm="1">
        <f t="array" ref="S48:T48">_xlfn.TEXTSPLIT(R48,"/")</f>
        <v>music</v>
      </c>
      <c r="T48" t="str">
        <v>rock</v>
      </c>
    </row>
    <row r="49" spans="1:20" ht="34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2"/>
        <v>41727.208333333336</v>
      </c>
      <c r="O49" s="8">
        <f t="shared" si="3"/>
        <v>41757.208333333336</v>
      </c>
      <c r="P49" t="b">
        <v>0</v>
      </c>
      <c r="Q49" t="b">
        <v>0</v>
      </c>
      <c r="R49" s="15" t="s">
        <v>33</v>
      </c>
      <c r="S49" t="str" cm="1">
        <f t="array" ref="S49:T49">_xlfn.TEXTSPLIT(R49,"/")</f>
        <v>theater</v>
      </c>
      <c r="T49" t="str">
        <v>plays</v>
      </c>
    </row>
    <row r="50" spans="1:20" ht="34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2"/>
        <v>42180.208333333328</v>
      </c>
      <c r="O50" s="8">
        <f t="shared" si="3"/>
        <v>42192.208333333328</v>
      </c>
      <c r="P50" t="b">
        <v>0</v>
      </c>
      <c r="Q50" t="b">
        <v>0</v>
      </c>
      <c r="R50" s="15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2"/>
        <v>43758.208333333328</v>
      </c>
      <c r="O51" s="8">
        <f t="shared" si="3"/>
        <v>43803.25</v>
      </c>
      <c r="P51" t="b">
        <v>0</v>
      </c>
      <c r="Q51" t="b">
        <v>0</v>
      </c>
      <c r="R51" s="15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2"/>
        <v>41487.208333333336</v>
      </c>
      <c r="O52" s="8">
        <f t="shared" si="3"/>
        <v>41515.208333333336</v>
      </c>
      <c r="P52" t="b">
        <v>0</v>
      </c>
      <c r="Q52" t="b">
        <v>0</v>
      </c>
      <c r="R52" s="15" t="s">
        <v>148</v>
      </c>
      <c r="S52" t="str" cm="1">
        <f t="array" ref="S52:T52">_xlfn.TEXTSPLIT(R52,"/")</f>
        <v>music</v>
      </c>
      <c r="T52" t="str">
        <v>metal</v>
      </c>
    </row>
    <row r="53" spans="1:20" ht="34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2"/>
        <v>40995.208333333336</v>
      </c>
      <c r="O53" s="8">
        <f t="shared" si="3"/>
        <v>41011.208333333336</v>
      </c>
      <c r="P53" t="b">
        <v>0</v>
      </c>
      <c r="Q53" t="b">
        <v>1</v>
      </c>
      <c r="R53" s="15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2"/>
        <v>40436.208333333336</v>
      </c>
      <c r="O54" s="8">
        <f t="shared" si="3"/>
        <v>40440.208333333336</v>
      </c>
      <c r="P54" t="b">
        <v>0</v>
      </c>
      <c r="Q54" t="b">
        <v>0</v>
      </c>
      <c r="R54" s="15" t="s">
        <v>33</v>
      </c>
      <c r="S54" t="str" cm="1">
        <f t="array" ref="S54:T54">_xlfn.TEXTSPLIT(R54,"/")</f>
        <v>theater</v>
      </c>
      <c r="T54" t="str">
        <v>plays</v>
      </c>
    </row>
    <row r="55" spans="1:20" ht="34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2"/>
        <v>41779.208333333336</v>
      </c>
      <c r="O55" s="8">
        <f t="shared" si="3"/>
        <v>41818.208333333336</v>
      </c>
      <c r="P55" t="b">
        <v>0</v>
      </c>
      <c r="Q55" t="b">
        <v>0</v>
      </c>
      <c r="R55" s="1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2"/>
        <v>43170.25</v>
      </c>
      <c r="O56" s="8">
        <f t="shared" si="3"/>
        <v>43176.208333333328</v>
      </c>
      <c r="P56" t="b">
        <v>0</v>
      </c>
      <c r="Q56" t="b">
        <v>0</v>
      </c>
      <c r="R56" s="15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2"/>
        <v>43311.208333333328</v>
      </c>
      <c r="O57" s="8">
        <f t="shared" si="3"/>
        <v>43316.208333333328</v>
      </c>
      <c r="P57" t="b">
        <v>0</v>
      </c>
      <c r="Q57" t="b">
        <v>0</v>
      </c>
      <c r="R57" s="15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2"/>
        <v>42014.25</v>
      </c>
      <c r="O58" s="8">
        <f t="shared" si="3"/>
        <v>42021.25</v>
      </c>
      <c r="P58" t="b">
        <v>0</v>
      </c>
      <c r="Q58" t="b">
        <v>0</v>
      </c>
      <c r="R58" s="15" t="s">
        <v>65</v>
      </c>
      <c r="S58" t="str" cm="1">
        <f t="array" ref="S58:T58">_xlfn.TEXTSPLIT(R58,"/")</f>
        <v>technology</v>
      </c>
      <c r="T58" t="str">
        <v>wearables</v>
      </c>
    </row>
    <row r="59" spans="1:20" ht="34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2"/>
        <v>42979.208333333328</v>
      </c>
      <c r="O59" s="8">
        <f t="shared" si="3"/>
        <v>42991.208333333328</v>
      </c>
      <c r="P59" t="b">
        <v>0</v>
      </c>
      <c r="Q59" t="b">
        <v>0</v>
      </c>
      <c r="R59" s="15" t="s">
        <v>89</v>
      </c>
      <c r="S59" t="str" cm="1">
        <f t="array" ref="S59:T59">_xlfn.TEXTSPLIT(R59,"/")</f>
        <v>games</v>
      </c>
      <c r="T59" t="str">
        <v>video games</v>
      </c>
    </row>
    <row r="60" spans="1:20" ht="34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2"/>
        <v>42268.208333333328</v>
      </c>
      <c r="O60" s="8">
        <f t="shared" si="3"/>
        <v>42281.208333333328</v>
      </c>
      <c r="P60" t="b">
        <v>0</v>
      </c>
      <c r="Q60" t="b">
        <v>0</v>
      </c>
      <c r="R60" s="15" t="s">
        <v>33</v>
      </c>
      <c r="S60" t="str" cm="1">
        <f t="array" ref="S60:T60">_xlfn.TEXTSPLIT(R60,"/")</f>
        <v>theater</v>
      </c>
      <c r="T60" t="str">
        <v>plays</v>
      </c>
    </row>
    <row r="61" spans="1:20" ht="34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2"/>
        <v>42898.208333333328</v>
      </c>
      <c r="O61" s="8">
        <f t="shared" si="3"/>
        <v>42913.208333333328</v>
      </c>
      <c r="P61" t="b">
        <v>0</v>
      </c>
      <c r="Q61" t="b">
        <v>1</v>
      </c>
      <c r="R61" s="15" t="s">
        <v>33</v>
      </c>
      <c r="S61" t="str" cm="1">
        <f t="array" ref="S61:T61">_xlfn.TEXTSPLIT(R61,"/")</f>
        <v>theater</v>
      </c>
      <c r="T61" t="str">
        <v>plays</v>
      </c>
    </row>
    <row r="62" spans="1:20" ht="34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2"/>
        <v>41107.208333333336</v>
      </c>
      <c r="O62" s="8">
        <f t="shared" si="3"/>
        <v>41110.208333333336</v>
      </c>
      <c r="P62" t="b">
        <v>0</v>
      </c>
      <c r="Q62" t="b">
        <v>0</v>
      </c>
      <c r="R62" s="15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2"/>
        <v>40595.25</v>
      </c>
      <c r="O63" s="8">
        <f t="shared" si="3"/>
        <v>40635.208333333336</v>
      </c>
      <c r="P63" t="b">
        <v>0</v>
      </c>
      <c r="Q63" t="b">
        <v>0</v>
      </c>
      <c r="R63" s="15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2"/>
        <v>42160.208333333328</v>
      </c>
      <c r="O64" s="8">
        <f t="shared" si="3"/>
        <v>42161.208333333328</v>
      </c>
      <c r="P64" t="b">
        <v>0</v>
      </c>
      <c r="Q64" t="b">
        <v>0</v>
      </c>
      <c r="R64" s="15" t="s">
        <v>28</v>
      </c>
      <c r="S64" t="str" cm="1">
        <f t="array" ref="S64:T64">_xlfn.TEXTSPLIT(R64,"/")</f>
        <v>technology</v>
      </c>
      <c r="T64" t="str">
        <v>web</v>
      </c>
    </row>
    <row r="65" spans="1:20" ht="34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2"/>
        <v>42853.208333333328</v>
      </c>
      <c r="O65" s="8">
        <f t="shared" si="3"/>
        <v>42859.208333333328</v>
      </c>
      <c r="P65" t="b">
        <v>0</v>
      </c>
      <c r="Q65" t="b">
        <v>0</v>
      </c>
      <c r="R65" s="15" t="s">
        <v>33</v>
      </c>
      <c r="S65" t="str" cm="1">
        <f t="array" ref="S65:T65">_xlfn.TEXTSPLIT(R65,"/")</f>
        <v>theater</v>
      </c>
      <c r="T65" t="str">
        <v>plays</v>
      </c>
    </row>
    <row r="66" spans="1:20" ht="34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2"/>
        <v>43283.208333333328</v>
      </c>
      <c r="O66" s="8">
        <f t="shared" si="3"/>
        <v>43298.208333333328</v>
      </c>
      <c r="P66" t="b">
        <v>0</v>
      </c>
      <c r="Q66" t="b">
        <v>1</v>
      </c>
      <c r="R66" s="15" t="s">
        <v>28</v>
      </c>
      <c r="S66" t="str" cm="1">
        <f t="array" ref="S66:T66">_xlfn.TEXTSPLIT(R66,"/")</f>
        <v>technology</v>
      </c>
      <c r="T66" t="str">
        <v>web</v>
      </c>
    </row>
    <row r="67" spans="1:20" ht="34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(E67/D67)*100</f>
        <v>236.14754098360655</v>
      </c>
      <c r="G67" t="s">
        <v>20</v>
      </c>
      <c r="H67">
        <v>236</v>
      </c>
      <c r="I67" s="5">
        <f t="shared" ref="I67:I130" si="5">IF(H67=0,0,E67/H67)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6">(((L67/60)/60)/24)+DATE(1970,1,1)</f>
        <v>40570.25</v>
      </c>
      <c r="O67" s="8">
        <f t="shared" ref="O67:O130" si="7">(((M67/60)/60)/24)+DATE(1970,1,1)</f>
        <v>40577.25</v>
      </c>
      <c r="P67" t="b">
        <v>0</v>
      </c>
      <c r="Q67" t="b">
        <v>0</v>
      </c>
      <c r="R67" s="15" t="s">
        <v>33</v>
      </c>
      <c r="S67" t="str" cm="1">
        <f t="array" ref="S67:T67">_xlfn.TEXTSPLIT(R67,"/")</f>
        <v>theater</v>
      </c>
      <c r="T67" t="str">
        <v>plays</v>
      </c>
    </row>
    <row r="68" spans="1:20" ht="34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6"/>
        <v>42102.208333333328</v>
      </c>
      <c r="O68" s="8">
        <f t="shared" si="7"/>
        <v>42107.208333333328</v>
      </c>
      <c r="P68" t="b">
        <v>0</v>
      </c>
      <c r="Q68" t="b">
        <v>1</v>
      </c>
      <c r="R68" s="15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6"/>
        <v>40203.25</v>
      </c>
      <c r="O69" s="8">
        <f t="shared" si="7"/>
        <v>40208.25</v>
      </c>
      <c r="P69" t="b">
        <v>0</v>
      </c>
      <c r="Q69" t="b">
        <v>1</v>
      </c>
      <c r="R69" s="15" t="s">
        <v>65</v>
      </c>
      <c r="S69" t="str" cm="1">
        <f t="array" ref="S69:T69">_xlfn.TEXTSPLIT(R69,"/")</f>
        <v>technology</v>
      </c>
      <c r="T69" t="str">
        <v>wearables</v>
      </c>
    </row>
    <row r="70" spans="1:20" ht="34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6"/>
        <v>42943.208333333328</v>
      </c>
      <c r="O70" s="8">
        <f t="shared" si="7"/>
        <v>42990.208333333328</v>
      </c>
      <c r="P70" t="b">
        <v>0</v>
      </c>
      <c r="Q70" t="b">
        <v>1</v>
      </c>
      <c r="R70" s="15" t="s">
        <v>33</v>
      </c>
      <c r="S70" t="str" cm="1">
        <f t="array" ref="S70:T70">_xlfn.TEXTSPLIT(R70,"/")</f>
        <v>theater</v>
      </c>
      <c r="T70" t="str">
        <v>plays</v>
      </c>
    </row>
    <row r="71" spans="1:20" ht="34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6"/>
        <v>40531.25</v>
      </c>
      <c r="O71" s="8">
        <f t="shared" si="7"/>
        <v>40565.25</v>
      </c>
      <c r="P71" t="b">
        <v>0</v>
      </c>
      <c r="Q71" t="b">
        <v>0</v>
      </c>
      <c r="R71" s="15" t="s">
        <v>33</v>
      </c>
      <c r="S71" t="str" cm="1">
        <f t="array" ref="S71:T71">_xlfn.TEXTSPLIT(R71,"/")</f>
        <v>theater</v>
      </c>
      <c r="T71" t="str">
        <v>plays</v>
      </c>
    </row>
    <row r="72" spans="1:20" ht="34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6"/>
        <v>40484.208333333336</v>
      </c>
      <c r="O72" s="8">
        <f t="shared" si="7"/>
        <v>40533.25</v>
      </c>
      <c r="P72" t="b">
        <v>0</v>
      </c>
      <c r="Q72" t="b">
        <v>1</v>
      </c>
      <c r="R72" s="15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6"/>
        <v>43799.25</v>
      </c>
      <c r="O73" s="8">
        <f t="shared" si="7"/>
        <v>43803.25</v>
      </c>
      <c r="P73" t="b">
        <v>0</v>
      </c>
      <c r="Q73" t="b">
        <v>0</v>
      </c>
      <c r="R73" s="15" t="s">
        <v>33</v>
      </c>
      <c r="S73" t="str" cm="1">
        <f t="array" ref="S73:T73">_xlfn.TEXTSPLIT(R73,"/")</f>
        <v>theater</v>
      </c>
      <c r="T73" t="str">
        <v>plays</v>
      </c>
    </row>
    <row r="74" spans="1:20" ht="34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6"/>
        <v>42186.208333333328</v>
      </c>
      <c r="O74" s="8">
        <f t="shared" si="7"/>
        <v>42222.208333333328</v>
      </c>
      <c r="P74" t="b">
        <v>0</v>
      </c>
      <c r="Q74" t="b">
        <v>0</v>
      </c>
      <c r="R74" s="15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34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6"/>
        <v>42701.25</v>
      </c>
      <c r="O75" s="8">
        <f t="shared" si="7"/>
        <v>42704.25</v>
      </c>
      <c r="P75" t="b">
        <v>0</v>
      </c>
      <c r="Q75" t="b">
        <v>0</v>
      </c>
      <c r="R75" s="15" t="s">
        <v>159</v>
      </c>
      <c r="S75" t="str" cm="1">
        <f t="array" ref="S75:T75">_xlfn.TEXTSPLIT(R75,"/")</f>
        <v>music</v>
      </c>
      <c r="T75" t="str">
        <v>jazz</v>
      </c>
    </row>
    <row r="76" spans="1:20" ht="34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6"/>
        <v>42456.208333333328</v>
      </c>
      <c r="O76" s="8">
        <f t="shared" si="7"/>
        <v>42457.208333333328</v>
      </c>
      <c r="P76" t="b">
        <v>0</v>
      </c>
      <c r="Q76" t="b">
        <v>0</v>
      </c>
      <c r="R76" s="15" t="s">
        <v>148</v>
      </c>
      <c r="S76" t="str" cm="1">
        <f t="array" ref="S76:T76">_xlfn.TEXTSPLIT(R76,"/")</f>
        <v>music</v>
      </c>
      <c r="T76" t="str">
        <v>metal</v>
      </c>
    </row>
    <row r="77" spans="1:20" ht="34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6"/>
        <v>43296.208333333328</v>
      </c>
      <c r="O77" s="8">
        <f t="shared" si="7"/>
        <v>43304.208333333328</v>
      </c>
      <c r="P77" t="b">
        <v>0</v>
      </c>
      <c r="Q77" t="b">
        <v>0</v>
      </c>
      <c r="R77" s="15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34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6"/>
        <v>42027.25</v>
      </c>
      <c r="O78" s="8">
        <f t="shared" si="7"/>
        <v>42076.208333333328</v>
      </c>
      <c r="P78" t="b">
        <v>1</v>
      </c>
      <c r="Q78" t="b">
        <v>1</v>
      </c>
      <c r="R78" s="15" t="s">
        <v>33</v>
      </c>
      <c r="S78" t="str" cm="1">
        <f t="array" ref="S78:T78">_xlfn.TEXTSPLIT(R78,"/")</f>
        <v>theater</v>
      </c>
      <c r="T78" t="str">
        <v>plays</v>
      </c>
    </row>
    <row r="79" spans="1:20" ht="34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6"/>
        <v>40448.208333333336</v>
      </c>
      <c r="O79" s="8">
        <f t="shared" si="7"/>
        <v>40462.208333333336</v>
      </c>
      <c r="P79" t="b">
        <v>0</v>
      </c>
      <c r="Q79" t="b">
        <v>1</v>
      </c>
      <c r="R79" s="15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6"/>
        <v>43206.208333333328</v>
      </c>
      <c r="O80" s="8">
        <f t="shared" si="7"/>
        <v>43207.208333333328</v>
      </c>
      <c r="P80" t="b">
        <v>0</v>
      </c>
      <c r="Q80" t="b">
        <v>0</v>
      </c>
      <c r="R80" s="15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34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6"/>
        <v>43267.208333333328</v>
      </c>
      <c r="O81" s="8">
        <f t="shared" si="7"/>
        <v>43272.208333333328</v>
      </c>
      <c r="P81" t="b">
        <v>0</v>
      </c>
      <c r="Q81" t="b">
        <v>0</v>
      </c>
      <c r="R81" s="15" t="s">
        <v>33</v>
      </c>
      <c r="S81" t="str" cm="1">
        <f t="array" ref="S81:T81">_xlfn.TEXTSPLIT(R81,"/")</f>
        <v>theater</v>
      </c>
      <c r="T81" t="str">
        <v>plays</v>
      </c>
    </row>
    <row r="82" spans="1:20" ht="34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6"/>
        <v>42976.208333333328</v>
      </c>
      <c r="O82" s="8">
        <f t="shared" si="7"/>
        <v>43006.208333333328</v>
      </c>
      <c r="P82" t="b">
        <v>0</v>
      </c>
      <c r="Q82" t="b">
        <v>0</v>
      </c>
      <c r="R82" s="15" t="s">
        <v>89</v>
      </c>
      <c r="S82" t="str" cm="1">
        <f t="array" ref="S82:T82">_xlfn.TEXTSPLIT(R82,"/")</f>
        <v>games</v>
      </c>
      <c r="T82" t="str">
        <v>video games</v>
      </c>
    </row>
    <row r="83" spans="1:20" ht="34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6"/>
        <v>43062.25</v>
      </c>
      <c r="O83" s="8">
        <f t="shared" si="7"/>
        <v>43087.25</v>
      </c>
      <c r="P83" t="b">
        <v>0</v>
      </c>
      <c r="Q83" t="b">
        <v>0</v>
      </c>
      <c r="R83" s="15" t="s">
        <v>23</v>
      </c>
      <c r="S83" t="str" cm="1">
        <f t="array" ref="S83:T83">_xlfn.TEXTSPLIT(R83,"/")</f>
        <v>music</v>
      </c>
      <c r="T83" t="str">
        <v>rock</v>
      </c>
    </row>
    <row r="84" spans="1:20" ht="34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6"/>
        <v>43482.25</v>
      </c>
      <c r="O84" s="8">
        <f t="shared" si="7"/>
        <v>43489.25</v>
      </c>
      <c r="P84" t="b">
        <v>0</v>
      </c>
      <c r="Q84" t="b">
        <v>1</v>
      </c>
      <c r="R84" s="15" t="s">
        <v>89</v>
      </c>
      <c r="S84" t="str" cm="1">
        <f t="array" ref="S84:T84">_xlfn.TEXTSPLIT(R84,"/")</f>
        <v>games</v>
      </c>
      <c r="T84" t="str">
        <v>video games</v>
      </c>
    </row>
    <row r="85" spans="1:20" ht="34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6"/>
        <v>42579.208333333328</v>
      </c>
      <c r="O85" s="8">
        <f t="shared" si="7"/>
        <v>42601.208333333328</v>
      </c>
      <c r="P85" t="b">
        <v>0</v>
      </c>
      <c r="Q85" t="b">
        <v>0</v>
      </c>
      <c r="R85" s="1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4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6"/>
        <v>41118.208333333336</v>
      </c>
      <c r="O86" s="8">
        <f t="shared" si="7"/>
        <v>41128.208333333336</v>
      </c>
      <c r="P86" t="b">
        <v>0</v>
      </c>
      <c r="Q86" t="b">
        <v>0</v>
      </c>
      <c r="R86" s="15" t="s">
        <v>65</v>
      </c>
      <c r="S86" t="str" cm="1">
        <f t="array" ref="S86:T86">_xlfn.TEXTSPLIT(R86,"/")</f>
        <v>technology</v>
      </c>
      <c r="T86" t="str">
        <v>wearables</v>
      </c>
    </row>
    <row r="87" spans="1:20" ht="34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6"/>
        <v>40797.208333333336</v>
      </c>
      <c r="O87" s="8">
        <f t="shared" si="7"/>
        <v>40805.208333333336</v>
      </c>
      <c r="P87" t="b">
        <v>0</v>
      </c>
      <c r="Q87" t="b">
        <v>0</v>
      </c>
      <c r="R87" s="15" t="s">
        <v>60</v>
      </c>
      <c r="S87" t="str" cm="1">
        <f t="array" ref="S87:T87">_xlfn.TEXTSPLIT(R87,"/")</f>
        <v>music</v>
      </c>
      <c r="T87" t="str">
        <v>indie rock</v>
      </c>
    </row>
    <row r="88" spans="1:20" ht="34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6"/>
        <v>42128.208333333328</v>
      </c>
      <c r="O88" s="8">
        <f t="shared" si="7"/>
        <v>42141.208333333328</v>
      </c>
      <c r="P88" t="b">
        <v>1</v>
      </c>
      <c r="Q88" t="b">
        <v>0</v>
      </c>
      <c r="R88" s="15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6"/>
        <v>40610.25</v>
      </c>
      <c r="O89" s="8">
        <f t="shared" si="7"/>
        <v>40621.208333333336</v>
      </c>
      <c r="P89" t="b">
        <v>0</v>
      </c>
      <c r="Q89" t="b">
        <v>1</v>
      </c>
      <c r="R89" s="15" t="s">
        <v>23</v>
      </c>
      <c r="S89" t="str" cm="1">
        <f t="array" ref="S89:T89">_xlfn.TEXTSPLIT(R89,"/")</f>
        <v>music</v>
      </c>
      <c r="T89" t="str">
        <v>rock</v>
      </c>
    </row>
    <row r="90" spans="1:20" ht="34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6"/>
        <v>42110.208333333328</v>
      </c>
      <c r="O90" s="8">
        <f t="shared" si="7"/>
        <v>42132.208333333328</v>
      </c>
      <c r="P90" t="b">
        <v>0</v>
      </c>
      <c r="Q90" t="b">
        <v>0</v>
      </c>
      <c r="R90" s="15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34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6"/>
        <v>40283.208333333336</v>
      </c>
      <c r="O91" s="8">
        <f t="shared" si="7"/>
        <v>40285.208333333336</v>
      </c>
      <c r="P91" t="b">
        <v>0</v>
      </c>
      <c r="Q91" t="b">
        <v>0</v>
      </c>
      <c r="R91" s="15" t="s">
        <v>33</v>
      </c>
      <c r="S91" t="str" cm="1">
        <f t="array" ref="S91:T91">_xlfn.TEXTSPLIT(R91,"/")</f>
        <v>theater</v>
      </c>
      <c r="T91" t="str">
        <v>plays</v>
      </c>
    </row>
    <row r="92" spans="1:20" ht="34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6"/>
        <v>42425.25</v>
      </c>
      <c r="O92" s="8">
        <f t="shared" si="7"/>
        <v>42425.25</v>
      </c>
      <c r="P92" t="b">
        <v>0</v>
      </c>
      <c r="Q92" t="b">
        <v>1</v>
      </c>
      <c r="R92" s="15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6"/>
        <v>42588.208333333328</v>
      </c>
      <c r="O93" s="8">
        <f t="shared" si="7"/>
        <v>42616.208333333328</v>
      </c>
      <c r="P93" t="b">
        <v>0</v>
      </c>
      <c r="Q93" t="b">
        <v>0</v>
      </c>
      <c r="R93" s="15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6"/>
        <v>40352.208333333336</v>
      </c>
      <c r="O94" s="8">
        <f t="shared" si="7"/>
        <v>40353.208333333336</v>
      </c>
      <c r="P94" t="b">
        <v>0</v>
      </c>
      <c r="Q94" t="b">
        <v>1</v>
      </c>
      <c r="R94" s="15" t="s">
        <v>89</v>
      </c>
      <c r="S94" t="str" cm="1">
        <f t="array" ref="S94:T94">_xlfn.TEXTSPLIT(R94,"/")</f>
        <v>games</v>
      </c>
      <c r="T94" t="str">
        <v>video games</v>
      </c>
    </row>
    <row r="95" spans="1:20" ht="34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6"/>
        <v>41202.208333333336</v>
      </c>
      <c r="O95" s="8">
        <f t="shared" si="7"/>
        <v>41206.208333333336</v>
      </c>
      <c r="P95" t="b">
        <v>0</v>
      </c>
      <c r="Q95" t="b">
        <v>1</v>
      </c>
      <c r="R95" s="15" t="s">
        <v>33</v>
      </c>
      <c r="S95" t="str" cm="1">
        <f t="array" ref="S95:T95">_xlfn.TEXTSPLIT(R95,"/")</f>
        <v>theater</v>
      </c>
      <c r="T95" t="str">
        <v>plays</v>
      </c>
    </row>
    <row r="96" spans="1:20" ht="34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6"/>
        <v>43562.208333333328</v>
      </c>
      <c r="O96" s="8">
        <f t="shared" si="7"/>
        <v>43573.208333333328</v>
      </c>
      <c r="P96" t="b">
        <v>0</v>
      </c>
      <c r="Q96" t="b">
        <v>0</v>
      </c>
      <c r="R96" s="15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6"/>
        <v>43752.208333333328</v>
      </c>
      <c r="O97" s="8">
        <f t="shared" si="7"/>
        <v>43759.208333333328</v>
      </c>
      <c r="P97" t="b">
        <v>0</v>
      </c>
      <c r="Q97" t="b">
        <v>0</v>
      </c>
      <c r="R97" s="15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34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6"/>
        <v>40612.25</v>
      </c>
      <c r="O98" s="8">
        <f t="shared" si="7"/>
        <v>40625.208333333336</v>
      </c>
      <c r="P98" t="b">
        <v>0</v>
      </c>
      <c r="Q98" t="b">
        <v>0</v>
      </c>
      <c r="R98" s="15" t="s">
        <v>33</v>
      </c>
      <c r="S98" t="str" cm="1">
        <f t="array" ref="S98:T98">_xlfn.TEXTSPLIT(R98,"/")</f>
        <v>theater</v>
      </c>
      <c r="T98" t="str">
        <v>plays</v>
      </c>
    </row>
    <row r="99" spans="1:20" ht="34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6"/>
        <v>42180.208333333328</v>
      </c>
      <c r="O99" s="8">
        <f t="shared" si="7"/>
        <v>42234.208333333328</v>
      </c>
      <c r="P99" t="b">
        <v>0</v>
      </c>
      <c r="Q99" t="b">
        <v>0</v>
      </c>
      <c r="R99" s="15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6"/>
        <v>42212.208333333328</v>
      </c>
      <c r="O100" s="8">
        <f t="shared" si="7"/>
        <v>42216.208333333328</v>
      </c>
      <c r="P100" t="b">
        <v>0</v>
      </c>
      <c r="Q100" t="b">
        <v>0</v>
      </c>
      <c r="R100" s="15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6"/>
        <v>41968.25</v>
      </c>
      <c r="O101" s="8">
        <f t="shared" si="7"/>
        <v>41997.25</v>
      </c>
      <c r="P101" t="b">
        <v>0</v>
      </c>
      <c r="Q101" t="b">
        <v>0</v>
      </c>
      <c r="R101" s="15" t="s">
        <v>33</v>
      </c>
      <c r="S101" t="str" cm="1">
        <f t="array" ref="S101:T101">_xlfn.TEXTSPLIT(R101,"/")</f>
        <v>theater</v>
      </c>
      <c r="T101" t="str">
        <v>plays</v>
      </c>
    </row>
    <row r="102" spans="1:20" ht="34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6"/>
        <v>40835.208333333336</v>
      </c>
      <c r="O102" s="8">
        <f t="shared" si="7"/>
        <v>40853.208333333336</v>
      </c>
      <c r="P102" t="b">
        <v>0</v>
      </c>
      <c r="Q102" t="b">
        <v>0</v>
      </c>
      <c r="R102" s="15" t="s">
        <v>33</v>
      </c>
      <c r="S102" t="str" cm="1">
        <f t="array" ref="S102:T102">_xlfn.TEXTSPLIT(R102,"/")</f>
        <v>theater</v>
      </c>
      <c r="T102" t="str">
        <v>plays</v>
      </c>
    </row>
    <row r="103" spans="1:20" ht="34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6"/>
        <v>42056.25</v>
      </c>
      <c r="O103" s="8">
        <f t="shared" si="7"/>
        <v>42063.25</v>
      </c>
      <c r="P103" t="b">
        <v>0</v>
      </c>
      <c r="Q103" t="b">
        <v>1</v>
      </c>
      <c r="R103" s="15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34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6"/>
        <v>43234.208333333328</v>
      </c>
      <c r="O104" s="8">
        <f t="shared" si="7"/>
        <v>43241.208333333328</v>
      </c>
      <c r="P104" t="b">
        <v>0</v>
      </c>
      <c r="Q104" t="b">
        <v>1</v>
      </c>
      <c r="R104" s="15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34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6"/>
        <v>40475.208333333336</v>
      </c>
      <c r="O105" s="8">
        <f t="shared" si="7"/>
        <v>40484.208333333336</v>
      </c>
      <c r="P105" t="b">
        <v>0</v>
      </c>
      <c r="Q105" t="b">
        <v>0</v>
      </c>
      <c r="R105" s="1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34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6"/>
        <v>42878.208333333328</v>
      </c>
      <c r="O106" s="8">
        <f t="shared" si="7"/>
        <v>42879.208333333328</v>
      </c>
      <c r="P106" t="b">
        <v>0</v>
      </c>
      <c r="Q106" t="b">
        <v>0</v>
      </c>
      <c r="R106" s="15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34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6"/>
        <v>41366.208333333336</v>
      </c>
      <c r="O107" s="8">
        <f t="shared" si="7"/>
        <v>41384.208333333336</v>
      </c>
      <c r="P107" t="b">
        <v>0</v>
      </c>
      <c r="Q107" t="b">
        <v>0</v>
      </c>
      <c r="R107" s="15" t="s">
        <v>28</v>
      </c>
      <c r="S107" t="str" cm="1">
        <f t="array" ref="S107:T107">_xlfn.TEXTSPLIT(R107,"/")</f>
        <v>technology</v>
      </c>
      <c r="T107" t="str">
        <v>web</v>
      </c>
    </row>
    <row r="108" spans="1:20" ht="34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6"/>
        <v>43716.208333333328</v>
      </c>
      <c r="O108" s="8">
        <f t="shared" si="7"/>
        <v>43721.208333333328</v>
      </c>
      <c r="P108" t="b">
        <v>0</v>
      </c>
      <c r="Q108" t="b">
        <v>0</v>
      </c>
      <c r="R108" s="15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6"/>
        <v>43213.208333333328</v>
      </c>
      <c r="O109" s="8">
        <f t="shared" si="7"/>
        <v>43230.208333333328</v>
      </c>
      <c r="P109" t="b">
        <v>0</v>
      </c>
      <c r="Q109" t="b">
        <v>1</v>
      </c>
      <c r="R109" s="15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6"/>
        <v>41005.208333333336</v>
      </c>
      <c r="O110" s="8">
        <f t="shared" si="7"/>
        <v>41042.208333333336</v>
      </c>
      <c r="P110" t="b">
        <v>0</v>
      </c>
      <c r="Q110" t="b">
        <v>0</v>
      </c>
      <c r="R110" s="15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34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6"/>
        <v>41651.25</v>
      </c>
      <c r="O111" s="8">
        <f t="shared" si="7"/>
        <v>41653.25</v>
      </c>
      <c r="P111" t="b">
        <v>0</v>
      </c>
      <c r="Q111" t="b">
        <v>0</v>
      </c>
      <c r="R111" s="15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51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6"/>
        <v>43354.208333333328</v>
      </c>
      <c r="O112" s="8">
        <f t="shared" si="7"/>
        <v>43373.208333333328</v>
      </c>
      <c r="P112" t="b">
        <v>0</v>
      </c>
      <c r="Q112" t="b">
        <v>0</v>
      </c>
      <c r="R112" s="15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34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6"/>
        <v>41174.208333333336</v>
      </c>
      <c r="O113" s="8">
        <f t="shared" si="7"/>
        <v>41180.208333333336</v>
      </c>
      <c r="P113" t="b">
        <v>0</v>
      </c>
      <c r="Q113" t="b">
        <v>0</v>
      </c>
      <c r="R113" s="15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34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6"/>
        <v>41875.208333333336</v>
      </c>
      <c r="O114" s="8">
        <f t="shared" si="7"/>
        <v>41890.208333333336</v>
      </c>
      <c r="P114" t="b">
        <v>0</v>
      </c>
      <c r="Q114" t="b">
        <v>0</v>
      </c>
      <c r="R114" s="15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6"/>
        <v>42990.208333333328</v>
      </c>
      <c r="O115" s="8">
        <f t="shared" si="7"/>
        <v>42997.208333333328</v>
      </c>
      <c r="P115" t="b">
        <v>0</v>
      </c>
      <c r="Q115" t="b">
        <v>0</v>
      </c>
      <c r="R115" s="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6"/>
        <v>43564.208333333328</v>
      </c>
      <c r="O116" s="8">
        <f t="shared" si="7"/>
        <v>43565.208333333328</v>
      </c>
      <c r="P116" t="b">
        <v>0</v>
      </c>
      <c r="Q116" t="b">
        <v>1</v>
      </c>
      <c r="R116" s="15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34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6"/>
        <v>43056.25</v>
      </c>
      <c r="O117" s="8">
        <f t="shared" si="7"/>
        <v>43091.25</v>
      </c>
      <c r="P117" t="b">
        <v>0</v>
      </c>
      <c r="Q117" t="b">
        <v>0</v>
      </c>
      <c r="R117" s="15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6"/>
        <v>42265.208333333328</v>
      </c>
      <c r="O118" s="8">
        <f t="shared" si="7"/>
        <v>42266.208333333328</v>
      </c>
      <c r="P118" t="b">
        <v>0</v>
      </c>
      <c r="Q118" t="b">
        <v>0</v>
      </c>
      <c r="R118" s="15" t="s">
        <v>33</v>
      </c>
      <c r="S118" t="str" cm="1">
        <f t="array" ref="S118:T118">_xlfn.TEXTSPLIT(R118,"/")</f>
        <v>theater</v>
      </c>
      <c r="T118" t="str">
        <v>plays</v>
      </c>
    </row>
    <row r="119" spans="1:20" ht="34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6"/>
        <v>40808.208333333336</v>
      </c>
      <c r="O119" s="8">
        <f t="shared" si="7"/>
        <v>40814.208333333336</v>
      </c>
      <c r="P119" t="b">
        <v>0</v>
      </c>
      <c r="Q119" t="b">
        <v>0</v>
      </c>
      <c r="R119" s="15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34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6"/>
        <v>41665.25</v>
      </c>
      <c r="O120" s="8">
        <f t="shared" si="7"/>
        <v>41671.25</v>
      </c>
      <c r="P120" t="b">
        <v>0</v>
      </c>
      <c r="Q120" t="b">
        <v>0</v>
      </c>
      <c r="R120" s="15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6"/>
        <v>41806.208333333336</v>
      </c>
      <c r="O121" s="8">
        <f t="shared" si="7"/>
        <v>41823.208333333336</v>
      </c>
      <c r="P121" t="b">
        <v>0</v>
      </c>
      <c r="Q121" t="b">
        <v>1</v>
      </c>
      <c r="R121" s="15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34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6"/>
        <v>42111.208333333328</v>
      </c>
      <c r="O122" s="8">
        <f t="shared" si="7"/>
        <v>42115.208333333328</v>
      </c>
      <c r="P122" t="b">
        <v>0</v>
      </c>
      <c r="Q122" t="b">
        <v>1</v>
      </c>
      <c r="R122" s="15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34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6"/>
        <v>41917.208333333336</v>
      </c>
      <c r="O123" s="8">
        <f t="shared" si="7"/>
        <v>41930.208333333336</v>
      </c>
      <c r="P123" t="b">
        <v>0</v>
      </c>
      <c r="Q123" t="b">
        <v>0</v>
      </c>
      <c r="R123" s="15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34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6"/>
        <v>41970.25</v>
      </c>
      <c r="O124" s="8">
        <f t="shared" si="7"/>
        <v>41997.25</v>
      </c>
      <c r="P124" t="b">
        <v>0</v>
      </c>
      <c r="Q124" t="b">
        <v>0</v>
      </c>
      <c r="R124" s="15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6"/>
        <v>42332.25</v>
      </c>
      <c r="O125" s="8">
        <f t="shared" si="7"/>
        <v>42335.25</v>
      </c>
      <c r="P125" t="b">
        <v>1</v>
      </c>
      <c r="Q125" t="b">
        <v>0</v>
      </c>
      <c r="R125" s="1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6"/>
        <v>43598.208333333328</v>
      </c>
      <c r="O126" s="8">
        <f t="shared" si="7"/>
        <v>43651.208333333328</v>
      </c>
      <c r="P126" t="b">
        <v>0</v>
      </c>
      <c r="Q126" t="b">
        <v>0</v>
      </c>
      <c r="R126" s="15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34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6"/>
        <v>43362.208333333328</v>
      </c>
      <c r="O127" s="8">
        <f t="shared" si="7"/>
        <v>43366.208333333328</v>
      </c>
      <c r="P127" t="b">
        <v>0</v>
      </c>
      <c r="Q127" t="b">
        <v>0</v>
      </c>
      <c r="R127" s="15" t="s">
        <v>33</v>
      </c>
      <c r="S127" t="str" cm="1">
        <f t="array" ref="S127:T127">_xlfn.TEXTSPLIT(R127,"/")</f>
        <v>theater</v>
      </c>
      <c r="T127" t="str">
        <v>plays</v>
      </c>
    </row>
    <row r="128" spans="1:20" ht="34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6"/>
        <v>42596.208333333328</v>
      </c>
      <c r="O128" s="8">
        <f t="shared" si="7"/>
        <v>42624.208333333328</v>
      </c>
      <c r="P128" t="b">
        <v>0</v>
      </c>
      <c r="Q128" t="b">
        <v>1</v>
      </c>
      <c r="R128" s="15" t="s">
        <v>33</v>
      </c>
      <c r="S128" t="str" cm="1">
        <f t="array" ref="S128:T128">_xlfn.TEXTSPLIT(R128,"/")</f>
        <v>theater</v>
      </c>
      <c r="T128" t="str">
        <v>plays</v>
      </c>
    </row>
    <row r="129" spans="1:20" ht="34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6"/>
        <v>40310.208333333336</v>
      </c>
      <c r="O129" s="8">
        <f t="shared" si="7"/>
        <v>40313.208333333336</v>
      </c>
      <c r="P129" t="b">
        <v>0</v>
      </c>
      <c r="Q129" t="b">
        <v>0</v>
      </c>
      <c r="R129" s="15" t="s">
        <v>33</v>
      </c>
      <c r="S129" t="str" cm="1">
        <f t="array" ref="S129:T129">_xlfn.TEXTSPLIT(R129,"/")</f>
        <v>theater</v>
      </c>
      <c r="T129" t="str">
        <v>plays</v>
      </c>
    </row>
    <row r="130" spans="1:20" ht="34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60.334277620396605</v>
      </c>
      <c r="G130" t="s">
        <v>74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6"/>
        <v>40417.208333333336</v>
      </c>
      <c r="O130" s="8">
        <f t="shared" si="7"/>
        <v>40430.208333333336</v>
      </c>
      <c r="P130" t="b">
        <v>0</v>
      </c>
      <c r="Q130" t="b">
        <v>0</v>
      </c>
      <c r="R130" s="15" t="s">
        <v>23</v>
      </c>
      <c r="S130" t="str" cm="1">
        <f t="array" ref="S130:T130">_xlfn.TEXTSPLIT(R130,"/")</f>
        <v>music</v>
      </c>
      <c r="T130" t="str">
        <v>rock</v>
      </c>
    </row>
    <row r="131" spans="1:20" ht="34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(E131/D131)*100</f>
        <v>3.202693602693603</v>
      </c>
      <c r="G131" t="s">
        <v>74</v>
      </c>
      <c r="H131">
        <v>55</v>
      </c>
      <c r="I131" s="5">
        <f t="shared" ref="I131:I194" si="9">IF(H131=0,0,E131/H131)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0">(((L131/60)/60)/24)+DATE(1970,1,1)</f>
        <v>42038.25</v>
      </c>
      <c r="O131" s="8">
        <f t="shared" ref="O131:O194" si="11">(((M131/60)/60)/24)+DATE(1970,1,1)</f>
        <v>42063.25</v>
      </c>
      <c r="P131" t="b">
        <v>0</v>
      </c>
      <c r="Q131" t="b">
        <v>0</v>
      </c>
      <c r="R131" s="15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34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0"/>
        <v>40842.208333333336</v>
      </c>
      <c r="O132" s="8">
        <f t="shared" si="11"/>
        <v>40858.25</v>
      </c>
      <c r="P132" t="b">
        <v>0</v>
      </c>
      <c r="Q132" t="b">
        <v>0</v>
      </c>
      <c r="R132" s="15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0"/>
        <v>41607.25</v>
      </c>
      <c r="O133" s="8">
        <f t="shared" si="11"/>
        <v>41620.25</v>
      </c>
      <c r="P133" t="b">
        <v>0</v>
      </c>
      <c r="Q133" t="b">
        <v>0</v>
      </c>
      <c r="R133" s="15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0"/>
        <v>43112.25</v>
      </c>
      <c r="O134" s="8">
        <f t="shared" si="11"/>
        <v>43128.25</v>
      </c>
      <c r="P134" t="b">
        <v>0</v>
      </c>
      <c r="Q134" t="b">
        <v>1</v>
      </c>
      <c r="R134" s="15" t="s">
        <v>33</v>
      </c>
      <c r="S134" t="str" cm="1">
        <f t="array" ref="S134:T134">_xlfn.TEXTSPLIT(R134,"/")</f>
        <v>theater</v>
      </c>
      <c r="T134" t="str">
        <v>plays</v>
      </c>
    </row>
    <row r="135" spans="1:20" ht="34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0"/>
        <v>40767.208333333336</v>
      </c>
      <c r="O135" s="8">
        <f t="shared" si="11"/>
        <v>40789.208333333336</v>
      </c>
      <c r="P135" t="b">
        <v>0</v>
      </c>
      <c r="Q135" t="b">
        <v>0</v>
      </c>
      <c r="R135" s="1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0"/>
        <v>40713.208333333336</v>
      </c>
      <c r="O136" s="8">
        <f t="shared" si="11"/>
        <v>40762.208333333336</v>
      </c>
      <c r="P136" t="b">
        <v>0</v>
      </c>
      <c r="Q136" t="b">
        <v>1</v>
      </c>
      <c r="R136" s="15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34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0"/>
        <v>41340.25</v>
      </c>
      <c r="O137" s="8">
        <f t="shared" si="11"/>
        <v>41345.208333333336</v>
      </c>
      <c r="P137" t="b">
        <v>0</v>
      </c>
      <c r="Q137" t="b">
        <v>1</v>
      </c>
      <c r="R137" s="15" t="s">
        <v>33</v>
      </c>
      <c r="S137" t="str" cm="1">
        <f t="array" ref="S137:T137">_xlfn.TEXTSPLIT(R137,"/")</f>
        <v>theater</v>
      </c>
      <c r="T137" t="str">
        <v>plays</v>
      </c>
    </row>
    <row r="138" spans="1:20" ht="34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0"/>
        <v>41797.208333333336</v>
      </c>
      <c r="O138" s="8">
        <f t="shared" si="11"/>
        <v>41809.208333333336</v>
      </c>
      <c r="P138" t="b">
        <v>0</v>
      </c>
      <c r="Q138" t="b">
        <v>1</v>
      </c>
      <c r="R138" s="15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34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0"/>
        <v>40457.208333333336</v>
      </c>
      <c r="O139" s="8">
        <f t="shared" si="11"/>
        <v>40463.208333333336</v>
      </c>
      <c r="P139" t="b">
        <v>0</v>
      </c>
      <c r="Q139" t="b">
        <v>0</v>
      </c>
      <c r="R139" s="15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0"/>
        <v>41180.208333333336</v>
      </c>
      <c r="O140" s="8">
        <f t="shared" si="11"/>
        <v>41186.208333333336</v>
      </c>
      <c r="P140" t="b">
        <v>0</v>
      </c>
      <c r="Q140" t="b">
        <v>0</v>
      </c>
      <c r="R140" s="15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34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0"/>
        <v>42115.208333333328</v>
      </c>
      <c r="O141" s="8">
        <f t="shared" si="11"/>
        <v>42131.208333333328</v>
      </c>
      <c r="P141" t="b">
        <v>0</v>
      </c>
      <c r="Q141" t="b">
        <v>1</v>
      </c>
      <c r="R141" s="15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0"/>
        <v>43156.25</v>
      </c>
      <c r="O142" s="8">
        <f t="shared" si="11"/>
        <v>43161.25</v>
      </c>
      <c r="P142" t="b">
        <v>0</v>
      </c>
      <c r="Q142" t="b">
        <v>0</v>
      </c>
      <c r="R142" s="15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34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0"/>
        <v>42167.208333333328</v>
      </c>
      <c r="O143" s="8">
        <f t="shared" si="11"/>
        <v>42173.208333333328</v>
      </c>
      <c r="P143" t="b">
        <v>0</v>
      </c>
      <c r="Q143" t="b">
        <v>0</v>
      </c>
      <c r="R143" s="15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0"/>
        <v>41005.208333333336</v>
      </c>
      <c r="O144" s="8">
        <f t="shared" si="11"/>
        <v>41046.208333333336</v>
      </c>
      <c r="P144" t="b">
        <v>0</v>
      </c>
      <c r="Q144" t="b">
        <v>0</v>
      </c>
      <c r="R144" s="15" t="s">
        <v>28</v>
      </c>
      <c r="S144" t="str" cm="1">
        <f t="array" ref="S144:T144">_xlfn.TEXTSPLIT(R144,"/")</f>
        <v>technology</v>
      </c>
      <c r="T144" t="str">
        <v>web</v>
      </c>
    </row>
    <row r="145" spans="1:20" ht="34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0"/>
        <v>40357.208333333336</v>
      </c>
      <c r="O145" s="8">
        <f t="shared" si="11"/>
        <v>40377.208333333336</v>
      </c>
      <c r="P145" t="b">
        <v>0</v>
      </c>
      <c r="Q145" t="b">
        <v>0</v>
      </c>
      <c r="R145" s="1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34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0"/>
        <v>43633.208333333328</v>
      </c>
      <c r="O146" s="8">
        <f t="shared" si="11"/>
        <v>43641.208333333328</v>
      </c>
      <c r="P146" t="b">
        <v>0</v>
      </c>
      <c r="Q146" t="b">
        <v>0</v>
      </c>
      <c r="R146" s="15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0"/>
        <v>41889.208333333336</v>
      </c>
      <c r="O147" s="8">
        <f t="shared" si="11"/>
        <v>41894.208333333336</v>
      </c>
      <c r="P147" t="b">
        <v>0</v>
      </c>
      <c r="Q147" t="b">
        <v>0</v>
      </c>
      <c r="R147" s="15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0"/>
        <v>40855.25</v>
      </c>
      <c r="O148" s="8">
        <f t="shared" si="11"/>
        <v>40875.25</v>
      </c>
      <c r="P148" t="b">
        <v>0</v>
      </c>
      <c r="Q148" t="b">
        <v>0</v>
      </c>
      <c r="R148" s="15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0"/>
        <v>42534.208333333328</v>
      </c>
      <c r="O149" s="8">
        <f t="shared" si="11"/>
        <v>42540.208333333328</v>
      </c>
      <c r="P149" t="b">
        <v>0</v>
      </c>
      <c r="Q149" t="b">
        <v>1</v>
      </c>
      <c r="R149" s="15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0"/>
        <v>42941.208333333328</v>
      </c>
      <c r="O150" s="8">
        <f t="shared" si="11"/>
        <v>42950.208333333328</v>
      </c>
      <c r="P150" t="b">
        <v>0</v>
      </c>
      <c r="Q150" t="b">
        <v>0</v>
      </c>
      <c r="R150" s="15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34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0"/>
        <v>41275.25</v>
      </c>
      <c r="O151" s="8">
        <f t="shared" si="11"/>
        <v>41327.25</v>
      </c>
      <c r="P151" t="b">
        <v>0</v>
      </c>
      <c r="Q151" t="b">
        <v>0</v>
      </c>
      <c r="R151" s="15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0"/>
        <v>43450.25</v>
      </c>
      <c r="O152" s="8">
        <f t="shared" si="11"/>
        <v>43451.25</v>
      </c>
      <c r="P152" t="b">
        <v>0</v>
      </c>
      <c r="Q152" t="b">
        <v>0</v>
      </c>
      <c r="R152" s="15" t="s">
        <v>23</v>
      </c>
      <c r="S152" t="str" cm="1">
        <f t="array" ref="S152:T152">_xlfn.TEXTSPLIT(R152,"/")</f>
        <v>music</v>
      </c>
      <c r="T152" t="str">
        <v>rock</v>
      </c>
    </row>
    <row r="153" spans="1:20" ht="34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0"/>
        <v>41799.208333333336</v>
      </c>
      <c r="O153" s="8">
        <f t="shared" si="11"/>
        <v>41850.208333333336</v>
      </c>
      <c r="P153" t="b">
        <v>0</v>
      </c>
      <c r="Q153" t="b">
        <v>0</v>
      </c>
      <c r="R153" s="15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34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0"/>
        <v>42783.25</v>
      </c>
      <c r="O154" s="8">
        <f t="shared" si="11"/>
        <v>42790.25</v>
      </c>
      <c r="P154" t="b">
        <v>0</v>
      </c>
      <c r="Q154" t="b">
        <v>0</v>
      </c>
      <c r="R154" s="15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34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0"/>
        <v>41201.208333333336</v>
      </c>
      <c r="O155" s="8">
        <f t="shared" si="11"/>
        <v>41207.208333333336</v>
      </c>
      <c r="P155" t="b">
        <v>0</v>
      </c>
      <c r="Q155" t="b">
        <v>0</v>
      </c>
      <c r="R155" s="15" t="s">
        <v>33</v>
      </c>
      <c r="S155" t="str" cm="1">
        <f t="array" ref="S155:T155">_xlfn.TEXTSPLIT(R155,"/")</f>
        <v>theater</v>
      </c>
      <c r="T155" t="str">
        <v>plays</v>
      </c>
    </row>
    <row r="156" spans="1:20" ht="34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0"/>
        <v>42502.208333333328</v>
      </c>
      <c r="O156" s="8">
        <f t="shared" si="11"/>
        <v>42525.208333333328</v>
      </c>
      <c r="P156" t="b">
        <v>0</v>
      </c>
      <c r="Q156" t="b">
        <v>1</v>
      </c>
      <c r="R156" s="15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34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0"/>
        <v>40262.208333333336</v>
      </c>
      <c r="O157" s="8">
        <f t="shared" si="11"/>
        <v>40277.208333333336</v>
      </c>
      <c r="P157" t="b">
        <v>0</v>
      </c>
      <c r="Q157" t="b">
        <v>0</v>
      </c>
      <c r="R157" s="15" t="s">
        <v>33</v>
      </c>
      <c r="S157" t="str" cm="1">
        <f t="array" ref="S157:T157">_xlfn.TEXTSPLIT(R157,"/")</f>
        <v>theater</v>
      </c>
      <c r="T157" t="str">
        <v>plays</v>
      </c>
    </row>
    <row r="158" spans="1:20" ht="34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0"/>
        <v>43743.208333333328</v>
      </c>
      <c r="O158" s="8">
        <f t="shared" si="11"/>
        <v>43767.208333333328</v>
      </c>
      <c r="P158" t="b">
        <v>0</v>
      </c>
      <c r="Q158" t="b">
        <v>0</v>
      </c>
      <c r="R158" s="15" t="s">
        <v>23</v>
      </c>
      <c r="S158" t="str" cm="1">
        <f t="array" ref="S158:T158">_xlfn.TEXTSPLIT(R158,"/")</f>
        <v>music</v>
      </c>
      <c r="T158" t="str">
        <v>rock</v>
      </c>
    </row>
    <row r="159" spans="1:20" ht="34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0"/>
        <v>41638.25</v>
      </c>
      <c r="O159" s="8">
        <f t="shared" si="11"/>
        <v>41650.25</v>
      </c>
      <c r="P159" t="b">
        <v>0</v>
      </c>
      <c r="Q159" t="b">
        <v>0</v>
      </c>
      <c r="R159" s="15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34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0"/>
        <v>42346.25</v>
      </c>
      <c r="O160" s="8">
        <f t="shared" si="11"/>
        <v>42347.25</v>
      </c>
      <c r="P160" t="b">
        <v>0</v>
      </c>
      <c r="Q160" t="b">
        <v>0</v>
      </c>
      <c r="R160" s="15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0"/>
        <v>43551.208333333328</v>
      </c>
      <c r="O161" s="8">
        <f t="shared" si="11"/>
        <v>43569.208333333328</v>
      </c>
      <c r="P161" t="b">
        <v>0</v>
      </c>
      <c r="Q161" t="b">
        <v>1</v>
      </c>
      <c r="R161" s="15" t="s">
        <v>33</v>
      </c>
      <c r="S161" t="str" cm="1">
        <f t="array" ref="S161:T161">_xlfn.TEXTSPLIT(R161,"/")</f>
        <v>theater</v>
      </c>
      <c r="T161" t="str">
        <v>plays</v>
      </c>
    </row>
    <row r="162" spans="1:20" ht="34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0"/>
        <v>43582.208333333328</v>
      </c>
      <c r="O162" s="8">
        <f t="shared" si="11"/>
        <v>43598.208333333328</v>
      </c>
      <c r="P162" t="b">
        <v>0</v>
      </c>
      <c r="Q162" t="b">
        <v>0</v>
      </c>
      <c r="R162" s="15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0"/>
        <v>42270.208333333328</v>
      </c>
      <c r="O163" s="8">
        <f t="shared" si="11"/>
        <v>42276.208333333328</v>
      </c>
      <c r="P163" t="b">
        <v>0</v>
      </c>
      <c r="Q163" t="b">
        <v>1</v>
      </c>
      <c r="R163" s="15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0"/>
        <v>43442.25</v>
      </c>
      <c r="O164" s="8">
        <f t="shared" si="11"/>
        <v>43472.25</v>
      </c>
      <c r="P164" t="b">
        <v>0</v>
      </c>
      <c r="Q164" t="b">
        <v>0</v>
      </c>
      <c r="R164" s="15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0"/>
        <v>43028.208333333328</v>
      </c>
      <c r="O165" s="8">
        <f t="shared" si="11"/>
        <v>43077.25</v>
      </c>
      <c r="P165" t="b">
        <v>0</v>
      </c>
      <c r="Q165" t="b">
        <v>1</v>
      </c>
      <c r="R165" s="1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34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0"/>
        <v>43016.208333333328</v>
      </c>
      <c r="O166" s="8">
        <f t="shared" si="11"/>
        <v>43017.208333333328</v>
      </c>
      <c r="P166" t="b">
        <v>0</v>
      </c>
      <c r="Q166" t="b">
        <v>0</v>
      </c>
      <c r="R166" s="15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0"/>
        <v>42948.208333333328</v>
      </c>
      <c r="O167" s="8">
        <f t="shared" si="11"/>
        <v>42980.208333333328</v>
      </c>
      <c r="P167" t="b">
        <v>0</v>
      </c>
      <c r="Q167" t="b">
        <v>0</v>
      </c>
      <c r="R167" s="15" t="s">
        <v>28</v>
      </c>
      <c r="S167" t="str" cm="1">
        <f t="array" ref="S167:T167">_xlfn.TEXTSPLIT(R167,"/")</f>
        <v>technology</v>
      </c>
      <c r="T167" t="str">
        <v>web</v>
      </c>
    </row>
    <row r="168" spans="1:20" ht="34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0"/>
        <v>40534.25</v>
      </c>
      <c r="O168" s="8">
        <f t="shared" si="11"/>
        <v>40538.25</v>
      </c>
      <c r="P168" t="b">
        <v>0</v>
      </c>
      <c r="Q168" t="b">
        <v>0</v>
      </c>
      <c r="R168" s="15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34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0"/>
        <v>41435.208333333336</v>
      </c>
      <c r="O169" s="8">
        <f t="shared" si="11"/>
        <v>41445.208333333336</v>
      </c>
      <c r="P169" t="b">
        <v>0</v>
      </c>
      <c r="Q169" t="b">
        <v>0</v>
      </c>
      <c r="R169" s="15" t="s">
        <v>33</v>
      </c>
      <c r="S169" t="str" cm="1">
        <f t="array" ref="S169:T169">_xlfn.TEXTSPLIT(R169,"/")</f>
        <v>theater</v>
      </c>
      <c r="T169" t="str">
        <v>plays</v>
      </c>
    </row>
    <row r="170" spans="1:20" ht="34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0"/>
        <v>43518.25</v>
      </c>
      <c r="O170" s="8">
        <f t="shared" si="11"/>
        <v>43541.208333333328</v>
      </c>
      <c r="P170" t="b">
        <v>0</v>
      </c>
      <c r="Q170" t="b">
        <v>1</v>
      </c>
      <c r="R170" s="15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34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0"/>
        <v>41077.208333333336</v>
      </c>
      <c r="O171" s="8">
        <f t="shared" si="11"/>
        <v>41105.208333333336</v>
      </c>
      <c r="P171" t="b">
        <v>0</v>
      </c>
      <c r="Q171" t="b">
        <v>1</v>
      </c>
      <c r="R171" s="15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0"/>
        <v>42950.208333333328</v>
      </c>
      <c r="O172" s="8">
        <f t="shared" si="11"/>
        <v>42957.208333333328</v>
      </c>
      <c r="P172" t="b">
        <v>0</v>
      </c>
      <c r="Q172" t="b">
        <v>0</v>
      </c>
      <c r="R172" s="15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0"/>
        <v>41718.208333333336</v>
      </c>
      <c r="O173" s="8">
        <f t="shared" si="11"/>
        <v>41740.208333333336</v>
      </c>
      <c r="P173" t="b">
        <v>0</v>
      </c>
      <c r="Q173" t="b">
        <v>0</v>
      </c>
      <c r="R173" s="15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34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0"/>
        <v>41839.208333333336</v>
      </c>
      <c r="O174" s="8">
        <f t="shared" si="11"/>
        <v>41854.208333333336</v>
      </c>
      <c r="P174" t="b">
        <v>0</v>
      </c>
      <c r="Q174" t="b">
        <v>1</v>
      </c>
      <c r="R174" s="15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0"/>
        <v>41412.208333333336</v>
      </c>
      <c r="O175" s="8">
        <f t="shared" si="11"/>
        <v>41418.208333333336</v>
      </c>
      <c r="P175" t="b">
        <v>0</v>
      </c>
      <c r="Q175" t="b">
        <v>0</v>
      </c>
      <c r="R175" s="1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0"/>
        <v>42282.208333333328</v>
      </c>
      <c r="O176" s="8">
        <f t="shared" si="11"/>
        <v>42283.208333333328</v>
      </c>
      <c r="P176" t="b">
        <v>0</v>
      </c>
      <c r="Q176" t="b">
        <v>1</v>
      </c>
      <c r="R176" s="15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34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0"/>
        <v>42613.208333333328</v>
      </c>
      <c r="O177" s="8">
        <f t="shared" si="11"/>
        <v>42632.208333333328</v>
      </c>
      <c r="P177" t="b">
        <v>0</v>
      </c>
      <c r="Q177" t="b">
        <v>0</v>
      </c>
      <c r="R177" s="15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0"/>
        <v>42616.208333333328</v>
      </c>
      <c r="O178" s="8">
        <f t="shared" si="11"/>
        <v>42625.208333333328</v>
      </c>
      <c r="P178" t="b">
        <v>0</v>
      </c>
      <c r="Q178" t="b">
        <v>0</v>
      </c>
      <c r="R178" s="15" t="s">
        <v>33</v>
      </c>
      <c r="S178" t="str" cm="1">
        <f t="array" ref="S178:T178">_xlfn.TEXTSPLIT(R178,"/")</f>
        <v>theater</v>
      </c>
      <c r="T178" t="str">
        <v>plays</v>
      </c>
    </row>
    <row r="179" spans="1:20" ht="34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0"/>
        <v>40497.25</v>
      </c>
      <c r="O179" s="8">
        <f t="shared" si="11"/>
        <v>40522.25</v>
      </c>
      <c r="P179" t="b">
        <v>0</v>
      </c>
      <c r="Q179" t="b">
        <v>0</v>
      </c>
      <c r="R179" s="15" t="s">
        <v>33</v>
      </c>
      <c r="S179" t="str" cm="1">
        <f t="array" ref="S179:T179">_xlfn.TEXTSPLIT(R179,"/")</f>
        <v>theater</v>
      </c>
      <c r="T179" t="str">
        <v>plays</v>
      </c>
    </row>
    <row r="180" spans="1:20" ht="34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0"/>
        <v>42999.208333333328</v>
      </c>
      <c r="O180" s="8">
        <f t="shared" si="11"/>
        <v>43008.208333333328</v>
      </c>
      <c r="P180" t="b">
        <v>0</v>
      </c>
      <c r="Q180" t="b">
        <v>0</v>
      </c>
      <c r="R180" s="15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0"/>
        <v>41350.208333333336</v>
      </c>
      <c r="O181" s="8">
        <f t="shared" si="11"/>
        <v>41351.208333333336</v>
      </c>
      <c r="P181" t="b">
        <v>0</v>
      </c>
      <c r="Q181" t="b">
        <v>1</v>
      </c>
      <c r="R181" s="15" t="s">
        <v>33</v>
      </c>
      <c r="S181" t="str" cm="1">
        <f t="array" ref="S181:T181">_xlfn.TEXTSPLIT(R181,"/")</f>
        <v>theater</v>
      </c>
      <c r="T181" t="str">
        <v>plays</v>
      </c>
    </row>
    <row r="182" spans="1:20" ht="34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0"/>
        <v>40259.208333333336</v>
      </c>
      <c r="O182" s="8">
        <f t="shared" si="11"/>
        <v>40264.208333333336</v>
      </c>
      <c r="P182" t="b">
        <v>0</v>
      </c>
      <c r="Q182" t="b">
        <v>0</v>
      </c>
      <c r="R182" s="15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0"/>
        <v>43012.208333333328</v>
      </c>
      <c r="O183" s="8">
        <f t="shared" si="11"/>
        <v>43030.208333333328</v>
      </c>
      <c r="P183" t="b">
        <v>0</v>
      </c>
      <c r="Q183" t="b">
        <v>0</v>
      </c>
      <c r="R183" s="15" t="s">
        <v>28</v>
      </c>
      <c r="S183" t="str" cm="1">
        <f t="array" ref="S183:T183">_xlfn.TEXTSPLIT(R183,"/")</f>
        <v>technology</v>
      </c>
      <c r="T183" t="str">
        <v>web</v>
      </c>
    </row>
    <row r="184" spans="1:20" ht="51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0"/>
        <v>43631.208333333328</v>
      </c>
      <c r="O184" s="8">
        <f t="shared" si="11"/>
        <v>43647.208333333328</v>
      </c>
      <c r="P184" t="b">
        <v>0</v>
      </c>
      <c r="Q184" t="b">
        <v>0</v>
      </c>
      <c r="R184" s="15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0"/>
        <v>40430.208333333336</v>
      </c>
      <c r="O185" s="8">
        <f t="shared" si="11"/>
        <v>40443.208333333336</v>
      </c>
      <c r="P185" t="b">
        <v>0</v>
      </c>
      <c r="Q185" t="b">
        <v>0</v>
      </c>
      <c r="R185" s="15" t="s">
        <v>23</v>
      </c>
      <c r="S185" t="str" cm="1">
        <f t="array" ref="S185:T185">_xlfn.TEXTSPLIT(R185,"/")</f>
        <v>music</v>
      </c>
      <c r="T185" t="str">
        <v>rock</v>
      </c>
    </row>
    <row r="186" spans="1:20" ht="34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0"/>
        <v>43588.208333333328</v>
      </c>
      <c r="O186" s="8">
        <f t="shared" si="11"/>
        <v>43589.208333333328</v>
      </c>
      <c r="P186" t="b">
        <v>0</v>
      </c>
      <c r="Q186" t="b">
        <v>0</v>
      </c>
      <c r="R186" s="15" t="s">
        <v>33</v>
      </c>
      <c r="S186" t="str" cm="1">
        <f t="array" ref="S186:T186">_xlfn.TEXTSPLIT(R186,"/")</f>
        <v>theater</v>
      </c>
      <c r="T186" t="str">
        <v>plays</v>
      </c>
    </row>
    <row r="187" spans="1:20" ht="34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0"/>
        <v>43233.208333333328</v>
      </c>
      <c r="O187" s="8">
        <f t="shared" si="11"/>
        <v>43244.208333333328</v>
      </c>
      <c r="P187" t="b">
        <v>0</v>
      </c>
      <c r="Q187" t="b">
        <v>0</v>
      </c>
      <c r="R187" s="15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34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0"/>
        <v>41782.208333333336</v>
      </c>
      <c r="O188" s="8">
        <f t="shared" si="11"/>
        <v>41797.208333333336</v>
      </c>
      <c r="P188" t="b">
        <v>0</v>
      </c>
      <c r="Q188" t="b">
        <v>0</v>
      </c>
      <c r="R188" s="15" t="s">
        <v>33</v>
      </c>
      <c r="S188" t="str" cm="1">
        <f t="array" ref="S188:T188">_xlfn.TEXTSPLIT(R188,"/")</f>
        <v>theater</v>
      </c>
      <c r="T188" t="str">
        <v>plays</v>
      </c>
    </row>
    <row r="189" spans="1:20" ht="34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0"/>
        <v>41328.25</v>
      </c>
      <c r="O189" s="8">
        <f t="shared" si="11"/>
        <v>41356.208333333336</v>
      </c>
      <c r="P189" t="b">
        <v>0</v>
      </c>
      <c r="Q189" t="b">
        <v>1</v>
      </c>
      <c r="R189" s="15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34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0"/>
        <v>41975.25</v>
      </c>
      <c r="O190" s="8">
        <f t="shared" si="11"/>
        <v>41976.25</v>
      </c>
      <c r="P190" t="b">
        <v>0</v>
      </c>
      <c r="Q190" t="b">
        <v>0</v>
      </c>
      <c r="R190" s="15" t="s">
        <v>33</v>
      </c>
      <c r="S190" t="str" cm="1">
        <f t="array" ref="S190:T190">_xlfn.TEXTSPLIT(R190,"/")</f>
        <v>theater</v>
      </c>
      <c r="T190" t="str">
        <v>plays</v>
      </c>
    </row>
    <row r="191" spans="1:20" ht="34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0"/>
        <v>42433.25</v>
      </c>
      <c r="O191" s="8">
        <f t="shared" si="11"/>
        <v>42433.25</v>
      </c>
      <c r="P191" t="b">
        <v>0</v>
      </c>
      <c r="Q191" t="b">
        <v>0</v>
      </c>
      <c r="R191" s="15" t="s">
        <v>33</v>
      </c>
      <c r="S191" t="str" cm="1">
        <f t="array" ref="S191:T191">_xlfn.TEXTSPLIT(R191,"/")</f>
        <v>theater</v>
      </c>
      <c r="T191" t="str">
        <v>plays</v>
      </c>
    </row>
    <row r="192" spans="1:20" ht="34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0"/>
        <v>41429.208333333336</v>
      </c>
      <c r="O192" s="8">
        <f t="shared" si="11"/>
        <v>41430.208333333336</v>
      </c>
      <c r="P192" t="b">
        <v>0</v>
      </c>
      <c r="Q192" t="b">
        <v>1</v>
      </c>
      <c r="R192" s="15" t="s">
        <v>33</v>
      </c>
      <c r="S192" t="str" cm="1">
        <f t="array" ref="S192:T192">_xlfn.TEXTSPLIT(R192,"/")</f>
        <v>theater</v>
      </c>
      <c r="T192" t="str">
        <v>plays</v>
      </c>
    </row>
    <row r="193" spans="1:20" ht="34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0"/>
        <v>43536.208333333328</v>
      </c>
      <c r="O193" s="8">
        <f t="shared" si="11"/>
        <v>43539.208333333328</v>
      </c>
      <c r="P193" t="b">
        <v>0</v>
      </c>
      <c r="Q193" t="b">
        <v>0</v>
      </c>
      <c r="R193" s="15" t="s">
        <v>33</v>
      </c>
      <c r="S193" t="str" cm="1">
        <f t="array" ref="S193:T193">_xlfn.TEXTSPLIT(R193,"/")</f>
        <v>theater</v>
      </c>
      <c r="T193" t="str">
        <v>plays</v>
      </c>
    </row>
    <row r="194" spans="1:20" ht="34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19.992957746478872</v>
      </c>
      <c r="G194" t="s">
        <v>14</v>
      </c>
      <c r="H194">
        <v>243</v>
      </c>
      <c r="I194" s="5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0"/>
        <v>41817.208333333336</v>
      </c>
      <c r="O194" s="8">
        <f t="shared" si="11"/>
        <v>41821.208333333336</v>
      </c>
      <c r="P194" t="b">
        <v>0</v>
      </c>
      <c r="Q194" t="b">
        <v>0</v>
      </c>
      <c r="R194" s="15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(E195/D195)*100</f>
        <v>45.636363636363633</v>
      </c>
      <c r="G195" t="s">
        <v>14</v>
      </c>
      <c r="H195">
        <v>65</v>
      </c>
      <c r="I195" s="5">
        <f t="shared" ref="I195:I258" si="13">IF(H195=0,0,E195/H195)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4">(((L195/60)/60)/24)+DATE(1970,1,1)</f>
        <v>43198.208333333328</v>
      </c>
      <c r="O195" s="8">
        <f t="shared" ref="O195:O258" si="15">(((M195/60)/60)/24)+DATE(1970,1,1)</f>
        <v>43202.208333333328</v>
      </c>
      <c r="P195" t="b">
        <v>1</v>
      </c>
      <c r="Q195" t="b">
        <v>0</v>
      </c>
      <c r="R195" s="1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34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 s="5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4"/>
        <v>42261.208333333328</v>
      </c>
      <c r="O196" s="8">
        <f t="shared" si="15"/>
        <v>42277.208333333328</v>
      </c>
      <c r="P196" t="b">
        <v>0</v>
      </c>
      <c r="Q196" t="b">
        <v>0</v>
      </c>
      <c r="R196" s="15" t="s">
        <v>148</v>
      </c>
      <c r="S196" t="str" cm="1">
        <f t="array" ref="S196:T196">_xlfn.TEXTSPLIT(R196,"/")</f>
        <v>music</v>
      </c>
      <c r="T196" t="str">
        <v>metal</v>
      </c>
    </row>
    <row r="197" spans="1:20" ht="34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4"/>
        <v>43310.208333333328</v>
      </c>
      <c r="O197" s="8">
        <f t="shared" si="15"/>
        <v>43317.208333333328</v>
      </c>
      <c r="P197" t="b">
        <v>0</v>
      </c>
      <c r="Q197" t="b">
        <v>0</v>
      </c>
      <c r="R197" s="15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34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4"/>
        <v>42616.208333333328</v>
      </c>
      <c r="O198" s="8">
        <f t="shared" si="15"/>
        <v>42635.208333333328</v>
      </c>
      <c r="P198" t="b">
        <v>0</v>
      </c>
      <c r="Q198" t="b">
        <v>0</v>
      </c>
      <c r="R198" s="15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34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4"/>
        <v>42909.208333333328</v>
      </c>
      <c r="O199" s="8">
        <f t="shared" si="15"/>
        <v>42923.208333333328</v>
      </c>
      <c r="P199" t="b">
        <v>0</v>
      </c>
      <c r="Q199" t="b">
        <v>0</v>
      </c>
      <c r="R199" s="15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34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4"/>
        <v>40396.208333333336</v>
      </c>
      <c r="O200" s="8">
        <f t="shared" si="15"/>
        <v>40425.208333333336</v>
      </c>
      <c r="P200" t="b">
        <v>0</v>
      </c>
      <c r="Q200" t="b">
        <v>0</v>
      </c>
      <c r="R200" s="15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34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4"/>
        <v>42192.208333333328</v>
      </c>
      <c r="O201" s="8">
        <f t="shared" si="15"/>
        <v>42196.208333333328</v>
      </c>
      <c r="P201" t="b">
        <v>0</v>
      </c>
      <c r="Q201" t="b">
        <v>0</v>
      </c>
      <c r="R201" s="15" t="s">
        <v>23</v>
      </c>
      <c r="S201" t="str" cm="1">
        <f t="array" ref="S201:T201">_xlfn.TEXTSPLIT(R201,"/")</f>
        <v>music</v>
      </c>
      <c r="T201" t="str">
        <v>rock</v>
      </c>
    </row>
    <row r="202" spans="1:20" ht="34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4"/>
        <v>40262.208333333336</v>
      </c>
      <c r="O202" s="8">
        <f t="shared" si="15"/>
        <v>40273.208333333336</v>
      </c>
      <c r="P202" t="b">
        <v>0</v>
      </c>
      <c r="Q202" t="b">
        <v>0</v>
      </c>
      <c r="R202" s="15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4"/>
        <v>41845.208333333336</v>
      </c>
      <c r="O203" s="8">
        <f t="shared" si="15"/>
        <v>41863.208333333336</v>
      </c>
      <c r="P203" t="b">
        <v>0</v>
      </c>
      <c r="Q203" t="b">
        <v>0</v>
      </c>
      <c r="R203" s="15" t="s">
        <v>28</v>
      </c>
      <c r="S203" t="str" cm="1">
        <f t="array" ref="S203:T203">_xlfn.TEXTSPLIT(R203,"/")</f>
        <v>technology</v>
      </c>
      <c r="T203" t="str">
        <v>web</v>
      </c>
    </row>
    <row r="204" spans="1:20" ht="34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4"/>
        <v>40818.208333333336</v>
      </c>
      <c r="O204" s="8">
        <f t="shared" si="15"/>
        <v>40822.208333333336</v>
      </c>
      <c r="P204" t="b">
        <v>0</v>
      </c>
      <c r="Q204" t="b">
        <v>0</v>
      </c>
      <c r="R204" s="15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4"/>
        <v>42752.25</v>
      </c>
      <c r="O205" s="8">
        <f t="shared" si="15"/>
        <v>42754.25</v>
      </c>
      <c r="P205" t="b">
        <v>0</v>
      </c>
      <c r="Q205" t="b">
        <v>0</v>
      </c>
      <c r="R205" s="15" t="s">
        <v>33</v>
      </c>
      <c r="S205" t="str" cm="1">
        <f t="array" ref="S205:T205">_xlfn.TEXTSPLIT(R205,"/")</f>
        <v>theater</v>
      </c>
      <c r="T205" t="str">
        <v>plays</v>
      </c>
    </row>
    <row r="206" spans="1:20" ht="34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4"/>
        <v>40636.208333333336</v>
      </c>
      <c r="O206" s="8">
        <f t="shared" si="15"/>
        <v>40646.208333333336</v>
      </c>
      <c r="P206" t="b">
        <v>0</v>
      </c>
      <c r="Q206" t="b">
        <v>0</v>
      </c>
      <c r="R206" s="15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4"/>
        <v>43390.208333333328</v>
      </c>
      <c r="O207" s="8">
        <f t="shared" si="15"/>
        <v>43402.208333333328</v>
      </c>
      <c r="P207" t="b">
        <v>1</v>
      </c>
      <c r="Q207" t="b">
        <v>0</v>
      </c>
      <c r="R207" s="15" t="s">
        <v>33</v>
      </c>
      <c r="S207" t="str" cm="1">
        <f t="array" ref="S207:T207">_xlfn.TEXTSPLIT(R207,"/")</f>
        <v>theater</v>
      </c>
      <c r="T207" t="str">
        <v>plays</v>
      </c>
    </row>
    <row r="208" spans="1:20" ht="34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4"/>
        <v>40236.25</v>
      </c>
      <c r="O208" s="8">
        <f t="shared" si="15"/>
        <v>40245.25</v>
      </c>
      <c r="P208" t="b">
        <v>0</v>
      </c>
      <c r="Q208" t="b">
        <v>0</v>
      </c>
      <c r="R208" s="15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4"/>
        <v>43340.208333333328</v>
      </c>
      <c r="O209" s="8">
        <f t="shared" si="15"/>
        <v>43360.208333333328</v>
      </c>
      <c r="P209" t="b">
        <v>0</v>
      </c>
      <c r="Q209" t="b">
        <v>1</v>
      </c>
      <c r="R209" s="15" t="s">
        <v>23</v>
      </c>
      <c r="S209" t="str" cm="1">
        <f t="array" ref="S209:T209">_xlfn.TEXTSPLIT(R209,"/")</f>
        <v>music</v>
      </c>
      <c r="T209" t="str">
        <v>rock</v>
      </c>
    </row>
    <row r="210" spans="1:20" ht="34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4"/>
        <v>43048.25</v>
      </c>
      <c r="O210" s="8">
        <f t="shared" si="15"/>
        <v>43072.25</v>
      </c>
      <c r="P210" t="b">
        <v>0</v>
      </c>
      <c r="Q210" t="b">
        <v>0</v>
      </c>
      <c r="R210" s="15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4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4"/>
        <v>42496.208333333328</v>
      </c>
      <c r="O211" s="8">
        <f t="shared" si="15"/>
        <v>42503.208333333328</v>
      </c>
      <c r="P211" t="b">
        <v>0</v>
      </c>
      <c r="Q211" t="b">
        <v>0</v>
      </c>
      <c r="R211" s="15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34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4"/>
        <v>42797.25</v>
      </c>
      <c r="O212" s="8">
        <f t="shared" si="15"/>
        <v>42824.208333333328</v>
      </c>
      <c r="P212" t="b">
        <v>0</v>
      </c>
      <c r="Q212" t="b">
        <v>0</v>
      </c>
      <c r="R212" s="15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4"/>
        <v>41513.208333333336</v>
      </c>
      <c r="O213" s="8">
        <f t="shared" si="15"/>
        <v>41537.208333333336</v>
      </c>
      <c r="P213" t="b">
        <v>0</v>
      </c>
      <c r="Q213" t="b">
        <v>0</v>
      </c>
      <c r="R213" s="15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4"/>
        <v>43814.25</v>
      </c>
      <c r="O214" s="8">
        <f t="shared" si="15"/>
        <v>43860.25</v>
      </c>
      <c r="P214" t="b">
        <v>0</v>
      </c>
      <c r="Q214" t="b">
        <v>0</v>
      </c>
      <c r="R214" s="15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4"/>
        <v>40488.208333333336</v>
      </c>
      <c r="O215" s="8">
        <f t="shared" si="15"/>
        <v>40496.25</v>
      </c>
      <c r="P215" t="b">
        <v>0</v>
      </c>
      <c r="Q215" t="b">
        <v>1</v>
      </c>
      <c r="R215" s="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34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4"/>
        <v>40409.208333333336</v>
      </c>
      <c r="O216" s="8">
        <f t="shared" si="15"/>
        <v>40415.208333333336</v>
      </c>
      <c r="P216" t="b">
        <v>0</v>
      </c>
      <c r="Q216" t="b">
        <v>0</v>
      </c>
      <c r="R216" s="15" t="s">
        <v>23</v>
      </c>
      <c r="S216" t="str" cm="1">
        <f t="array" ref="S216:T216">_xlfn.TEXTSPLIT(R216,"/")</f>
        <v>music</v>
      </c>
      <c r="T216" t="str">
        <v>rock</v>
      </c>
    </row>
    <row r="217" spans="1:20" ht="34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4"/>
        <v>43509.25</v>
      </c>
      <c r="O217" s="8">
        <f t="shared" si="15"/>
        <v>43511.25</v>
      </c>
      <c r="P217" t="b">
        <v>0</v>
      </c>
      <c r="Q217" t="b">
        <v>0</v>
      </c>
      <c r="R217" s="15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4"/>
        <v>40869.25</v>
      </c>
      <c r="O218" s="8">
        <f t="shared" si="15"/>
        <v>40871.25</v>
      </c>
      <c r="P218" t="b">
        <v>0</v>
      </c>
      <c r="Q218" t="b">
        <v>0</v>
      </c>
      <c r="R218" s="15" t="s">
        <v>33</v>
      </c>
      <c r="S218" t="str" cm="1">
        <f t="array" ref="S218:T218">_xlfn.TEXTSPLIT(R218,"/")</f>
        <v>theater</v>
      </c>
      <c r="T218" t="str">
        <v>plays</v>
      </c>
    </row>
    <row r="219" spans="1:20" ht="34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4"/>
        <v>43583.208333333328</v>
      </c>
      <c r="O219" s="8">
        <f t="shared" si="15"/>
        <v>43592.208333333328</v>
      </c>
      <c r="P219" t="b">
        <v>0</v>
      </c>
      <c r="Q219" t="b">
        <v>0</v>
      </c>
      <c r="R219" s="15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4"/>
        <v>40858.25</v>
      </c>
      <c r="O220" s="8">
        <f t="shared" si="15"/>
        <v>40892.25</v>
      </c>
      <c r="P220" t="b">
        <v>0</v>
      </c>
      <c r="Q220" t="b">
        <v>1</v>
      </c>
      <c r="R220" s="15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34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4"/>
        <v>41137.208333333336</v>
      </c>
      <c r="O221" s="8">
        <f t="shared" si="15"/>
        <v>41149.208333333336</v>
      </c>
      <c r="P221" t="b">
        <v>0</v>
      </c>
      <c r="Q221" t="b">
        <v>0</v>
      </c>
      <c r="R221" s="15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34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4"/>
        <v>40725.208333333336</v>
      </c>
      <c r="O222" s="8">
        <f t="shared" si="15"/>
        <v>40743.208333333336</v>
      </c>
      <c r="P222" t="b">
        <v>1</v>
      </c>
      <c r="Q222" t="b">
        <v>0</v>
      </c>
      <c r="R222" s="15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4"/>
        <v>41081.208333333336</v>
      </c>
      <c r="O223" s="8">
        <f t="shared" si="15"/>
        <v>41083.208333333336</v>
      </c>
      <c r="P223" t="b">
        <v>1</v>
      </c>
      <c r="Q223" t="b">
        <v>0</v>
      </c>
      <c r="R223" s="15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4"/>
        <v>41914.208333333336</v>
      </c>
      <c r="O224" s="8">
        <f t="shared" si="15"/>
        <v>41915.208333333336</v>
      </c>
      <c r="P224" t="b">
        <v>0</v>
      </c>
      <c r="Q224" t="b">
        <v>0</v>
      </c>
      <c r="R224" s="15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4"/>
        <v>42445.208333333328</v>
      </c>
      <c r="O225" s="8">
        <f t="shared" si="15"/>
        <v>42459.208333333328</v>
      </c>
      <c r="P225" t="b">
        <v>0</v>
      </c>
      <c r="Q225" t="b">
        <v>0</v>
      </c>
      <c r="R225" s="1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4"/>
        <v>41906.208333333336</v>
      </c>
      <c r="O226" s="8">
        <f t="shared" si="15"/>
        <v>41951.25</v>
      </c>
      <c r="P226" t="b">
        <v>0</v>
      </c>
      <c r="Q226" t="b">
        <v>0</v>
      </c>
      <c r="R226" s="15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34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4"/>
        <v>41762.208333333336</v>
      </c>
      <c r="O227" s="8">
        <f t="shared" si="15"/>
        <v>41762.208333333336</v>
      </c>
      <c r="P227" t="b">
        <v>1</v>
      </c>
      <c r="Q227" t="b">
        <v>0</v>
      </c>
      <c r="R227" s="15" t="s">
        <v>23</v>
      </c>
      <c r="S227" t="str" cm="1">
        <f t="array" ref="S227:T227">_xlfn.TEXTSPLIT(R227,"/")</f>
        <v>music</v>
      </c>
      <c r="T227" t="str">
        <v>rock</v>
      </c>
    </row>
    <row r="228" spans="1:20" ht="34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4"/>
        <v>40276.208333333336</v>
      </c>
      <c r="O228" s="8">
        <f t="shared" si="15"/>
        <v>40313.208333333336</v>
      </c>
      <c r="P228" t="b">
        <v>0</v>
      </c>
      <c r="Q228" t="b">
        <v>0</v>
      </c>
      <c r="R228" s="15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4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4"/>
        <v>42139.208333333328</v>
      </c>
      <c r="O229" s="8">
        <f t="shared" si="15"/>
        <v>42145.208333333328</v>
      </c>
      <c r="P229" t="b">
        <v>0</v>
      </c>
      <c r="Q229" t="b">
        <v>0</v>
      </c>
      <c r="R229" s="15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4"/>
        <v>42613.208333333328</v>
      </c>
      <c r="O230" s="8">
        <f t="shared" si="15"/>
        <v>42638.208333333328</v>
      </c>
      <c r="P230" t="b">
        <v>0</v>
      </c>
      <c r="Q230" t="b">
        <v>0</v>
      </c>
      <c r="R230" s="15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34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4"/>
        <v>42887.208333333328</v>
      </c>
      <c r="O231" s="8">
        <f t="shared" si="15"/>
        <v>42935.208333333328</v>
      </c>
      <c r="P231" t="b">
        <v>0</v>
      </c>
      <c r="Q231" t="b">
        <v>1</v>
      </c>
      <c r="R231" s="15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34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4"/>
        <v>43805.25</v>
      </c>
      <c r="O232" s="8">
        <f t="shared" si="15"/>
        <v>43805.25</v>
      </c>
      <c r="P232" t="b">
        <v>0</v>
      </c>
      <c r="Q232" t="b">
        <v>0</v>
      </c>
      <c r="R232" s="15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34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4"/>
        <v>41415.208333333336</v>
      </c>
      <c r="O233" s="8">
        <f t="shared" si="15"/>
        <v>41473.208333333336</v>
      </c>
      <c r="P233" t="b">
        <v>0</v>
      </c>
      <c r="Q233" t="b">
        <v>0</v>
      </c>
      <c r="R233" s="15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4"/>
        <v>42576.208333333328</v>
      </c>
      <c r="O234" s="8">
        <f t="shared" si="15"/>
        <v>42577.208333333328</v>
      </c>
      <c r="P234" t="b">
        <v>0</v>
      </c>
      <c r="Q234" t="b">
        <v>0</v>
      </c>
      <c r="R234" s="15" t="s">
        <v>33</v>
      </c>
      <c r="S234" t="str" cm="1">
        <f t="array" ref="S234:T234">_xlfn.TEXTSPLIT(R234,"/")</f>
        <v>theater</v>
      </c>
      <c r="T234" t="str">
        <v>plays</v>
      </c>
    </row>
    <row r="235" spans="1:20" ht="34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4"/>
        <v>40706.208333333336</v>
      </c>
      <c r="O235" s="8">
        <f t="shared" si="15"/>
        <v>40722.208333333336</v>
      </c>
      <c r="P235" t="b">
        <v>0</v>
      </c>
      <c r="Q235" t="b">
        <v>0</v>
      </c>
      <c r="R235" s="1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34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 s="5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4"/>
        <v>42969.208333333328</v>
      </c>
      <c r="O236" s="8">
        <f t="shared" si="15"/>
        <v>42976.208333333328</v>
      </c>
      <c r="P236" t="b">
        <v>0</v>
      </c>
      <c r="Q236" t="b">
        <v>1</v>
      </c>
      <c r="R236" s="15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4"/>
        <v>42779.25</v>
      </c>
      <c r="O237" s="8">
        <f t="shared" si="15"/>
        <v>42784.25</v>
      </c>
      <c r="P237" t="b">
        <v>0</v>
      </c>
      <c r="Q237" t="b">
        <v>0</v>
      </c>
      <c r="R237" s="15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34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4"/>
        <v>43641.208333333328</v>
      </c>
      <c r="O238" s="8">
        <f t="shared" si="15"/>
        <v>43648.208333333328</v>
      </c>
      <c r="P238" t="b">
        <v>0</v>
      </c>
      <c r="Q238" t="b">
        <v>1</v>
      </c>
      <c r="R238" s="15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4"/>
        <v>41754.208333333336</v>
      </c>
      <c r="O239" s="8">
        <f t="shared" si="15"/>
        <v>41756.208333333336</v>
      </c>
      <c r="P239" t="b">
        <v>0</v>
      </c>
      <c r="Q239" t="b">
        <v>0</v>
      </c>
      <c r="R239" s="15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4"/>
        <v>43083.25</v>
      </c>
      <c r="O240" s="8">
        <f t="shared" si="15"/>
        <v>43108.25</v>
      </c>
      <c r="P240" t="b">
        <v>0</v>
      </c>
      <c r="Q240" t="b">
        <v>1</v>
      </c>
      <c r="R240" s="15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4"/>
        <v>42245.208333333328</v>
      </c>
      <c r="O241" s="8">
        <f t="shared" si="15"/>
        <v>42249.208333333328</v>
      </c>
      <c r="P241" t="b">
        <v>0</v>
      </c>
      <c r="Q241" t="b">
        <v>0</v>
      </c>
      <c r="R241" s="15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34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4"/>
        <v>40396.208333333336</v>
      </c>
      <c r="O242" s="8">
        <f t="shared" si="15"/>
        <v>40397.208333333336</v>
      </c>
      <c r="P242" t="b">
        <v>0</v>
      </c>
      <c r="Q242" t="b">
        <v>0</v>
      </c>
      <c r="R242" s="15" t="s">
        <v>33</v>
      </c>
      <c r="S242" t="str" cm="1">
        <f t="array" ref="S242:T242">_xlfn.TEXTSPLIT(R242,"/")</f>
        <v>theater</v>
      </c>
      <c r="T242" t="str">
        <v>plays</v>
      </c>
    </row>
    <row r="243" spans="1:20" ht="34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4"/>
        <v>41742.208333333336</v>
      </c>
      <c r="O243" s="8">
        <f t="shared" si="15"/>
        <v>41752.208333333336</v>
      </c>
      <c r="P243" t="b">
        <v>0</v>
      </c>
      <c r="Q243" t="b">
        <v>1</v>
      </c>
      <c r="R243" s="15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4"/>
        <v>42865.208333333328</v>
      </c>
      <c r="O244" s="8">
        <f t="shared" si="15"/>
        <v>42875.208333333328</v>
      </c>
      <c r="P244" t="b">
        <v>0</v>
      </c>
      <c r="Q244" t="b">
        <v>1</v>
      </c>
      <c r="R244" s="15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4"/>
        <v>43163.25</v>
      </c>
      <c r="O245" s="8">
        <f t="shared" si="15"/>
        <v>43166.25</v>
      </c>
      <c r="P245" t="b">
        <v>0</v>
      </c>
      <c r="Q245" t="b">
        <v>0</v>
      </c>
      <c r="R245" s="1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4"/>
        <v>41834.208333333336</v>
      </c>
      <c r="O246" s="8">
        <f t="shared" si="15"/>
        <v>41886.208333333336</v>
      </c>
      <c r="P246" t="b">
        <v>0</v>
      </c>
      <c r="Q246" t="b">
        <v>0</v>
      </c>
      <c r="R246" s="15" t="s">
        <v>33</v>
      </c>
      <c r="S246" t="str" cm="1">
        <f t="array" ref="S246:T246">_xlfn.TEXTSPLIT(R246,"/")</f>
        <v>theater</v>
      </c>
      <c r="T246" t="str">
        <v>plays</v>
      </c>
    </row>
    <row r="247" spans="1:20" ht="34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4"/>
        <v>41736.208333333336</v>
      </c>
      <c r="O247" s="8">
        <f t="shared" si="15"/>
        <v>41737.208333333336</v>
      </c>
      <c r="P247" t="b">
        <v>0</v>
      </c>
      <c r="Q247" t="b">
        <v>0</v>
      </c>
      <c r="R247" s="15" t="s">
        <v>33</v>
      </c>
      <c r="S247" t="str" cm="1">
        <f t="array" ref="S247:T247">_xlfn.TEXTSPLIT(R247,"/")</f>
        <v>theater</v>
      </c>
      <c r="T247" t="str">
        <v>plays</v>
      </c>
    </row>
    <row r="248" spans="1:20" ht="34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4"/>
        <v>41491.208333333336</v>
      </c>
      <c r="O248" s="8">
        <f t="shared" si="15"/>
        <v>41495.208333333336</v>
      </c>
      <c r="P248" t="b">
        <v>0</v>
      </c>
      <c r="Q248" t="b">
        <v>0</v>
      </c>
      <c r="R248" s="15" t="s">
        <v>28</v>
      </c>
      <c r="S248" t="str" cm="1">
        <f t="array" ref="S248:T248">_xlfn.TEXTSPLIT(R248,"/")</f>
        <v>technology</v>
      </c>
      <c r="T248" t="str">
        <v>web</v>
      </c>
    </row>
    <row r="249" spans="1:20" ht="34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4"/>
        <v>42726.25</v>
      </c>
      <c r="O249" s="8">
        <f t="shared" si="15"/>
        <v>42741.25</v>
      </c>
      <c r="P249" t="b">
        <v>0</v>
      </c>
      <c r="Q249" t="b">
        <v>1</v>
      </c>
      <c r="R249" s="15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34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4"/>
        <v>42004.25</v>
      </c>
      <c r="O250" s="8">
        <f t="shared" si="15"/>
        <v>42009.25</v>
      </c>
      <c r="P250" t="b">
        <v>0</v>
      </c>
      <c r="Q250" t="b">
        <v>0</v>
      </c>
      <c r="R250" s="15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34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4"/>
        <v>42006.25</v>
      </c>
      <c r="O251" s="8">
        <f t="shared" si="15"/>
        <v>42013.25</v>
      </c>
      <c r="P251" t="b">
        <v>0</v>
      </c>
      <c r="Q251" t="b">
        <v>0</v>
      </c>
      <c r="R251" s="15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34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4"/>
        <v>40203.25</v>
      </c>
      <c r="O252" s="8">
        <f t="shared" si="15"/>
        <v>40238.25</v>
      </c>
      <c r="P252" t="b">
        <v>0</v>
      </c>
      <c r="Q252" t="b">
        <v>0</v>
      </c>
      <c r="R252" s="15" t="s">
        <v>23</v>
      </c>
      <c r="S252" t="str" cm="1">
        <f t="array" ref="S252:T252">_xlfn.TEXTSPLIT(R252,"/")</f>
        <v>music</v>
      </c>
      <c r="T252" t="str">
        <v>rock</v>
      </c>
    </row>
    <row r="253" spans="1:20" ht="34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4"/>
        <v>41252.25</v>
      </c>
      <c r="O253" s="8">
        <f t="shared" si="15"/>
        <v>41254.25</v>
      </c>
      <c r="P253" t="b">
        <v>0</v>
      </c>
      <c r="Q253" t="b">
        <v>0</v>
      </c>
      <c r="R253" s="15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4"/>
        <v>41572.208333333336</v>
      </c>
      <c r="O254" s="8">
        <f t="shared" si="15"/>
        <v>41577.208333333336</v>
      </c>
      <c r="P254" t="b">
        <v>0</v>
      </c>
      <c r="Q254" t="b">
        <v>0</v>
      </c>
      <c r="R254" s="15" t="s">
        <v>33</v>
      </c>
      <c r="S254" t="str" cm="1">
        <f t="array" ref="S254:T254">_xlfn.TEXTSPLIT(R254,"/")</f>
        <v>theater</v>
      </c>
      <c r="T254" t="str">
        <v>plays</v>
      </c>
    </row>
    <row r="255" spans="1:20" ht="34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4"/>
        <v>40641.208333333336</v>
      </c>
      <c r="O255" s="8">
        <f t="shared" si="15"/>
        <v>40653.208333333336</v>
      </c>
      <c r="P255" t="b">
        <v>0</v>
      </c>
      <c r="Q255" t="b">
        <v>0</v>
      </c>
      <c r="R255" s="1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4"/>
        <v>42787.25</v>
      </c>
      <c r="O256" s="8">
        <f t="shared" si="15"/>
        <v>42789.25</v>
      </c>
      <c r="P256" t="b">
        <v>0</v>
      </c>
      <c r="Q256" t="b">
        <v>0</v>
      </c>
      <c r="R256" s="15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4"/>
        <v>40590.25</v>
      </c>
      <c r="O257" s="8">
        <f t="shared" si="15"/>
        <v>40595.25</v>
      </c>
      <c r="P257" t="b">
        <v>0</v>
      </c>
      <c r="Q257" t="b">
        <v>1</v>
      </c>
      <c r="R257" s="15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23.390243902439025</v>
      </c>
      <c r="G258" t="s">
        <v>14</v>
      </c>
      <c r="H258">
        <v>15</v>
      </c>
      <c r="I258" s="5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4"/>
        <v>42393.25</v>
      </c>
      <c r="O258" s="8">
        <f t="shared" si="15"/>
        <v>42430.25</v>
      </c>
      <c r="P258" t="b">
        <v>0</v>
      </c>
      <c r="Q258" t="b">
        <v>0</v>
      </c>
      <c r="R258" s="15" t="s">
        <v>23</v>
      </c>
      <c r="S258" t="str" cm="1">
        <f t="array" ref="S258:T258">_xlfn.TEXTSPLIT(R258,"/")</f>
        <v>music</v>
      </c>
      <c r="T258" t="str">
        <v>rock</v>
      </c>
    </row>
    <row r="259" spans="1:20" ht="34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(E259/D259)*100</f>
        <v>146</v>
      </c>
      <c r="G259" t="s">
        <v>20</v>
      </c>
      <c r="H259">
        <v>92</v>
      </c>
      <c r="I259" s="5">
        <f t="shared" ref="I259:I322" si="17">IF(H259=0,0,E259/H259)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18">(((L259/60)/60)/24)+DATE(1970,1,1)</f>
        <v>41338.25</v>
      </c>
      <c r="O259" s="8">
        <f t="shared" ref="O259:O322" si="19">(((M259/60)/60)/24)+DATE(1970,1,1)</f>
        <v>41352.208333333336</v>
      </c>
      <c r="P259" t="b">
        <v>0</v>
      </c>
      <c r="Q259" t="b">
        <v>0</v>
      </c>
      <c r="R259" s="15" t="s">
        <v>33</v>
      </c>
      <c r="S259" t="str" cm="1">
        <f t="array" ref="S259:T259">_xlfn.TEXTSPLIT(R259,"/")</f>
        <v>theater</v>
      </c>
      <c r="T259" t="str">
        <v>plays</v>
      </c>
    </row>
    <row r="260" spans="1:20" ht="34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 s="5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8"/>
        <v>42712.25</v>
      </c>
      <c r="O260" s="8">
        <f t="shared" si="19"/>
        <v>42732.25</v>
      </c>
      <c r="P260" t="b">
        <v>0</v>
      </c>
      <c r="Q260" t="b">
        <v>1</v>
      </c>
      <c r="R260" s="15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8"/>
        <v>41251.25</v>
      </c>
      <c r="O261" s="8">
        <f t="shared" si="19"/>
        <v>41270.25</v>
      </c>
      <c r="P261" t="b">
        <v>1</v>
      </c>
      <c r="Q261" t="b">
        <v>0</v>
      </c>
      <c r="R261" s="15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34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8"/>
        <v>41180.208333333336</v>
      </c>
      <c r="O262" s="8">
        <f t="shared" si="19"/>
        <v>41192.208333333336</v>
      </c>
      <c r="P262" t="b">
        <v>0</v>
      </c>
      <c r="Q262" t="b">
        <v>0</v>
      </c>
      <c r="R262" s="15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8"/>
        <v>40415.208333333336</v>
      </c>
      <c r="O263" s="8">
        <f t="shared" si="19"/>
        <v>40419.208333333336</v>
      </c>
      <c r="P263" t="b">
        <v>0</v>
      </c>
      <c r="Q263" t="b">
        <v>1</v>
      </c>
      <c r="R263" s="15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8"/>
        <v>40638.208333333336</v>
      </c>
      <c r="O264" s="8">
        <f t="shared" si="19"/>
        <v>40664.208333333336</v>
      </c>
      <c r="P264" t="b">
        <v>0</v>
      </c>
      <c r="Q264" t="b">
        <v>1</v>
      </c>
      <c r="R264" s="15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8"/>
        <v>40187.25</v>
      </c>
      <c r="O265" s="8">
        <f t="shared" si="19"/>
        <v>40187.25</v>
      </c>
      <c r="P265" t="b">
        <v>0</v>
      </c>
      <c r="Q265" t="b">
        <v>0</v>
      </c>
      <c r="R265" s="1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8"/>
        <v>41317.25</v>
      </c>
      <c r="O266" s="8">
        <f t="shared" si="19"/>
        <v>41333.25</v>
      </c>
      <c r="P266" t="b">
        <v>0</v>
      </c>
      <c r="Q266" t="b">
        <v>0</v>
      </c>
      <c r="R266" s="15" t="s">
        <v>33</v>
      </c>
      <c r="S266" t="str" cm="1">
        <f t="array" ref="S266:T266">_xlfn.TEXTSPLIT(R266,"/")</f>
        <v>theater</v>
      </c>
      <c r="T266" t="str">
        <v>plays</v>
      </c>
    </row>
    <row r="267" spans="1:20" ht="34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8"/>
        <v>42372.25</v>
      </c>
      <c r="O267" s="8">
        <f t="shared" si="19"/>
        <v>42416.25</v>
      </c>
      <c r="P267" t="b">
        <v>0</v>
      </c>
      <c r="Q267" t="b">
        <v>0</v>
      </c>
      <c r="R267" s="15" t="s">
        <v>33</v>
      </c>
      <c r="S267" t="str" cm="1">
        <f t="array" ref="S267:T267">_xlfn.TEXTSPLIT(R267,"/")</f>
        <v>theater</v>
      </c>
      <c r="T267" t="str">
        <v>plays</v>
      </c>
    </row>
    <row r="268" spans="1:20" ht="34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 s="5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8"/>
        <v>41950.25</v>
      </c>
      <c r="O268" s="8">
        <f t="shared" si="19"/>
        <v>41983.25</v>
      </c>
      <c r="P268" t="b">
        <v>0</v>
      </c>
      <c r="Q268" t="b">
        <v>1</v>
      </c>
      <c r="R268" s="15" t="s">
        <v>159</v>
      </c>
      <c r="S268" t="str" cm="1">
        <f t="array" ref="S268:T268">_xlfn.TEXTSPLIT(R268,"/")</f>
        <v>music</v>
      </c>
      <c r="T268" t="str">
        <v>jazz</v>
      </c>
    </row>
    <row r="269" spans="1:20" ht="34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8"/>
        <v>41206.208333333336</v>
      </c>
      <c r="O269" s="8">
        <f t="shared" si="19"/>
        <v>41222.25</v>
      </c>
      <c r="P269" t="b">
        <v>0</v>
      </c>
      <c r="Q269" t="b">
        <v>0</v>
      </c>
      <c r="R269" s="15" t="s">
        <v>33</v>
      </c>
      <c r="S269" t="str" cm="1">
        <f t="array" ref="S269:T269">_xlfn.TEXTSPLIT(R269,"/")</f>
        <v>theater</v>
      </c>
      <c r="T269" t="str">
        <v>plays</v>
      </c>
    </row>
    <row r="270" spans="1:20" ht="34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8"/>
        <v>41186.208333333336</v>
      </c>
      <c r="O270" s="8">
        <f t="shared" si="19"/>
        <v>41232.25</v>
      </c>
      <c r="P270" t="b">
        <v>0</v>
      </c>
      <c r="Q270" t="b">
        <v>0</v>
      </c>
      <c r="R270" s="15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34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8"/>
        <v>43496.25</v>
      </c>
      <c r="O271" s="8">
        <f t="shared" si="19"/>
        <v>43517.25</v>
      </c>
      <c r="P271" t="b">
        <v>0</v>
      </c>
      <c r="Q271" t="b">
        <v>0</v>
      </c>
      <c r="R271" s="15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34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8"/>
        <v>40514.25</v>
      </c>
      <c r="O272" s="8">
        <f t="shared" si="19"/>
        <v>40516.25</v>
      </c>
      <c r="P272" t="b">
        <v>0</v>
      </c>
      <c r="Q272" t="b">
        <v>0</v>
      </c>
      <c r="R272" s="15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8"/>
        <v>42345.25</v>
      </c>
      <c r="O273" s="8">
        <f t="shared" si="19"/>
        <v>42376.25</v>
      </c>
      <c r="P273" t="b">
        <v>0</v>
      </c>
      <c r="Q273" t="b">
        <v>0</v>
      </c>
      <c r="R273" s="15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34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8"/>
        <v>43656.208333333328</v>
      </c>
      <c r="O274" s="8">
        <f t="shared" si="19"/>
        <v>43681.208333333328</v>
      </c>
      <c r="P274" t="b">
        <v>0</v>
      </c>
      <c r="Q274" t="b">
        <v>1</v>
      </c>
      <c r="R274" s="15" t="s">
        <v>33</v>
      </c>
      <c r="S274" t="str" cm="1">
        <f t="array" ref="S274:T274">_xlfn.TEXTSPLIT(R274,"/")</f>
        <v>theater</v>
      </c>
      <c r="T274" t="str">
        <v>plays</v>
      </c>
    </row>
    <row r="275" spans="1:20" ht="34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8"/>
        <v>42995.208333333328</v>
      </c>
      <c r="O275" s="8">
        <f t="shared" si="19"/>
        <v>42998.208333333328</v>
      </c>
      <c r="P275" t="b">
        <v>0</v>
      </c>
      <c r="Q275" t="b">
        <v>0</v>
      </c>
      <c r="R275" s="1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8"/>
        <v>43045.25</v>
      </c>
      <c r="O276" s="8">
        <f t="shared" si="19"/>
        <v>43050.25</v>
      </c>
      <c r="P276" t="b">
        <v>0</v>
      </c>
      <c r="Q276" t="b">
        <v>0</v>
      </c>
      <c r="R276" s="15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8"/>
        <v>43561.208333333328</v>
      </c>
      <c r="O277" s="8">
        <f t="shared" si="19"/>
        <v>43569.208333333328</v>
      </c>
      <c r="P277" t="b">
        <v>0</v>
      </c>
      <c r="Q277" t="b">
        <v>0</v>
      </c>
      <c r="R277" s="15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34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8"/>
        <v>41018.208333333336</v>
      </c>
      <c r="O278" s="8">
        <f t="shared" si="19"/>
        <v>41023.208333333336</v>
      </c>
      <c r="P278" t="b">
        <v>0</v>
      </c>
      <c r="Q278" t="b">
        <v>1</v>
      </c>
      <c r="R278" s="15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8"/>
        <v>40378.208333333336</v>
      </c>
      <c r="O279" s="8">
        <f t="shared" si="19"/>
        <v>40380.208333333336</v>
      </c>
      <c r="P279" t="b">
        <v>0</v>
      </c>
      <c r="Q279" t="b">
        <v>0</v>
      </c>
      <c r="R279" s="15" t="s">
        <v>33</v>
      </c>
      <c r="S279" t="str" cm="1">
        <f t="array" ref="S279:T279">_xlfn.TEXTSPLIT(R279,"/")</f>
        <v>theater</v>
      </c>
      <c r="T279" t="str">
        <v>plays</v>
      </c>
    </row>
    <row r="280" spans="1:20" ht="34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8"/>
        <v>41239.25</v>
      </c>
      <c r="O280" s="8">
        <f t="shared" si="19"/>
        <v>41264.25</v>
      </c>
      <c r="P280" t="b">
        <v>0</v>
      </c>
      <c r="Q280" t="b">
        <v>0</v>
      </c>
      <c r="R280" s="15" t="s">
        <v>28</v>
      </c>
      <c r="S280" t="str" cm="1">
        <f t="array" ref="S280:T280">_xlfn.TEXTSPLIT(R280,"/")</f>
        <v>technology</v>
      </c>
      <c r="T280" t="str">
        <v>web</v>
      </c>
    </row>
    <row r="281" spans="1:20" ht="34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8"/>
        <v>43346.208333333328</v>
      </c>
      <c r="O281" s="8">
        <f t="shared" si="19"/>
        <v>43349.208333333328</v>
      </c>
      <c r="P281" t="b">
        <v>0</v>
      </c>
      <c r="Q281" t="b">
        <v>0</v>
      </c>
      <c r="R281" s="15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8"/>
        <v>43060.25</v>
      </c>
      <c r="O282" s="8">
        <f t="shared" si="19"/>
        <v>43066.25</v>
      </c>
      <c r="P282" t="b">
        <v>0</v>
      </c>
      <c r="Q282" t="b">
        <v>0</v>
      </c>
      <c r="R282" s="15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34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8"/>
        <v>40979.25</v>
      </c>
      <c r="O283" s="8">
        <f t="shared" si="19"/>
        <v>41000.208333333336</v>
      </c>
      <c r="P283" t="b">
        <v>0</v>
      </c>
      <c r="Q283" t="b">
        <v>1</v>
      </c>
      <c r="R283" s="15" t="s">
        <v>33</v>
      </c>
      <c r="S283" t="str" cm="1">
        <f t="array" ref="S283:T283">_xlfn.TEXTSPLIT(R283,"/")</f>
        <v>theater</v>
      </c>
      <c r="T283" t="str">
        <v>plays</v>
      </c>
    </row>
    <row r="284" spans="1:20" ht="34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8"/>
        <v>42701.25</v>
      </c>
      <c r="O284" s="8">
        <f t="shared" si="19"/>
        <v>42707.25</v>
      </c>
      <c r="P284" t="b">
        <v>0</v>
      </c>
      <c r="Q284" t="b">
        <v>1</v>
      </c>
      <c r="R284" s="15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8"/>
        <v>42520.208333333328</v>
      </c>
      <c r="O285" s="8">
        <f t="shared" si="19"/>
        <v>42525.208333333328</v>
      </c>
      <c r="P285" t="b">
        <v>0</v>
      </c>
      <c r="Q285" t="b">
        <v>0</v>
      </c>
      <c r="R285" s="15" t="s">
        <v>23</v>
      </c>
      <c r="S285" t="str" cm="1">
        <f t="array" ref="S285:T285">_xlfn.TEXTSPLIT(R285,"/")</f>
        <v>music</v>
      </c>
      <c r="T285" t="str">
        <v>rock</v>
      </c>
    </row>
    <row r="286" spans="1:20" ht="34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8"/>
        <v>41030.208333333336</v>
      </c>
      <c r="O286" s="8">
        <f t="shared" si="19"/>
        <v>41035.208333333336</v>
      </c>
      <c r="P286" t="b">
        <v>0</v>
      </c>
      <c r="Q286" t="b">
        <v>0</v>
      </c>
      <c r="R286" s="15" t="s">
        <v>28</v>
      </c>
      <c r="S286" t="str" cm="1">
        <f t="array" ref="S286:T286">_xlfn.TEXTSPLIT(R286,"/")</f>
        <v>technology</v>
      </c>
      <c r="T286" t="str">
        <v>web</v>
      </c>
    </row>
    <row r="287" spans="1:20" ht="34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8"/>
        <v>42623.208333333328</v>
      </c>
      <c r="O287" s="8">
        <f t="shared" si="19"/>
        <v>42661.208333333328</v>
      </c>
      <c r="P287" t="b">
        <v>0</v>
      </c>
      <c r="Q287" t="b">
        <v>0</v>
      </c>
      <c r="R287" s="15" t="s">
        <v>33</v>
      </c>
      <c r="S287" t="str" cm="1">
        <f t="array" ref="S287:T287">_xlfn.TEXTSPLIT(R287,"/")</f>
        <v>theater</v>
      </c>
      <c r="T287" t="str">
        <v>plays</v>
      </c>
    </row>
    <row r="288" spans="1:20" ht="34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8"/>
        <v>42697.25</v>
      </c>
      <c r="O288" s="8">
        <f t="shared" si="19"/>
        <v>42704.25</v>
      </c>
      <c r="P288" t="b">
        <v>0</v>
      </c>
      <c r="Q288" t="b">
        <v>0</v>
      </c>
      <c r="R288" s="15" t="s">
        <v>33</v>
      </c>
      <c r="S288" t="str" cm="1">
        <f t="array" ref="S288:T288">_xlfn.TEXTSPLIT(R288,"/")</f>
        <v>theater</v>
      </c>
      <c r="T288" t="str">
        <v>plays</v>
      </c>
    </row>
    <row r="289" spans="1:20" ht="34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8"/>
        <v>42122.208333333328</v>
      </c>
      <c r="O289" s="8">
        <f t="shared" si="19"/>
        <v>42122.208333333328</v>
      </c>
      <c r="P289" t="b">
        <v>0</v>
      </c>
      <c r="Q289" t="b">
        <v>0</v>
      </c>
      <c r="R289" s="15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8"/>
        <v>40982.208333333336</v>
      </c>
      <c r="O290" s="8">
        <f t="shared" si="19"/>
        <v>40983.208333333336</v>
      </c>
      <c r="P290" t="b">
        <v>0</v>
      </c>
      <c r="Q290" t="b">
        <v>1</v>
      </c>
      <c r="R290" s="15" t="s">
        <v>148</v>
      </c>
      <c r="S290" t="str" cm="1">
        <f t="array" ref="S290:T290">_xlfn.TEXTSPLIT(R290,"/")</f>
        <v>music</v>
      </c>
      <c r="T290" t="str">
        <v>metal</v>
      </c>
    </row>
    <row r="291" spans="1:20" ht="34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8"/>
        <v>42219.208333333328</v>
      </c>
      <c r="O291" s="8">
        <f t="shared" si="19"/>
        <v>42222.208333333328</v>
      </c>
      <c r="P291" t="b">
        <v>0</v>
      </c>
      <c r="Q291" t="b">
        <v>0</v>
      </c>
      <c r="R291" s="15" t="s">
        <v>33</v>
      </c>
      <c r="S291" t="str" cm="1">
        <f t="array" ref="S291:T291">_xlfn.TEXTSPLIT(R291,"/")</f>
        <v>theater</v>
      </c>
      <c r="T291" t="str">
        <v>plays</v>
      </c>
    </row>
    <row r="292" spans="1:20" ht="34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8"/>
        <v>41404.208333333336</v>
      </c>
      <c r="O292" s="8">
        <f t="shared" si="19"/>
        <v>41436.208333333336</v>
      </c>
      <c r="P292" t="b">
        <v>0</v>
      </c>
      <c r="Q292" t="b">
        <v>1</v>
      </c>
      <c r="R292" s="15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34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8"/>
        <v>40831.208333333336</v>
      </c>
      <c r="O293" s="8">
        <f t="shared" si="19"/>
        <v>40835.208333333336</v>
      </c>
      <c r="P293" t="b">
        <v>1</v>
      </c>
      <c r="Q293" t="b">
        <v>0</v>
      </c>
      <c r="R293" s="15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8"/>
        <v>40984.208333333336</v>
      </c>
      <c r="O294" s="8">
        <f t="shared" si="19"/>
        <v>41002.208333333336</v>
      </c>
      <c r="P294" t="b">
        <v>0</v>
      </c>
      <c r="Q294" t="b">
        <v>0</v>
      </c>
      <c r="R294" s="15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 s="5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8"/>
        <v>40456.208333333336</v>
      </c>
      <c r="O295" s="8">
        <f t="shared" si="19"/>
        <v>40465.208333333336</v>
      </c>
      <c r="P295" t="b">
        <v>0</v>
      </c>
      <c r="Q295" t="b">
        <v>0</v>
      </c>
      <c r="R295" s="1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8"/>
        <v>43399.208333333328</v>
      </c>
      <c r="O296" s="8">
        <f t="shared" si="19"/>
        <v>43411.25</v>
      </c>
      <c r="P296" t="b">
        <v>0</v>
      </c>
      <c r="Q296" t="b">
        <v>0</v>
      </c>
      <c r="R296" s="15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 s="5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8"/>
        <v>41562.208333333336</v>
      </c>
      <c r="O297" s="8">
        <f t="shared" si="19"/>
        <v>41587.25</v>
      </c>
      <c r="P297" t="b">
        <v>0</v>
      </c>
      <c r="Q297" t="b">
        <v>0</v>
      </c>
      <c r="R297" s="15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8"/>
        <v>43493.25</v>
      </c>
      <c r="O298" s="8">
        <f t="shared" si="19"/>
        <v>43515.25</v>
      </c>
      <c r="P298" t="b">
        <v>0</v>
      </c>
      <c r="Q298" t="b">
        <v>0</v>
      </c>
      <c r="R298" s="15" t="s">
        <v>33</v>
      </c>
      <c r="S298" t="str" cm="1">
        <f t="array" ref="S298:T298">_xlfn.TEXTSPLIT(R298,"/")</f>
        <v>theater</v>
      </c>
      <c r="T298" t="str">
        <v>plays</v>
      </c>
    </row>
    <row r="299" spans="1:20" ht="34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8"/>
        <v>41653.25</v>
      </c>
      <c r="O299" s="8">
        <f t="shared" si="19"/>
        <v>41662.25</v>
      </c>
      <c r="P299" t="b">
        <v>0</v>
      </c>
      <c r="Q299" t="b">
        <v>1</v>
      </c>
      <c r="R299" s="15" t="s">
        <v>33</v>
      </c>
      <c r="S299" t="str" cm="1">
        <f t="array" ref="S299:T299">_xlfn.TEXTSPLIT(R299,"/")</f>
        <v>theater</v>
      </c>
      <c r="T299" t="str">
        <v>plays</v>
      </c>
    </row>
    <row r="300" spans="1:20" ht="34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8"/>
        <v>42426.25</v>
      </c>
      <c r="O300" s="8">
        <f t="shared" si="19"/>
        <v>42444.208333333328</v>
      </c>
      <c r="P300" t="b">
        <v>0</v>
      </c>
      <c r="Q300" t="b">
        <v>1</v>
      </c>
      <c r="R300" s="15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8"/>
        <v>42432.25</v>
      </c>
      <c r="O301" s="8">
        <f t="shared" si="19"/>
        <v>42488.208333333328</v>
      </c>
      <c r="P301" t="b">
        <v>0</v>
      </c>
      <c r="Q301" t="b">
        <v>0</v>
      </c>
      <c r="R301" s="15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8"/>
        <v>42977.208333333328</v>
      </c>
      <c r="O302" s="8">
        <f t="shared" si="19"/>
        <v>42978.208333333328</v>
      </c>
      <c r="P302" t="b">
        <v>0</v>
      </c>
      <c r="Q302" t="b">
        <v>1</v>
      </c>
      <c r="R302" s="15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8"/>
        <v>42061.25</v>
      </c>
      <c r="O303" s="8">
        <f t="shared" si="19"/>
        <v>42078.208333333328</v>
      </c>
      <c r="P303" t="b">
        <v>0</v>
      </c>
      <c r="Q303" t="b">
        <v>0</v>
      </c>
      <c r="R303" s="15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34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8"/>
        <v>43345.208333333328</v>
      </c>
      <c r="O304" s="8">
        <f t="shared" si="19"/>
        <v>43359.208333333328</v>
      </c>
      <c r="P304" t="b">
        <v>0</v>
      </c>
      <c r="Q304" t="b">
        <v>0</v>
      </c>
      <c r="R304" s="15" t="s">
        <v>33</v>
      </c>
      <c r="S304" t="str" cm="1">
        <f t="array" ref="S304:T304">_xlfn.TEXTSPLIT(R304,"/")</f>
        <v>theater</v>
      </c>
      <c r="T304" t="str">
        <v>plays</v>
      </c>
    </row>
    <row r="305" spans="1:20" ht="34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8"/>
        <v>42376.25</v>
      </c>
      <c r="O305" s="8">
        <f t="shared" si="19"/>
        <v>42381.25</v>
      </c>
      <c r="P305" t="b">
        <v>0</v>
      </c>
      <c r="Q305" t="b">
        <v>0</v>
      </c>
      <c r="R305" s="1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34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8"/>
        <v>42589.208333333328</v>
      </c>
      <c r="O306" s="8">
        <f t="shared" si="19"/>
        <v>42630.208333333328</v>
      </c>
      <c r="P306" t="b">
        <v>0</v>
      </c>
      <c r="Q306" t="b">
        <v>0</v>
      </c>
      <c r="R306" s="15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8"/>
        <v>42448.208333333328</v>
      </c>
      <c r="O307" s="8">
        <f t="shared" si="19"/>
        <v>42489.208333333328</v>
      </c>
      <c r="P307" t="b">
        <v>0</v>
      </c>
      <c r="Q307" t="b">
        <v>0</v>
      </c>
      <c r="R307" s="15" t="s">
        <v>33</v>
      </c>
      <c r="S307" t="str" cm="1">
        <f t="array" ref="S307:T307">_xlfn.TEXTSPLIT(R307,"/")</f>
        <v>theater</v>
      </c>
      <c r="T307" t="str">
        <v>plays</v>
      </c>
    </row>
    <row r="308" spans="1:20" ht="51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8"/>
        <v>42930.208333333328</v>
      </c>
      <c r="O308" s="8">
        <f t="shared" si="19"/>
        <v>42933.208333333328</v>
      </c>
      <c r="P308" t="b">
        <v>0</v>
      </c>
      <c r="Q308" t="b">
        <v>1</v>
      </c>
      <c r="R308" s="15" t="s">
        <v>33</v>
      </c>
      <c r="S308" t="str" cm="1">
        <f t="array" ref="S308:T308">_xlfn.TEXTSPLIT(R308,"/")</f>
        <v>theater</v>
      </c>
      <c r="T308" t="str">
        <v>plays</v>
      </c>
    </row>
    <row r="309" spans="1:20" ht="34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8"/>
        <v>41066.208333333336</v>
      </c>
      <c r="O309" s="8">
        <f t="shared" si="19"/>
        <v>41086.208333333336</v>
      </c>
      <c r="P309" t="b">
        <v>0</v>
      </c>
      <c r="Q309" t="b">
        <v>1</v>
      </c>
      <c r="R309" s="15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34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8"/>
        <v>40651.208333333336</v>
      </c>
      <c r="O310" s="8">
        <f t="shared" si="19"/>
        <v>40652.208333333336</v>
      </c>
      <c r="P310" t="b">
        <v>0</v>
      </c>
      <c r="Q310" t="b">
        <v>0</v>
      </c>
      <c r="R310" s="15" t="s">
        <v>33</v>
      </c>
      <c r="S310" t="str" cm="1">
        <f t="array" ref="S310:T310">_xlfn.TEXTSPLIT(R310,"/")</f>
        <v>theater</v>
      </c>
      <c r="T310" t="str">
        <v>plays</v>
      </c>
    </row>
    <row r="311" spans="1:20" ht="34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8"/>
        <v>40807.208333333336</v>
      </c>
      <c r="O311" s="8">
        <f t="shared" si="19"/>
        <v>40827.208333333336</v>
      </c>
      <c r="P311" t="b">
        <v>0</v>
      </c>
      <c r="Q311" t="b">
        <v>1</v>
      </c>
      <c r="R311" s="15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34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8"/>
        <v>40277.208333333336</v>
      </c>
      <c r="O312" s="8">
        <f t="shared" si="19"/>
        <v>40293.208333333336</v>
      </c>
      <c r="P312" t="b">
        <v>0</v>
      </c>
      <c r="Q312" t="b">
        <v>0</v>
      </c>
      <c r="R312" s="15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8"/>
        <v>40590.25</v>
      </c>
      <c r="O313" s="8">
        <f t="shared" si="19"/>
        <v>40602.25</v>
      </c>
      <c r="P313" t="b">
        <v>0</v>
      </c>
      <c r="Q313" t="b">
        <v>0</v>
      </c>
      <c r="R313" s="15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8"/>
        <v>41572.208333333336</v>
      </c>
      <c r="O314" s="8">
        <f t="shared" si="19"/>
        <v>41579.208333333336</v>
      </c>
      <c r="P314" t="b">
        <v>0</v>
      </c>
      <c r="Q314" t="b">
        <v>0</v>
      </c>
      <c r="R314" s="15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8"/>
        <v>40966.25</v>
      </c>
      <c r="O315" s="8">
        <f t="shared" si="19"/>
        <v>40968.25</v>
      </c>
      <c r="P315" t="b">
        <v>0</v>
      </c>
      <c r="Q315" t="b">
        <v>0</v>
      </c>
      <c r="R315" s="15" t="s">
        <v>23</v>
      </c>
      <c r="S315" t="str" cm="1">
        <f t="array" ref="S315:T315">_xlfn.TEXTSPLIT(R315,"/")</f>
        <v>music</v>
      </c>
      <c r="T315" t="str">
        <v>rock</v>
      </c>
    </row>
    <row r="316" spans="1:20" ht="34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8"/>
        <v>43536.208333333328</v>
      </c>
      <c r="O316" s="8">
        <f t="shared" si="19"/>
        <v>43541.208333333328</v>
      </c>
      <c r="P316" t="b">
        <v>0</v>
      </c>
      <c r="Q316" t="b">
        <v>1</v>
      </c>
      <c r="R316" s="15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8"/>
        <v>41783.208333333336</v>
      </c>
      <c r="O317" s="8">
        <f t="shared" si="19"/>
        <v>41812.208333333336</v>
      </c>
      <c r="P317" t="b">
        <v>0</v>
      </c>
      <c r="Q317" t="b">
        <v>0</v>
      </c>
      <c r="R317" s="15" t="s">
        <v>33</v>
      </c>
      <c r="S317" t="str" cm="1">
        <f t="array" ref="S317:T317">_xlfn.TEXTSPLIT(R317,"/")</f>
        <v>theater</v>
      </c>
      <c r="T317" t="str">
        <v>plays</v>
      </c>
    </row>
    <row r="318" spans="1:20" ht="34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 s="5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8"/>
        <v>43788.25</v>
      </c>
      <c r="O318" s="8">
        <f t="shared" si="19"/>
        <v>43789.25</v>
      </c>
      <c r="P318" t="b">
        <v>0</v>
      </c>
      <c r="Q318" t="b">
        <v>1</v>
      </c>
      <c r="R318" s="15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34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8"/>
        <v>42869.208333333328</v>
      </c>
      <c r="O319" s="8">
        <f t="shared" si="19"/>
        <v>42882.208333333328</v>
      </c>
      <c r="P319" t="b">
        <v>0</v>
      </c>
      <c r="Q319" t="b">
        <v>0</v>
      </c>
      <c r="R319" s="15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8"/>
        <v>41684.25</v>
      </c>
      <c r="O320" s="8">
        <f t="shared" si="19"/>
        <v>41686.25</v>
      </c>
      <c r="P320" t="b">
        <v>0</v>
      </c>
      <c r="Q320" t="b">
        <v>0</v>
      </c>
      <c r="R320" s="15" t="s">
        <v>23</v>
      </c>
      <c r="S320" t="str" cm="1">
        <f t="array" ref="S320:T320">_xlfn.TEXTSPLIT(R320,"/")</f>
        <v>music</v>
      </c>
      <c r="T320" t="str">
        <v>rock</v>
      </c>
    </row>
    <row r="321" spans="1:20" ht="34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8"/>
        <v>40402.208333333336</v>
      </c>
      <c r="O321" s="8">
        <f t="shared" si="19"/>
        <v>40426.208333333336</v>
      </c>
      <c r="P321" t="b">
        <v>0</v>
      </c>
      <c r="Q321" t="b">
        <v>0</v>
      </c>
      <c r="R321" s="15" t="s">
        <v>28</v>
      </c>
      <c r="S321" t="str" cm="1">
        <f t="array" ref="S321:T321">_xlfn.TEXTSPLIT(R321,"/")</f>
        <v>technology</v>
      </c>
      <c r="T321" t="str">
        <v>web</v>
      </c>
    </row>
    <row r="322" spans="1:20" ht="34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9.5876777251184837</v>
      </c>
      <c r="G322" t="s">
        <v>14</v>
      </c>
      <c r="H322">
        <v>80</v>
      </c>
      <c r="I322" s="5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18"/>
        <v>40673.208333333336</v>
      </c>
      <c r="O322" s="8">
        <f t="shared" si="19"/>
        <v>40682.208333333336</v>
      </c>
      <c r="P322" t="b">
        <v>0</v>
      </c>
      <c r="Q322" t="b">
        <v>0</v>
      </c>
      <c r="R322" s="15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(E323/D323)*100</f>
        <v>94.144366197183089</v>
      </c>
      <c r="G323" t="s">
        <v>14</v>
      </c>
      <c r="H323">
        <v>2468</v>
      </c>
      <c r="I323" s="5">
        <f t="shared" ref="I323:I386" si="21">IF(H323=0,0,E323/H323)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22">(((L323/60)/60)/24)+DATE(1970,1,1)</f>
        <v>40634.208333333336</v>
      </c>
      <c r="O323" s="8">
        <f t="shared" ref="O323:O386" si="23">(((M323/60)/60)/24)+DATE(1970,1,1)</f>
        <v>40642.208333333336</v>
      </c>
      <c r="P323" t="b">
        <v>0</v>
      </c>
      <c r="Q323" t="b">
        <v>0</v>
      </c>
      <c r="R323" s="15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 s="5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2"/>
        <v>40507.25</v>
      </c>
      <c r="O324" s="8">
        <f t="shared" si="23"/>
        <v>40520.25</v>
      </c>
      <c r="P324" t="b">
        <v>0</v>
      </c>
      <c r="Q324" t="b">
        <v>0</v>
      </c>
      <c r="R324" s="15" t="s">
        <v>33</v>
      </c>
      <c r="S324" t="str" cm="1">
        <f t="array" ref="S324:T324">_xlfn.TEXTSPLIT(R324,"/")</f>
        <v>theater</v>
      </c>
      <c r="T324" t="str">
        <v>plays</v>
      </c>
    </row>
    <row r="325" spans="1:20" ht="34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2"/>
        <v>41725.208333333336</v>
      </c>
      <c r="O325" s="8">
        <f t="shared" si="23"/>
        <v>41727.208333333336</v>
      </c>
      <c r="P325" t="b">
        <v>0</v>
      </c>
      <c r="Q325" t="b">
        <v>0</v>
      </c>
      <c r="R325" s="1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2"/>
        <v>42176.208333333328</v>
      </c>
      <c r="O326" s="8">
        <f t="shared" si="23"/>
        <v>42188.208333333328</v>
      </c>
      <c r="P326" t="b">
        <v>0</v>
      </c>
      <c r="Q326" t="b">
        <v>1</v>
      </c>
      <c r="R326" s="15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2"/>
        <v>43267.208333333328</v>
      </c>
      <c r="O327" s="8">
        <f t="shared" si="23"/>
        <v>43290.208333333328</v>
      </c>
      <c r="P327" t="b">
        <v>0</v>
      </c>
      <c r="Q327" t="b">
        <v>1</v>
      </c>
      <c r="R327" s="15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2"/>
        <v>42364.25</v>
      </c>
      <c r="O328" s="8">
        <f t="shared" si="23"/>
        <v>42370.25</v>
      </c>
      <c r="P328" t="b">
        <v>0</v>
      </c>
      <c r="Q328" t="b">
        <v>0</v>
      </c>
      <c r="R328" s="15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34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2"/>
        <v>43705.208333333328</v>
      </c>
      <c r="O329" s="8">
        <f t="shared" si="23"/>
        <v>43709.208333333328</v>
      </c>
      <c r="P329" t="b">
        <v>0</v>
      </c>
      <c r="Q329" t="b">
        <v>1</v>
      </c>
      <c r="R329" s="15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2"/>
        <v>43434.25</v>
      </c>
      <c r="O330" s="8">
        <f t="shared" si="23"/>
        <v>43445.25</v>
      </c>
      <c r="P330" t="b">
        <v>0</v>
      </c>
      <c r="Q330" t="b">
        <v>0</v>
      </c>
      <c r="R330" s="15" t="s">
        <v>23</v>
      </c>
      <c r="S330" t="str" cm="1">
        <f t="array" ref="S330:T330">_xlfn.TEXTSPLIT(R330,"/")</f>
        <v>music</v>
      </c>
      <c r="T330" t="str">
        <v>rock</v>
      </c>
    </row>
    <row r="331" spans="1:20" ht="34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2"/>
        <v>42716.25</v>
      </c>
      <c r="O331" s="8">
        <f t="shared" si="23"/>
        <v>42727.25</v>
      </c>
      <c r="P331" t="b">
        <v>0</v>
      </c>
      <c r="Q331" t="b">
        <v>0</v>
      </c>
      <c r="R331" s="15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2"/>
        <v>43077.25</v>
      </c>
      <c r="O332" s="8">
        <f t="shared" si="23"/>
        <v>43078.25</v>
      </c>
      <c r="P332" t="b">
        <v>0</v>
      </c>
      <c r="Q332" t="b">
        <v>0</v>
      </c>
      <c r="R332" s="15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2"/>
        <v>40896.25</v>
      </c>
      <c r="O333" s="8">
        <f t="shared" si="23"/>
        <v>40897.25</v>
      </c>
      <c r="P333" t="b">
        <v>0</v>
      </c>
      <c r="Q333" t="b">
        <v>0</v>
      </c>
      <c r="R333" s="15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2"/>
        <v>41361.208333333336</v>
      </c>
      <c r="O334" s="8">
        <f t="shared" si="23"/>
        <v>41362.208333333336</v>
      </c>
      <c r="P334" t="b">
        <v>0</v>
      </c>
      <c r="Q334" t="b">
        <v>0</v>
      </c>
      <c r="R334" s="15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34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2"/>
        <v>43424.25</v>
      </c>
      <c r="O335" s="8">
        <f t="shared" si="23"/>
        <v>43452.25</v>
      </c>
      <c r="P335" t="b">
        <v>0</v>
      </c>
      <c r="Q335" t="b">
        <v>0</v>
      </c>
      <c r="R335" s="15" t="s">
        <v>33</v>
      </c>
      <c r="S335" t="str" cm="1">
        <f t="array" ref="S335:T335">_xlfn.TEXTSPLIT(R335,"/")</f>
        <v>theater</v>
      </c>
      <c r="T335" t="str">
        <v>plays</v>
      </c>
    </row>
    <row r="336" spans="1:20" ht="34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2"/>
        <v>43110.25</v>
      </c>
      <c r="O336" s="8">
        <f t="shared" si="23"/>
        <v>43117.25</v>
      </c>
      <c r="P336" t="b">
        <v>0</v>
      </c>
      <c r="Q336" t="b">
        <v>0</v>
      </c>
      <c r="R336" s="15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2"/>
        <v>43784.25</v>
      </c>
      <c r="O337" s="8">
        <f t="shared" si="23"/>
        <v>43797.25</v>
      </c>
      <c r="P337" t="b">
        <v>0</v>
      </c>
      <c r="Q337" t="b">
        <v>0</v>
      </c>
      <c r="R337" s="15" t="s">
        <v>23</v>
      </c>
      <c r="S337" t="str" cm="1">
        <f t="array" ref="S337:T337">_xlfn.TEXTSPLIT(R337,"/")</f>
        <v>music</v>
      </c>
      <c r="T337" t="str">
        <v>rock</v>
      </c>
    </row>
    <row r="338" spans="1:20" ht="34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2"/>
        <v>40527.25</v>
      </c>
      <c r="O338" s="8">
        <f t="shared" si="23"/>
        <v>40528.25</v>
      </c>
      <c r="P338" t="b">
        <v>0</v>
      </c>
      <c r="Q338" t="b">
        <v>1</v>
      </c>
      <c r="R338" s="15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2"/>
        <v>43780.25</v>
      </c>
      <c r="O339" s="8">
        <f t="shared" si="23"/>
        <v>43781.25</v>
      </c>
      <c r="P339" t="b">
        <v>0</v>
      </c>
      <c r="Q339" t="b">
        <v>0</v>
      </c>
      <c r="R339" s="15" t="s">
        <v>33</v>
      </c>
      <c r="S339" t="str" cm="1">
        <f t="array" ref="S339:T339">_xlfn.TEXTSPLIT(R339,"/")</f>
        <v>theater</v>
      </c>
      <c r="T339" t="str">
        <v>plays</v>
      </c>
    </row>
    <row r="340" spans="1:20" ht="34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2"/>
        <v>40821.208333333336</v>
      </c>
      <c r="O340" s="8">
        <f t="shared" si="23"/>
        <v>40851.208333333336</v>
      </c>
      <c r="P340" t="b">
        <v>0</v>
      </c>
      <c r="Q340" t="b">
        <v>0</v>
      </c>
      <c r="R340" s="15" t="s">
        <v>33</v>
      </c>
      <c r="S340" t="str" cm="1">
        <f t="array" ref="S340:T340">_xlfn.TEXTSPLIT(R340,"/")</f>
        <v>theater</v>
      </c>
      <c r="T340" t="str">
        <v>plays</v>
      </c>
    </row>
    <row r="341" spans="1:20" ht="34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2"/>
        <v>42949.208333333328</v>
      </c>
      <c r="O341" s="8">
        <f t="shared" si="23"/>
        <v>42963.208333333328</v>
      </c>
      <c r="P341" t="b">
        <v>0</v>
      </c>
      <c r="Q341" t="b">
        <v>0</v>
      </c>
      <c r="R341" s="15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2"/>
        <v>40889.25</v>
      </c>
      <c r="O342" s="8">
        <f t="shared" si="23"/>
        <v>40890.25</v>
      </c>
      <c r="P342" t="b">
        <v>0</v>
      </c>
      <c r="Q342" t="b">
        <v>0</v>
      </c>
      <c r="R342" s="15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2"/>
        <v>42244.208333333328</v>
      </c>
      <c r="O343" s="8">
        <f t="shared" si="23"/>
        <v>42251.208333333328</v>
      </c>
      <c r="P343" t="b">
        <v>0</v>
      </c>
      <c r="Q343" t="b">
        <v>0</v>
      </c>
      <c r="R343" s="15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34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2"/>
        <v>41475.208333333336</v>
      </c>
      <c r="O344" s="8">
        <f t="shared" si="23"/>
        <v>41487.208333333336</v>
      </c>
      <c r="P344" t="b">
        <v>0</v>
      </c>
      <c r="Q344" t="b">
        <v>0</v>
      </c>
      <c r="R344" s="15" t="s">
        <v>33</v>
      </c>
      <c r="S344" t="str" cm="1">
        <f t="array" ref="S344:T344">_xlfn.TEXTSPLIT(R344,"/")</f>
        <v>theater</v>
      </c>
      <c r="T344" t="str">
        <v>plays</v>
      </c>
    </row>
    <row r="345" spans="1:20" ht="34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2"/>
        <v>41597.25</v>
      </c>
      <c r="O345" s="8">
        <f t="shared" si="23"/>
        <v>41650.25</v>
      </c>
      <c r="P345" t="b">
        <v>0</v>
      </c>
      <c r="Q345" t="b">
        <v>0</v>
      </c>
      <c r="R345" s="1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2"/>
        <v>43122.25</v>
      </c>
      <c r="O346" s="8">
        <f t="shared" si="23"/>
        <v>43162.25</v>
      </c>
      <c r="P346" t="b">
        <v>0</v>
      </c>
      <c r="Q346" t="b">
        <v>0</v>
      </c>
      <c r="R346" s="15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34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2"/>
        <v>42194.208333333328</v>
      </c>
      <c r="O347" s="8">
        <f t="shared" si="23"/>
        <v>42195.208333333328</v>
      </c>
      <c r="P347" t="b">
        <v>0</v>
      </c>
      <c r="Q347" t="b">
        <v>0</v>
      </c>
      <c r="R347" s="15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34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2"/>
        <v>42971.208333333328</v>
      </c>
      <c r="O348" s="8">
        <f t="shared" si="23"/>
        <v>43026.208333333328</v>
      </c>
      <c r="P348" t="b">
        <v>0</v>
      </c>
      <c r="Q348" t="b">
        <v>1</v>
      </c>
      <c r="R348" s="15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34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2"/>
        <v>42046.25</v>
      </c>
      <c r="O349" s="8">
        <f t="shared" si="23"/>
        <v>42070.25</v>
      </c>
      <c r="P349" t="b">
        <v>0</v>
      </c>
      <c r="Q349" t="b">
        <v>0</v>
      </c>
      <c r="R349" s="15" t="s">
        <v>28</v>
      </c>
      <c r="S349" t="str" cm="1">
        <f t="array" ref="S349:T349">_xlfn.TEXTSPLIT(R349,"/")</f>
        <v>technology</v>
      </c>
      <c r="T349" t="str">
        <v>web</v>
      </c>
    </row>
    <row r="350" spans="1:20" ht="34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2"/>
        <v>42782.25</v>
      </c>
      <c r="O350" s="8">
        <f t="shared" si="23"/>
        <v>42795.25</v>
      </c>
      <c r="P350" t="b">
        <v>0</v>
      </c>
      <c r="Q350" t="b">
        <v>0</v>
      </c>
      <c r="R350" s="15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34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2"/>
        <v>42930.208333333328</v>
      </c>
      <c r="O351" s="8">
        <f t="shared" si="23"/>
        <v>42960.208333333328</v>
      </c>
      <c r="P351" t="b">
        <v>0</v>
      </c>
      <c r="Q351" t="b">
        <v>0</v>
      </c>
      <c r="R351" s="15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2"/>
        <v>42144.208333333328</v>
      </c>
      <c r="O352" s="8">
        <f t="shared" si="23"/>
        <v>42162.208333333328</v>
      </c>
      <c r="P352" t="b">
        <v>0</v>
      </c>
      <c r="Q352" t="b">
        <v>1</v>
      </c>
      <c r="R352" s="15" t="s">
        <v>159</v>
      </c>
      <c r="S352" t="str" cm="1">
        <f t="array" ref="S352:T352">_xlfn.TEXTSPLIT(R352,"/")</f>
        <v>music</v>
      </c>
      <c r="T352" t="str">
        <v>jazz</v>
      </c>
    </row>
    <row r="353" spans="1:20" ht="34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2"/>
        <v>42240.208333333328</v>
      </c>
      <c r="O353" s="8">
        <f t="shared" si="23"/>
        <v>42254.208333333328</v>
      </c>
      <c r="P353" t="b">
        <v>0</v>
      </c>
      <c r="Q353" t="b">
        <v>0</v>
      </c>
      <c r="R353" s="15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2"/>
        <v>42315.25</v>
      </c>
      <c r="O354" s="8">
        <f t="shared" si="23"/>
        <v>42323.25</v>
      </c>
      <c r="P354" t="b">
        <v>0</v>
      </c>
      <c r="Q354" t="b">
        <v>0</v>
      </c>
      <c r="R354" s="15" t="s">
        <v>33</v>
      </c>
      <c r="S354" t="str" cm="1">
        <f t="array" ref="S354:T354">_xlfn.TEXTSPLIT(R354,"/")</f>
        <v>theater</v>
      </c>
      <c r="T354" t="str">
        <v>plays</v>
      </c>
    </row>
    <row r="355" spans="1:20" ht="34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2"/>
        <v>43651.208333333328</v>
      </c>
      <c r="O355" s="8">
        <f t="shared" si="23"/>
        <v>43652.208333333328</v>
      </c>
      <c r="P355" t="b">
        <v>0</v>
      </c>
      <c r="Q355" t="b">
        <v>0</v>
      </c>
      <c r="R355" s="15" t="s">
        <v>33</v>
      </c>
      <c r="S355" t="str" cm="1">
        <f t="array" ref="S355:T355">_xlfn.TEXTSPLIT(R355,"/")</f>
        <v>theater</v>
      </c>
      <c r="T355" t="str">
        <v>plays</v>
      </c>
    </row>
    <row r="356" spans="1:20" ht="34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2"/>
        <v>41520.208333333336</v>
      </c>
      <c r="O356" s="8">
        <f t="shared" si="23"/>
        <v>41527.208333333336</v>
      </c>
      <c r="P356" t="b">
        <v>0</v>
      </c>
      <c r="Q356" t="b">
        <v>0</v>
      </c>
      <c r="R356" s="15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2"/>
        <v>42757.25</v>
      </c>
      <c r="O357" s="8">
        <f t="shared" si="23"/>
        <v>42797.25</v>
      </c>
      <c r="P357" t="b">
        <v>0</v>
      </c>
      <c r="Q357" t="b">
        <v>0</v>
      </c>
      <c r="R357" s="15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34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 s="5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2"/>
        <v>40922.25</v>
      </c>
      <c r="O358" s="8">
        <f t="shared" si="23"/>
        <v>40931.25</v>
      </c>
      <c r="P358" t="b">
        <v>0</v>
      </c>
      <c r="Q358" t="b">
        <v>0</v>
      </c>
      <c r="R358" s="15" t="s">
        <v>33</v>
      </c>
      <c r="S358" t="str" cm="1">
        <f t="array" ref="S358:T358">_xlfn.TEXTSPLIT(R358,"/")</f>
        <v>theater</v>
      </c>
      <c r="T358" t="str">
        <v>plays</v>
      </c>
    </row>
    <row r="359" spans="1:20" ht="34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2"/>
        <v>42250.208333333328</v>
      </c>
      <c r="O359" s="8">
        <f t="shared" si="23"/>
        <v>42275.208333333328</v>
      </c>
      <c r="P359" t="b">
        <v>0</v>
      </c>
      <c r="Q359" t="b">
        <v>0</v>
      </c>
      <c r="R359" s="15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34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2"/>
        <v>43322.208333333328</v>
      </c>
      <c r="O360" s="8">
        <f t="shared" si="23"/>
        <v>43325.208333333328</v>
      </c>
      <c r="P360" t="b">
        <v>1</v>
      </c>
      <c r="Q360" t="b">
        <v>0</v>
      </c>
      <c r="R360" s="15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34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2"/>
        <v>40782.208333333336</v>
      </c>
      <c r="O361" s="8">
        <f t="shared" si="23"/>
        <v>40789.208333333336</v>
      </c>
      <c r="P361" t="b">
        <v>0</v>
      </c>
      <c r="Q361" t="b">
        <v>0</v>
      </c>
      <c r="R361" s="15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34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2"/>
        <v>40544.25</v>
      </c>
      <c r="O362" s="8">
        <f t="shared" si="23"/>
        <v>40558.25</v>
      </c>
      <c r="P362" t="b">
        <v>0</v>
      </c>
      <c r="Q362" t="b">
        <v>1</v>
      </c>
      <c r="R362" s="15" t="s">
        <v>33</v>
      </c>
      <c r="S362" t="str" cm="1">
        <f t="array" ref="S362:T362">_xlfn.TEXTSPLIT(R362,"/")</f>
        <v>theater</v>
      </c>
      <c r="T362" t="str">
        <v>plays</v>
      </c>
    </row>
    <row r="363" spans="1:20" ht="34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2"/>
        <v>43015.208333333328</v>
      </c>
      <c r="O363" s="8">
        <f t="shared" si="23"/>
        <v>43039.208333333328</v>
      </c>
      <c r="P363" t="b">
        <v>0</v>
      </c>
      <c r="Q363" t="b">
        <v>0</v>
      </c>
      <c r="R363" s="15" t="s">
        <v>33</v>
      </c>
      <c r="S363" t="str" cm="1">
        <f t="array" ref="S363:T363">_xlfn.TEXTSPLIT(R363,"/")</f>
        <v>theater</v>
      </c>
      <c r="T363" t="str">
        <v>plays</v>
      </c>
    </row>
    <row r="364" spans="1:20" ht="34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2"/>
        <v>40570.25</v>
      </c>
      <c r="O364" s="8">
        <f t="shared" si="23"/>
        <v>40608.25</v>
      </c>
      <c r="P364" t="b">
        <v>0</v>
      </c>
      <c r="Q364" t="b">
        <v>0</v>
      </c>
      <c r="R364" s="15" t="s">
        <v>23</v>
      </c>
      <c r="S364" t="str" cm="1">
        <f t="array" ref="S364:T364">_xlfn.TEXTSPLIT(R364,"/")</f>
        <v>music</v>
      </c>
      <c r="T364" t="str">
        <v>rock</v>
      </c>
    </row>
    <row r="365" spans="1:20" ht="34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2"/>
        <v>40904.25</v>
      </c>
      <c r="O365" s="8">
        <f t="shared" si="23"/>
        <v>40905.25</v>
      </c>
      <c r="P365" t="b">
        <v>0</v>
      </c>
      <c r="Q365" t="b">
        <v>0</v>
      </c>
      <c r="R365" s="15" t="s">
        <v>23</v>
      </c>
      <c r="S365" t="str" cm="1">
        <f t="array" ref="S365:T365">_xlfn.TEXTSPLIT(R365,"/")</f>
        <v>music</v>
      </c>
      <c r="T365" t="str">
        <v>rock</v>
      </c>
    </row>
    <row r="366" spans="1:20" ht="34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2"/>
        <v>43164.25</v>
      </c>
      <c r="O366" s="8">
        <f t="shared" si="23"/>
        <v>43194.208333333328</v>
      </c>
      <c r="P366" t="b">
        <v>0</v>
      </c>
      <c r="Q366" t="b">
        <v>0</v>
      </c>
      <c r="R366" s="15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34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2"/>
        <v>42733.25</v>
      </c>
      <c r="O367" s="8">
        <f t="shared" si="23"/>
        <v>42760.25</v>
      </c>
      <c r="P367" t="b">
        <v>0</v>
      </c>
      <c r="Q367" t="b">
        <v>0</v>
      </c>
      <c r="R367" s="15" t="s">
        <v>33</v>
      </c>
      <c r="S367" t="str" cm="1">
        <f t="array" ref="S367:T367">_xlfn.TEXTSPLIT(R367,"/")</f>
        <v>theater</v>
      </c>
      <c r="T367" t="str">
        <v>plays</v>
      </c>
    </row>
    <row r="368" spans="1:20" ht="34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2"/>
        <v>40546.25</v>
      </c>
      <c r="O368" s="8">
        <f t="shared" si="23"/>
        <v>40547.25</v>
      </c>
      <c r="P368" t="b">
        <v>0</v>
      </c>
      <c r="Q368" t="b">
        <v>1</v>
      </c>
      <c r="R368" s="15" t="s">
        <v>33</v>
      </c>
      <c r="S368" t="str" cm="1">
        <f t="array" ref="S368:T368">_xlfn.TEXTSPLIT(R368,"/")</f>
        <v>theater</v>
      </c>
      <c r="T368" t="str">
        <v>plays</v>
      </c>
    </row>
    <row r="369" spans="1:20" ht="34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2"/>
        <v>41930.208333333336</v>
      </c>
      <c r="O369" s="8">
        <f t="shared" si="23"/>
        <v>41954.25</v>
      </c>
      <c r="P369" t="b">
        <v>0</v>
      </c>
      <c r="Q369" t="b">
        <v>1</v>
      </c>
      <c r="R369" s="15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2"/>
        <v>40464.208333333336</v>
      </c>
      <c r="O370" s="8">
        <f t="shared" si="23"/>
        <v>40487.208333333336</v>
      </c>
      <c r="P370" t="b">
        <v>0</v>
      </c>
      <c r="Q370" t="b">
        <v>1</v>
      </c>
      <c r="R370" s="15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34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2"/>
        <v>41308.25</v>
      </c>
      <c r="O371" s="8">
        <f t="shared" si="23"/>
        <v>41347.208333333336</v>
      </c>
      <c r="P371" t="b">
        <v>0</v>
      </c>
      <c r="Q371" t="b">
        <v>1</v>
      </c>
      <c r="R371" s="15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34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2"/>
        <v>43570.208333333328</v>
      </c>
      <c r="O372" s="8">
        <f t="shared" si="23"/>
        <v>43576.208333333328</v>
      </c>
      <c r="P372" t="b">
        <v>0</v>
      </c>
      <c r="Q372" t="b">
        <v>0</v>
      </c>
      <c r="R372" s="15" t="s">
        <v>33</v>
      </c>
      <c r="S372" t="str" cm="1">
        <f t="array" ref="S372:T372">_xlfn.TEXTSPLIT(R372,"/")</f>
        <v>theater</v>
      </c>
      <c r="T372" t="str">
        <v>plays</v>
      </c>
    </row>
    <row r="373" spans="1:20" ht="34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2"/>
        <v>42043.25</v>
      </c>
      <c r="O373" s="8">
        <f t="shared" si="23"/>
        <v>42094.208333333328</v>
      </c>
      <c r="P373" t="b">
        <v>0</v>
      </c>
      <c r="Q373" t="b">
        <v>0</v>
      </c>
      <c r="R373" s="15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2"/>
        <v>42012.25</v>
      </c>
      <c r="O374" s="8">
        <f t="shared" si="23"/>
        <v>42032.25</v>
      </c>
      <c r="P374" t="b">
        <v>0</v>
      </c>
      <c r="Q374" t="b">
        <v>1</v>
      </c>
      <c r="R374" s="15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2"/>
        <v>42964.208333333328</v>
      </c>
      <c r="O375" s="8">
        <f t="shared" si="23"/>
        <v>42972.208333333328</v>
      </c>
      <c r="P375" t="b">
        <v>0</v>
      </c>
      <c r="Q375" t="b">
        <v>0</v>
      </c>
      <c r="R375" s="1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2"/>
        <v>43476.25</v>
      </c>
      <c r="O376" s="8">
        <f t="shared" si="23"/>
        <v>43481.25</v>
      </c>
      <c r="P376" t="b">
        <v>0</v>
      </c>
      <c r="Q376" t="b">
        <v>1</v>
      </c>
      <c r="R376" s="15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2"/>
        <v>42293.208333333328</v>
      </c>
      <c r="O377" s="8">
        <f t="shared" si="23"/>
        <v>42350.25</v>
      </c>
      <c r="P377" t="b">
        <v>0</v>
      </c>
      <c r="Q377" t="b">
        <v>0</v>
      </c>
      <c r="R377" s="15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2"/>
        <v>41826.208333333336</v>
      </c>
      <c r="O378" s="8">
        <f t="shared" si="23"/>
        <v>41832.208333333336</v>
      </c>
      <c r="P378" t="b">
        <v>0</v>
      </c>
      <c r="Q378" t="b">
        <v>0</v>
      </c>
      <c r="R378" s="15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2"/>
        <v>43760.208333333328</v>
      </c>
      <c r="O379" s="8">
        <f t="shared" si="23"/>
        <v>43774.25</v>
      </c>
      <c r="P379" t="b">
        <v>0</v>
      </c>
      <c r="Q379" t="b">
        <v>0</v>
      </c>
      <c r="R379" s="15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2"/>
        <v>43241.208333333328</v>
      </c>
      <c r="O380" s="8">
        <f t="shared" si="23"/>
        <v>43279.208333333328</v>
      </c>
      <c r="P380" t="b">
        <v>0</v>
      </c>
      <c r="Q380" t="b">
        <v>0</v>
      </c>
      <c r="R380" s="15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34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2"/>
        <v>40843.208333333336</v>
      </c>
      <c r="O381" s="8">
        <f t="shared" si="23"/>
        <v>40857.25</v>
      </c>
      <c r="P381" t="b">
        <v>0</v>
      </c>
      <c r="Q381" t="b">
        <v>0</v>
      </c>
      <c r="R381" s="15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2"/>
        <v>41448.208333333336</v>
      </c>
      <c r="O382" s="8">
        <f t="shared" si="23"/>
        <v>41453.208333333336</v>
      </c>
      <c r="P382" t="b">
        <v>0</v>
      </c>
      <c r="Q382" t="b">
        <v>0</v>
      </c>
      <c r="R382" s="15" t="s">
        <v>33</v>
      </c>
      <c r="S382" t="str" cm="1">
        <f t="array" ref="S382:T382">_xlfn.TEXTSPLIT(R382,"/")</f>
        <v>theater</v>
      </c>
      <c r="T382" t="str">
        <v>plays</v>
      </c>
    </row>
    <row r="383" spans="1:20" ht="34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2"/>
        <v>42163.208333333328</v>
      </c>
      <c r="O383" s="8">
        <f t="shared" si="23"/>
        <v>42209.208333333328</v>
      </c>
      <c r="P383" t="b">
        <v>0</v>
      </c>
      <c r="Q383" t="b">
        <v>0</v>
      </c>
      <c r="R383" s="15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2"/>
        <v>43024.208333333328</v>
      </c>
      <c r="O384" s="8">
        <f t="shared" si="23"/>
        <v>43043.208333333328</v>
      </c>
      <c r="P384" t="b">
        <v>0</v>
      </c>
      <c r="Q384" t="b">
        <v>0</v>
      </c>
      <c r="R384" s="15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34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2"/>
        <v>43509.25</v>
      </c>
      <c r="O385" s="8">
        <f t="shared" si="23"/>
        <v>43515.25</v>
      </c>
      <c r="P385" t="b">
        <v>0</v>
      </c>
      <c r="Q385" t="b">
        <v>1</v>
      </c>
      <c r="R385" s="1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172.00961538461539</v>
      </c>
      <c r="G386" t="s">
        <v>20</v>
      </c>
      <c r="H386">
        <v>4799</v>
      </c>
      <c r="I386" s="5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2"/>
        <v>42776.25</v>
      </c>
      <c r="O386" s="8">
        <f t="shared" si="23"/>
        <v>42803.25</v>
      </c>
      <c r="P386" t="b">
        <v>1</v>
      </c>
      <c r="Q386" t="b">
        <v>1</v>
      </c>
      <c r="R386" s="15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(E387/D387)*100</f>
        <v>146.16709511568124</v>
      </c>
      <c r="G387" t="s">
        <v>20</v>
      </c>
      <c r="H387">
        <v>1137</v>
      </c>
      <c r="I387" s="5">
        <f t="shared" ref="I387:I450" si="25">IF(H387=0,0,E387/H387)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26">(((L387/60)/60)/24)+DATE(1970,1,1)</f>
        <v>43553.208333333328</v>
      </c>
      <c r="O387" s="8">
        <f t="shared" ref="O387:O450" si="27">(((M387/60)/60)/24)+DATE(1970,1,1)</f>
        <v>43585.208333333328</v>
      </c>
      <c r="P387" t="b">
        <v>0</v>
      </c>
      <c r="Q387" t="b">
        <v>0</v>
      </c>
      <c r="R387" s="15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 s="5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6"/>
        <v>40355.208333333336</v>
      </c>
      <c r="O388" s="8">
        <f t="shared" si="27"/>
        <v>40367.208333333336</v>
      </c>
      <c r="P388" t="b">
        <v>0</v>
      </c>
      <c r="Q388" t="b">
        <v>0</v>
      </c>
      <c r="R388" s="15" t="s">
        <v>33</v>
      </c>
      <c r="S388" t="str" cm="1">
        <f t="array" ref="S388:T388">_xlfn.TEXTSPLIT(R388,"/")</f>
        <v>theater</v>
      </c>
      <c r="T388" t="str">
        <v>plays</v>
      </c>
    </row>
    <row r="389" spans="1:20" ht="34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6"/>
        <v>41072.208333333336</v>
      </c>
      <c r="O389" s="8">
        <f t="shared" si="27"/>
        <v>41077.208333333336</v>
      </c>
      <c r="P389" t="b">
        <v>0</v>
      </c>
      <c r="Q389" t="b">
        <v>0</v>
      </c>
      <c r="R389" s="15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 s="5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6"/>
        <v>40912.25</v>
      </c>
      <c r="O390" s="8">
        <f t="shared" si="27"/>
        <v>40914.25</v>
      </c>
      <c r="P390" t="b">
        <v>0</v>
      </c>
      <c r="Q390" t="b">
        <v>0</v>
      </c>
      <c r="R390" s="15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34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6"/>
        <v>40479.208333333336</v>
      </c>
      <c r="O391" s="8">
        <f t="shared" si="27"/>
        <v>40506.25</v>
      </c>
      <c r="P391" t="b">
        <v>0</v>
      </c>
      <c r="Q391" t="b">
        <v>0</v>
      </c>
      <c r="R391" s="15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6"/>
        <v>41530.208333333336</v>
      </c>
      <c r="O392" s="8">
        <f t="shared" si="27"/>
        <v>41545.208333333336</v>
      </c>
      <c r="P392" t="b">
        <v>0</v>
      </c>
      <c r="Q392" t="b">
        <v>0</v>
      </c>
      <c r="R392" s="15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6"/>
        <v>41653.25</v>
      </c>
      <c r="O393" s="8">
        <f t="shared" si="27"/>
        <v>41655.25</v>
      </c>
      <c r="P393" t="b">
        <v>0</v>
      </c>
      <c r="Q393" t="b">
        <v>0</v>
      </c>
      <c r="R393" s="15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6"/>
        <v>40549.25</v>
      </c>
      <c r="O394" s="8">
        <f t="shared" si="27"/>
        <v>40551.25</v>
      </c>
      <c r="P394" t="b">
        <v>0</v>
      </c>
      <c r="Q394" t="b">
        <v>0</v>
      </c>
      <c r="R394" s="15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34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6"/>
        <v>42933.208333333328</v>
      </c>
      <c r="O395" s="8">
        <f t="shared" si="27"/>
        <v>42934.208333333328</v>
      </c>
      <c r="P395" t="b">
        <v>0</v>
      </c>
      <c r="Q395" t="b">
        <v>0</v>
      </c>
      <c r="R395" s="15" t="s">
        <v>159</v>
      </c>
      <c r="S395" t="str" cm="1">
        <f t="array" ref="S395:T395">_xlfn.TEXTSPLIT(R395,"/")</f>
        <v>music</v>
      </c>
      <c r="T395" t="str">
        <v>jazz</v>
      </c>
    </row>
    <row r="396" spans="1:20" ht="34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6"/>
        <v>41484.208333333336</v>
      </c>
      <c r="O396" s="8">
        <f t="shared" si="27"/>
        <v>41494.208333333336</v>
      </c>
      <c r="P396" t="b">
        <v>0</v>
      </c>
      <c r="Q396" t="b">
        <v>1</v>
      </c>
      <c r="R396" s="15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6"/>
        <v>40885.25</v>
      </c>
      <c r="O397" s="8">
        <f t="shared" si="27"/>
        <v>40886.25</v>
      </c>
      <c r="P397" t="b">
        <v>1</v>
      </c>
      <c r="Q397" t="b">
        <v>0</v>
      </c>
      <c r="R397" s="15" t="s">
        <v>33</v>
      </c>
      <c r="S397" t="str" cm="1">
        <f t="array" ref="S397:T397">_xlfn.TEXTSPLIT(R397,"/")</f>
        <v>theater</v>
      </c>
      <c r="T397" t="str">
        <v>plays</v>
      </c>
    </row>
    <row r="398" spans="1:20" ht="34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6"/>
        <v>43378.208333333328</v>
      </c>
      <c r="O398" s="8">
        <f t="shared" si="27"/>
        <v>43386.208333333328</v>
      </c>
      <c r="P398" t="b">
        <v>0</v>
      </c>
      <c r="Q398" t="b">
        <v>0</v>
      </c>
      <c r="R398" s="15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34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6"/>
        <v>41417.208333333336</v>
      </c>
      <c r="O399" s="8">
        <f t="shared" si="27"/>
        <v>41423.208333333336</v>
      </c>
      <c r="P399" t="b">
        <v>0</v>
      </c>
      <c r="Q399" t="b">
        <v>0</v>
      </c>
      <c r="R399" s="15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 s="5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6"/>
        <v>43228.208333333328</v>
      </c>
      <c r="O400" s="8">
        <f t="shared" si="27"/>
        <v>43230.208333333328</v>
      </c>
      <c r="P400" t="b">
        <v>0</v>
      </c>
      <c r="Q400" t="b">
        <v>1</v>
      </c>
      <c r="R400" s="15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34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6"/>
        <v>40576.25</v>
      </c>
      <c r="O401" s="8">
        <f t="shared" si="27"/>
        <v>40583.25</v>
      </c>
      <c r="P401" t="b">
        <v>0</v>
      </c>
      <c r="Q401" t="b">
        <v>0</v>
      </c>
      <c r="R401" s="15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6"/>
        <v>41502.208333333336</v>
      </c>
      <c r="O402" s="8">
        <f t="shared" si="27"/>
        <v>41524.208333333336</v>
      </c>
      <c r="P402" t="b">
        <v>0</v>
      </c>
      <c r="Q402" t="b">
        <v>1</v>
      </c>
      <c r="R402" s="15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6"/>
        <v>43765.208333333328</v>
      </c>
      <c r="O403" s="8">
        <f t="shared" si="27"/>
        <v>43765.208333333328</v>
      </c>
      <c r="P403" t="b">
        <v>0</v>
      </c>
      <c r="Q403" t="b">
        <v>0</v>
      </c>
      <c r="R403" s="15" t="s">
        <v>33</v>
      </c>
      <c r="S403" t="str" cm="1">
        <f t="array" ref="S403:T403">_xlfn.TEXTSPLIT(R403,"/")</f>
        <v>theater</v>
      </c>
      <c r="T403" t="str">
        <v>plays</v>
      </c>
    </row>
    <row r="404" spans="1:20" ht="34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6"/>
        <v>40914.25</v>
      </c>
      <c r="O404" s="8">
        <f t="shared" si="27"/>
        <v>40961.25</v>
      </c>
      <c r="P404" t="b">
        <v>0</v>
      </c>
      <c r="Q404" t="b">
        <v>1</v>
      </c>
      <c r="R404" s="15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34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6"/>
        <v>40310.208333333336</v>
      </c>
      <c r="O405" s="8">
        <f t="shared" si="27"/>
        <v>40346.208333333336</v>
      </c>
      <c r="P405" t="b">
        <v>0</v>
      </c>
      <c r="Q405" t="b">
        <v>1</v>
      </c>
      <c r="R405" s="15" t="s">
        <v>33</v>
      </c>
      <c r="S405" t="str" cm="1">
        <f t="array" ref="S405:T405">_xlfn.TEXTSPLIT(R405,"/")</f>
        <v>theater</v>
      </c>
      <c r="T405" t="str">
        <v>plays</v>
      </c>
    </row>
    <row r="406" spans="1:20" ht="34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6"/>
        <v>43053.25</v>
      </c>
      <c r="O406" s="8">
        <f t="shared" si="27"/>
        <v>43056.25</v>
      </c>
      <c r="P406" t="b">
        <v>0</v>
      </c>
      <c r="Q406" t="b">
        <v>0</v>
      </c>
      <c r="R406" s="15" t="s">
        <v>33</v>
      </c>
      <c r="S406" t="str" cm="1">
        <f t="array" ref="S406:T406">_xlfn.TEXTSPLIT(R406,"/")</f>
        <v>theater</v>
      </c>
      <c r="T406" t="str">
        <v>plays</v>
      </c>
    </row>
    <row r="407" spans="1:20" ht="34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6"/>
        <v>43255.208333333328</v>
      </c>
      <c r="O407" s="8">
        <f t="shared" si="27"/>
        <v>43305.208333333328</v>
      </c>
      <c r="P407" t="b">
        <v>0</v>
      </c>
      <c r="Q407" t="b">
        <v>0</v>
      </c>
      <c r="R407" s="15" t="s">
        <v>33</v>
      </c>
      <c r="S407" t="str" cm="1">
        <f t="array" ref="S407:T407">_xlfn.TEXTSPLIT(R407,"/")</f>
        <v>theater</v>
      </c>
      <c r="T407" t="str">
        <v>plays</v>
      </c>
    </row>
    <row r="408" spans="1:20" ht="34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6"/>
        <v>41304.25</v>
      </c>
      <c r="O408" s="8">
        <f t="shared" si="27"/>
        <v>41316.25</v>
      </c>
      <c r="P408" t="b">
        <v>1</v>
      </c>
      <c r="Q408" t="b">
        <v>0</v>
      </c>
      <c r="R408" s="15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34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6"/>
        <v>43751.208333333328</v>
      </c>
      <c r="O409" s="8">
        <f t="shared" si="27"/>
        <v>43758.208333333328</v>
      </c>
      <c r="P409" t="b">
        <v>0</v>
      </c>
      <c r="Q409" t="b">
        <v>0</v>
      </c>
      <c r="R409" s="15" t="s">
        <v>33</v>
      </c>
      <c r="S409" t="str" cm="1">
        <f t="array" ref="S409:T409">_xlfn.TEXTSPLIT(R409,"/")</f>
        <v>theater</v>
      </c>
      <c r="T409" t="str">
        <v>plays</v>
      </c>
    </row>
    <row r="410" spans="1:20" ht="34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6"/>
        <v>42541.208333333328</v>
      </c>
      <c r="O410" s="8">
        <f t="shared" si="27"/>
        <v>42561.208333333328</v>
      </c>
      <c r="P410" t="b">
        <v>0</v>
      </c>
      <c r="Q410" t="b">
        <v>0</v>
      </c>
      <c r="R410" s="15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34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6"/>
        <v>42843.208333333328</v>
      </c>
      <c r="O411" s="8">
        <f t="shared" si="27"/>
        <v>42847.208333333328</v>
      </c>
      <c r="P411" t="b">
        <v>0</v>
      </c>
      <c r="Q411" t="b">
        <v>0</v>
      </c>
      <c r="R411" s="15" t="s">
        <v>23</v>
      </c>
      <c r="S411" t="str" cm="1">
        <f t="array" ref="S411:T411">_xlfn.TEXTSPLIT(R411,"/")</f>
        <v>music</v>
      </c>
      <c r="T411" t="str">
        <v>rock</v>
      </c>
    </row>
    <row r="412" spans="1:20" ht="34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6"/>
        <v>42122.208333333328</v>
      </c>
      <c r="O412" s="8">
        <f t="shared" si="27"/>
        <v>42122.208333333328</v>
      </c>
      <c r="P412" t="b">
        <v>0</v>
      </c>
      <c r="Q412" t="b">
        <v>0</v>
      </c>
      <c r="R412" s="15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34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6"/>
        <v>42884.208333333328</v>
      </c>
      <c r="O413" s="8">
        <f t="shared" si="27"/>
        <v>42886.208333333328</v>
      </c>
      <c r="P413" t="b">
        <v>0</v>
      </c>
      <c r="Q413" t="b">
        <v>0</v>
      </c>
      <c r="R413" s="15" t="s">
        <v>33</v>
      </c>
      <c r="S413" t="str" cm="1">
        <f t="array" ref="S413:T413">_xlfn.TEXTSPLIT(R413,"/")</f>
        <v>theater</v>
      </c>
      <c r="T413" t="str">
        <v>plays</v>
      </c>
    </row>
    <row r="414" spans="1:20" ht="34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6"/>
        <v>41642.25</v>
      </c>
      <c r="O414" s="8">
        <f t="shared" si="27"/>
        <v>41652.25</v>
      </c>
      <c r="P414" t="b">
        <v>0</v>
      </c>
      <c r="Q414" t="b">
        <v>0</v>
      </c>
      <c r="R414" s="15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34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6"/>
        <v>43431.25</v>
      </c>
      <c r="O415" s="8">
        <f t="shared" si="27"/>
        <v>43458.25</v>
      </c>
      <c r="P415" t="b">
        <v>0</v>
      </c>
      <c r="Q415" t="b">
        <v>0</v>
      </c>
      <c r="R415" s="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34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6"/>
        <v>40288.208333333336</v>
      </c>
      <c r="O416" s="8">
        <f t="shared" si="27"/>
        <v>40296.208333333336</v>
      </c>
      <c r="P416" t="b">
        <v>0</v>
      </c>
      <c r="Q416" t="b">
        <v>1</v>
      </c>
      <c r="R416" s="15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34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6"/>
        <v>40921.25</v>
      </c>
      <c r="O417" s="8">
        <f t="shared" si="27"/>
        <v>40938.25</v>
      </c>
      <c r="P417" t="b">
        <v>0</v>
      </c>
      <c r="Q417" t="b">
        <v>0</v>
      </c>
      <c r="R417" s="15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6"/>
        <v>40560.25</v>
      </c>
      <c r="O418" s="8">
        <f t="shared" si="27"/>
        <v>40569.25</v>
      </c>
      <c r="P418" t="b">
        <v>0</v>
      </c>
      <c r="Q418" t="b">
        <v>1</v>
      </c>
      <c r="R418" s="15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6"/>
        <v>43407.208333333328</v>
      </c>
      <c r="O419" s="8">
        <f t="shared" si="27"/>
        <v>43431.25</v>
      </c>
      <c r="P419" t="b">
        <v>0</v>
      </c>
      <c r="Q419" t="b">
        <v>0</v>
      </c>
      <c r="R419" s="15" t="s">
        <v>33</v>
      </c>
      <c r="S419" t="str" cm="1">
        <f t="array" ref="S419:T419">_xlfn.TEXTSPLIT(R419,"/")</f>
        <v>theater</v>
      </c>
      <c r="T419" t="str">
        <v>plays</v>
      </c>
    </row>
    <row r="420" spans="1:20" ht="34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6"/>
        <v>41035.208333333336</v>
      </c>
      <c r="O420" s="8">
        <f t="shared" si="27"/>
        <v>41036.208333333336</v>
      </c>
      <c r="P420" t="b">
        <v>0</v>
      </c>
      <c r="Q420" t="b">
        <v>0</v>
      </c>
      <c r="R420" s="15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34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6"/>
        <v>40899.25</v>
      </c>
      <c r="O421" s="8">
        <f t="shared" si="27"/>
        <v>40905.25</v>
      </c>
      <c r="P421" t="b">
        <v>0</v>
      </c>
      <c r="Q421" t="b">
        <v>0</v>
      </c>
      <c r="R421" s="15" t="s">
        <v>28</v>
      </c>
      <c r="S421" t="str" cm="1">
        <f t="array" ref="S421:T421">_xlfn.TEXTSPLIT(R421,"/")</f>
        <v>technology</v>
      </c>
      <c r="T421" t="str">
        <v>web</v>
      </c>
    </row>
    <row r="422" spans="1:20" ht="34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6"/>
        <v>42911.208333333328</v>
      </c>
      <c r="O422" s="8">
        <f t="shared" si="27"/>
        <v>42925.208333333328</v>
      </c>
      <c r="P422" t="b">
        <v>0</v>
      </c>
      <c r="Q422" t="b">
        <v>0</v>
      </c>
      <c r="R422" s="15" t="s">
        <v>33</v>
      </c>
      <c r="S422" t="str" cm="1">
        <f t="array" ref="S422:T422">_xlfn.TEXTSPLIT(R422,"/")</f>
        <v>theater</v>
      </c>
      <c r="T422" t="str">
        <v>plays</v>
      </c>
    </row>
    <row r="423" spans="1:20" ht="34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6"/>
        <v>42915.208333333328</v>
      </c>
      <c r="O423" s="8">
        <f t="shared" si="27"/>
        <v>42945.208333333328</v>
      </c>
      <c r="P423" t="b">
        <v>0</v>
      </c>
      <c r="Q423" t="b">
        <v>1</v>
      </c>
      <c r="R423" s="15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6"/>
        <v>40285.208333333336</v>
      </c>
      <c r="O424" s="8">
        <f t="shared" si="27"/>
        <v>40305.208333333336</v>
      </c>
      <c r="P424" t="b">
        <v>0</v>
      </c>
      <c r="Q424" t="b">
        <v>1</v>
      </c>
      <c r="R424" s="15" t="s">
        <v>33</v>
      </c>
      <c r="S424" t="str" cm="1">
        <f t="array" ref="S424:T424">_xlfn.TEXTSPLIT(R424,"/")</f>
        <v>theater</v>
      </c>
      <c r="T424" t="str">
        <v>plays</v>
      </c>
    </row>
    <row r="425" spans="1:20" ht="34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6"/>
        <v>40808.208333333336</v>
      </c>
      <c r="O425" s="8">
        <f t="shared" si="27"/>
        <v>40810.208333333336</v>
      </c>
      <c r="P425" t="b">
        <v>0</v>
      </c>
      <c r="Q425" t="b">
        <v>1</v>
      </c>
      <c r="R425" s="1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34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6"/>
        <v>43208.208333333328</v>
      </c>
      <c r="O426" s="8">
        <f t="shared" si="27"/>
        <v>43214.208333333328</v>
      </c>
      <c r="P426" t="b">
        <v>0</v>
      </c>
      <c r="Q426" t="b">
        <v>0</v>
      </c>
      <c r="R426" s="15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34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6"/>
        <v>42213.208333333328</v>
      </c>
      <c r="O427" s="8">
        <f t="shared" si="27"/>
        <v>42219.208333333328</v>
      </c>
      <c r="P427" t="b">
        <v>0</v>
      </c>
      <c r="Q427" t="b">
        <v>0</v>
      </c>
      <c r="R427" s="15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34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6"/>
        <v>41332.25</v>
      </c>
      <c r="O428" s="8">
        <f t="shared" si="27"/>
        <v>41339.25</v>
      </c>
      <c r="P428" t="b">
        <v>0</v>
      </c>
      <c r="Q428" t="b">
        <v>0</v>
      </c>
      <c r="R428" s="15" t="s">
        <v>33</v>
      </c>
      <c r="S428" t="str" cm="1">
        <f t="array" ref="S428:T428">_xlfn.TEXTSPLIT(R428,"/")</f>
        <v>theater</v>
      </c>
      <c r="T428" t="str">
        <v>plays</v>
      </c>
    </row>
    <row r="429" spans="1:20" ht="34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6"/>
        <v>41895.208333333336</v>
      </c>
      <c r="O429" s="8">
        <f t="shared" si="27"/>
        <v>41927.208333333336</v>
      </c>
      <c r="P429" t="b">
        <v>0</v>
      </c>
      <c r="Q429" t="b">
        <v>1</v>
      </c>
      <c r="R429" s="15" t="s">
        <v>33</v>
      </c>
      <c r="S429" t="str" cm="1">
        <f t="array" ref="S429:T429">_xlfn.TEXTSPLIT(R429,"/")</f>
        <v>theater</v>
      </c>
      <c r="T429" t="str">
        <v>plays</v>
      </c>
    </row>
    <row r="430" spans="1:20" ht="34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6"/>
        <v>40585.25</v>
      </c>
      <c r="O430" s="8">
        <f t="shared" si="27"/>
        <v>40592.25</v>
      </c>
      <c r="P430" t="b">
        <v>0</v>
      </c>
      <c r="Q430" t="b">
        <v>0</v>
      </c>
      <c r="R430" s="15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34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6"/>
        <v>41680.25</v>
      </c>
      <c r="O431" s="8">
        <f t="shared" si="27"/>
        <v>41708.208333333336</v>
      </c>
      <c r="P431" t="b">
        <v>0</v>
      </c>
      <c r="Q431" t="b">
        <v>1</v>
      </c>
      <c r="R431" s="15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6"/>
        <v>43737.208333333328</v>
      </c>
      <c r="O432" s="8">
        <f t="shared" si="27"/>
        <v>43771.208333333328</v>
      </c>
      <c r="P432" t="b">
        <v>0</v>
      </c>
      <c r="Q432" t="b">
        <v>0</v>
      </c>
      <c r="R432" s="15" t="s">
        <v>33</v>
      </c>
      <c r="S432" t="str" cm="1">
        <f t="array" ref="S432:T432">_xlfn.TEXTSPLIT(R432,"/")</f>
        <v>theater</v>
      </c>
      <c r="T432" t="str">
        <v>plays</v>
      </c>
    </row>
    <row r="433" spans="1:20" ht="34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6"/>
        <v>43273.208333333328</v>
      </c>
      <c r="O433" s="8">
        <f t="shared" si="27"/>
        <v>43290.208333333328</v>
      </c>
      <c r="P433" t="b">
        <v>1</v>
      </c>
      <c r="Q433" t="b">
        <v>0</v>
      </c>
      <c r="R433" s="15" t="s">
        <v>33</v>
      </c>
      <c r="S433" t="str" cm="1">
        <f t="array" ref="S433:T433">_xlfn.TEXTSPLIT(R433,"/")</f>
        <v>theater</v>
      </c>
      <c r="T433" t="str">
        <v>plays</v>
      </c>
    </row>
    <row r="434" spans="1:20" ht="34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6"/>
        <v>41761.208333333336</v>
      </c>
      <c r="O434" s="8">
        <f t="shared" si="27"/>
        <v>41781.208333333336</v>
      </c>
      <c r="P434" t="b">
        <v>0</v>
      </c>
      <c r="Q434" t="b">
        <v>0</v>
      </c>
      <c r="R434" s="15" t="s">
        <v>33</v>
      </c>
      <c r="S434" t="str" cm="1">
        <f t="array" ref="S434:T434">_xlfn.TEXTSPLIT(R434,"/")</f>
        <v>theater</v>
      </c>
      <c r="T434" t="str">
        <v>plays</v>
      </c>
    </row>
    <row r="435" spans="1:20" ht="34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6"/>
        <v>41603.25</v>
      </c>
      <c r="O435" s="8">
        <f t="shared" si="27"/>
        <v>41619.25</v>
      </c>
      <c r="P435" t="b">
        <v>0</v>
      </c>
      <c r="Q435" t="b">
        <v>1</v>
      </c>
      <c r="R435" s="1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6"/>
        <v>42705.25</v>
      </c>
      <c r="O436" s="8">
        <f t="shared" si="27"/>
        <v>42719.25</v>
      </c>
      <c r="P436" t="b">
        <v>1</v>
      </c>
      <c r="Q436" t="b">
        <v>0</v>
      </c>
      <c r="R436" s="15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 s="5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6"/>
        <v>41988.25</v>
      </c>
      <c r="O437" s="8">
        <f t="shared" si="27"/>
        <v>42000.25</v>
      </c>
      <c r="P437" t="b">
        <v>0</v>
      </c>
      <c r="Q437" t="b">
        <v>1</v>
      </c>
      <c r="R437" s="15" t="s">
        <v>33</v>
      </c>
      <c r="S437" t="str" cm="1">
        <f t="array" ref="S437:T437">_xlfn.TEXTSPLIT(R437,"/")</f>
        <v>theater</v>
      </c>
      <c r="T437" t="str">
        <v>plays</v>
      </c>
    </row>
    <row r="438" spans="1:20" ht="34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6"/>
        <v>43575.208333333328</v>
      </c>
      <c r="O438" s="8">
        <f t="shared" si="27"/>
        <v>43576.208333333328</v>
      </c>
      <c r="P438" t="b">
        <v>0</v>
      </c>
      <c r="Q438" t="b">
        <v>0</v>
      </c>
      <c r="R438" s="15" t="s">
        <v>159</v>
      </c>
      <c r="S438" t="str" cm="1">
        <f t="array" ref="S438:T438">_xlfn.TEXTSPLIT(R438,"/")</f>
        <v>music</v>
      </c>
      <c r="T438" t="str">
        <v>jazz</v>
      </c>
    </row>
    <row r="439" spans="1:20" ht="34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6"/>
        <v>42260.208333333328</v>
      </c>
      <c r="O439" s="8">
        <f t="shared" si="27"/>
        <v>42263.208333333328</v>
      </c>
      <c r="P439" t="b">
        <v>0</v>
      </c>
      <c r="Q439" t="b">
        <v>1</v>
      </c>
      <c r="R439" s="15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6"/>
        <v>41337.25</v>
      </c>
      <c r="O440" s="8">
        <f t="shared" si="27"/>
        <v>41367.208333333336</v>
      </c>
      <c r="P440" t="b">
        <v>0</v>
      </c>
      <c r="Q440" t="b">
        <v>0</v>
      </c>
      <c r="R440" s="15" t="s">
        <v>33</v>
      </c>
      <c r="S440" t="str" cm="1">
        <f t="array" ref="S440:T440">_xlfn.TEXTSPLIT(R440,"/")</f>
        <v>theater</v>
      </c>
      <c r="T440" t="str">
        <v>plays</v>
      </c>
    </row>
    <row r="441" spans="1:20" ht="34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6"/>
        <v>42680.208333333328</v>
      </c>
      <c r="O441" s="8">
        <f t="shared" si="27"/>
        <v>42687.25</v>
      </c>
      <c r="P441" t="b">
        <v>0</v>
      </c>
      <c r="Q441" t="b">
        <v>0</v>
      </c>
      <c r="R441" s="15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6"/>
        <v>42916.208333333328</v>
      </c>
      <c r="O442" s="8">
        <f t="shared" si="27"/>
        <v>42926.208333333328</v>
      </c>
      <c r="P442" t="b">
        <v>0</v>
      </c>
      <c r="Q442" t="b">
        <v>0</v>
      </c>
      <c r="R442" s="15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6"/>
        <v>41025.208333333336</v>
      </c>
      <c r="O443" s="8">
        <f t="shared" si="27"/>
        <v>41053.208333333336</v>
      </c>
      <c r="P443" t="b">
        <v>0</v>
      </c>
      <c r="Q443" t="b">
        <v>0</v>
      </c>
      <c r="R443" s="15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34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 s="5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6"/>
        <v>42980.208333333328</v>
      </c>
      <c r="O444" s="8">
        <f t="shared" si="27"/>
        <v>42996.208333333328</v>
      </c>
      <c r="P444" t="b">
        <v>0</v>
      </c>
      <c r="Q444" t="b">
        <v>0</v>
      </c>
      <c r="R444" s="15" t="s">
        <v>33</v>
      </c>
      <c r="S444" t="str" cm="1">
        <f t="array" ref="S444:T444">_xlfn.TEXTSPLIT(R444,"/")</f>
        <v>theater</v>
      </c>
      <c r="T444" t="str">
        <v>plays</v>
      </c>
    </row>
    <row r="445" spans="1:20" ht="34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6"/>
        <v>40451.208333333336</v>
      </c>
      <c r="O445" s="8">
        <f t="shared" si="27"/>
        <v>40470.208333333336</v>
      </c>
      <c r="P445" t="b">
        <v>0</v>
      </c>
      <c r="Q445" t="b">
        <v>0</v>
      </c>
      <c r="R445" s="1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6"/>
        <v>40748.208333333336</v>
      </c>
      <c r="O446" s="8">
        <f t="shared" si="27"/>
        <v>40750.208333333336</v>
      </c>
      <c r="P446" t="b">
        <v>0</v>
      </c>
      <c r="Q446" t="b">
        <v>1</v>
      </c>
      <c r="R446" s="15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6"/>
        <v>40515.25</v>
      </c>
      <c r="O447" s="8">
        <f t="shared" si="27"/>
        <v>40536.25</v>
      </c>
      <c r="P447" t="b">
        <v>0</v>
      </c>
      <c r="Q447" t="b">
        <v>1</v>
      </c>
      <c r="R447" s="15" t="s">
        <v>33</v>
      </c>
      <c r="S447" t="str" cm="1">
        <f t="array" ref="S447:T447">_xlfn.TEXTSPLIT(R447,"/")</f>
        <v>theater</v>
      </c>
      <c r="T447" t="str">
        <v>plays</v>
      </c>
    </row>
    <row r="448" spans="1:20" ht="34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6"/>
        <v>41261.25</v>
      </c>
      <c r="O448" s="8">
        <f t="shared" si="27"/>
        <v>41263.25</v>
      </c>
      <c r="P448" t="b">
        <v>0</v>
      </c>
      <c r="Q448" t="b">
        <v>0</v>
      </c>
      <c r="R448" s="15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6"/>
        <v>43088.25</v>
      </c>
      <c r="O449" s="8">
        <f t="shared" si="27"/>
        <v>43104.25</v>
      </c>
      <c r="P449" t="b">
        <v>0</v>
      </c>
      <c r="Q449" t="b">
        <v>0</v>
      </c>
      <c r="R449" s="15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34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50.482758620689658</v>
      </c>
      <c r="G450" t="s">
        <v>14</v>
      </c>
      <c r="H450">
        <v>605</v>
      </c>
      <c r="I450" s="5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6"/>
        <v>41378.208333333336</v>
      </c>
      <c r="O450" s="8">
        <f t="shared" si="27"/>
        <v>41380.208333333336</v>
      </c>
      <c r="P450" t="b">
        <v>0</v>
      </c>
      <c r="Q450" t="b">
        <v>1</v>
      </c>
      <c r="R450" s="15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(E451/D451)*100</f>
        <v>967</v>
      </c>
      <c r="G451" t="s">
        <v>20</v>
      </c>
      <c r="H451">
        <v>86</v>
      </c>
      <c r="I451" s="5">
        <f t="shared" ref="I451:I514" si="29">IF(H451=0,0,E451/H451)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30">(((L451/60)/60)/24)+DATE(1970,1,1)</f>
        <v>43530.25</v>
      </c>
      <c r="O451" s="8">
        <f t="shared" ref="O451:O514" si="31">(((M451/60)/60)/24)+DATE(1970,1,1)</f>
        <v>43547.208333333328</v>
      </c>
      <c r="P451" t="b">
        <v>0</v>
      </c>
      <c r="Q451" t="b">
        <v>0</v>
      </c>
      <c r="R451" s="15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 s="5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30"/>
        <v>43394.208333333328</v>
      </c>
      <c r="O452" s="8">
        <f t="shared" si="31"/>
        <v>43417.25</v>
      </c>
      <c r="P452" t="b">
        <v>0</v>
      </c>
      <c r="Q452" t="b">
        <v>0</v>
      </c>
      <c r="R452" s="15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30"/>
        <v>42935.208333333328</v>
      </c>
      <c r="O453" s="8">
        <f t="shared" si="31"/>
        <v>42966.208333333328</v>
      </c>
      <c r="P453" t="b">
        <v>0</v>
      </c>
      <c r="Q453" t="b">
        <v>0</v>
      </c>
      <c r="R453" s="15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30"/>
        <v>40365.208333333336</v>
      </c>
      <c r="O454" s="8">
        <f t="shared" si="31"/>
        <v>40366.208333333336</v>
      </c>
      <c r="P454" t="b">
        <v>0</v>
      </c>
      <c r="Q454" t="b">
        <v>0</v>
      </c>
      <c r="R454" s="15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30"/>
        <v>42705.25</v>
      </c>
      <c r="O455" s="8">
        <f t="shared" si="31"/>
        <v>42746.25</v>
      </c>
      <c r="P455" t="b">
        <v>0</v>
      </c>
      <c r="Q455" t="b">
        <v>0</v>
      </c>
      <c r="R455" s="1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34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30"/>
        <v>41568.208333333336</v>
      </c>
      <c r="O456" s="8">
        <f t="shared" si="31"/>
        <v>41604.25</v>
      </c>
      <c r="P456" t="b">
        <v>0</v>
      </c>
      <c r="Q456" t="b">
        <v>1</v>
      </c>
      <c r="R456" s="15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34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30"/>
        <v>40809.208333333336</v>
      </c>
      <c r="O457" s="8">
        <f t="shared" si="31"/>
        <v>40832.208333333336</v>
      </c>
      <c r="P457" t="b">
        <v>0</v>
      </c>
      <c r="Q457" t="b">
        <v>0</v>
      </c>
      <c r="R457" s="15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30"/>
        <v>43141.25</v>
      </c>
      <c r="O458" s="8">
        <f t="shared" si="31"/>
        <v>43141.25</v>
      </c>
      <c r="P458" t="b">
        <v>0</v>
      </c>
      <c r="Q458" t="b">
        <v>1</v>
      </c>
      <c r="R458" s="15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34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30"/>
        <v>42657.208333333328</v>
      </c>
      <c r="O459" s="8">
        <f t="shared" si="31"/>
        <v>42659.208333333328</v>
      </c>
      <c r="P459" t="b">
        <v>0</v>
      </c>
      <c r="Q459" t="b">
        <v>0</v>
      </c>
      <c r="R459" s="15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30"/>
        <v>40265.208333333336</v>
      </c>
      <c r="O460" s="8">
        <f t="shared" si="31"/>
        <v>40309.208333333336</v>
      </c>
      <c r="P460" t="b">
        <v>0</v>
      </c>
      <c r="Q460" t="b">
        <v>0</v>
      </c>
      <c r="R460" s="15" t="s">
        <v>33</v>
      </c>
      <c r="S460" t="str" cm="1">
        <f t="array" ref="S460:T460">_xlfn.TEXTSPLIT(R460,"/")</f>
        <v>theater</v>
      </c>
      <c r="T460" t="str">
        <v>plays</v>
      </c>
    </row>
    <row r="461" spans="1:20" ht="34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30"/>
        <v>42001.25</v>
      </c>
      <c r="O461" s="8">
        <f t="shared" si="31"/>
        <v>42026.25</v>
      </c>
      <c r="P461" t="b">
        <v>0</v>
      </c>
      <c r="Q461" t="b">
        <v>0</v>
      </c>
      <c r="R461" s="15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34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30"/>
        <v>40399.208333333336</v>
      </c>
      <c r="O462" s="8">
        <f t="shared" si="31"/>
        <v>40402.208333333336</v>
      </c>
      <c r="P462" t="b">
        <v>0</v>
      </c>
      <c r="Q462" t="b">
        <v>0</v>
      </c>
      <c r="R462" s="15" t="s">
        <v>33</v>
      </c>
      <c r="S462" t="str" cm="1">
        <f t="array" ref="S462:T462">_xlfn.TEXTSPLIT(R462,"/")</f>
        <v>theater</v>
      </c>
      <c r="T462" t="str">
        <v>plays</v>
      </c>
    </row>
    <row r="463" spans="1:20" ht="34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30"/>
        <v>41757.208333333336</v>
      </c>
      <c r="O463" s="8">
        <f t="shared" si="31"/>
        <v>41777.208333333336</v>
      </c>
      <c r="P463" t="b">
        <v>0</v>
      </c>
      <c r="Q463" t="b">
        <v>0</v>
      </c>
      <c r="R463" s="15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30"/>
        <v>41304.25</v>
      </c>
      <c r="O464" s="8">
        <f t="shared" si="31"/>
        <v>41342.25</v>
      </c>
      <c r="P464" t="b">
        <v>0</v>
      </c>
      <c r="Q464" t="b">
        <v>0</v>
      </c>
      <c r="R464" s="15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30"/>
        <v>41639.25</v>
      </c>
      <c r="O465" s="8">
        <f t="shared" si="31"/>
        <v>41643.25</v>
      </c>
      <c r="P465" t="b">
        <v>0</v>
      </c>
      <c r="Q465" t="b">
        <v>0</v>
      </c>
      <c r="R465" s="1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34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30"/>
        <v>43142.25</v>
      </c>
      <c r="O466" s="8">
        <f t="shared" si="31"/>
        <v>43156.25</v>
      </c>
      <c r="P466" t="b">
        <v>0</v>
      </c>
      <c r="Q466" t="b">
        <v>0</v>
      </c>
      <c r="R466" s="15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30"/>
        <v>43127.25</v>
      </c>
      <c r="O467" s="8">
        <f t="shared" si="31"/>
        <v>43136.25</v>
      </c>
      <c r="P467" t="b">
        <v>0</v>
      </c>
      <c r="Q467" t="b">
        <v>0</v>
      </c>
      <c r="R467" s="15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34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30"/>
        <v>41409.208333333336</v>
      </c>
      <c r="O468" s="8">
        <f t="shared" si="31"/>
        <v>41432.208333333336</v>
      </c>
      <c r="P468" t="b">
        <v>0</v>
      </c>
      <c r="Q468" t="b">
        <v>1</v>
      </c>
      <c r="R468" s="15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30"/>
        <v>42331.25</v>
      </c>
      <c r="O469" s="8">
        <f t="shared" si="31"/>
        <v>42338.25</v>
      </c>
      <c r="P469" t="b">
        <v>0</v>
      </c>
      <c r="Q469" t="b">
        <v>1</v>
      </c>
      <c r="R469" s="15" t="s">
        <v>28</v>
      </c>
      <c r="S469" t="str" cm="1">
        <f t="array" ref="S469:T469">_xlfn.TEXTSPLIT(R469,"/")</f>
        <v>technology</v>
      </c>
      <c r="T469" t="str">
        <v>web</v>
      </c>
    </row>
    <row r="470" spans="1:20" ht="34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30"/>
        <v>43569.208333333328</v>
      </c>
      <c r="O470" s="8">
        <f t="shared" si="31"/>
        <v>43585.208333333328</v>
      </c>
      <c r="P470" t="b">
        <v>0</v>
      </c>
      <c r="Q470" t="b">
        <v>0</v>
      </c>
      <c r="R470" s="15" t="s">
        <v>33</v>
      </c>
      <c r="S470" t="str" cm="1">
        <f t="array" ref="S470:T470">_xlfn.TEXTSPLIT(R470,"/")</f>
        <v>theater</v>
      </c>
      <c r="T470" t="str">
        <v>plays</v>
      </c>
    </row>
    <row r="471" spans="1:20" ht="34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30"/>
        <v>42142.208333333328</v>
      </c>
      <c r="O471" s="8">
        <f t="shared" si="31"/>
        <v>42144.208333333328</v>
      </c>
      <c r="P471" t="b">
        <v>0</v>
      </c>
      <c r="Q471" t="b">
        <v>0</v>
      </c>
      <c r="R471" s="15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30"/>
        <v>42716.25</v>
      </c>
      <c r="O472" s="8">
        <f t="shared" si="31"/>
        <v>42723.25</v>
      </c>
      <c r="P472" t="b">
        <v>0</v>
      </c>
      <c r="Q472" t="b">
        <v>0</v>
      </c>
      <c r="R472" s="15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34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30"/>
        <v>41031.208333333336</v>
      </c>
      <c r="O473" s="8">
        <f t="shared" si="31"/>
        <v>41031.208333333336</v>
      </c>
      <c r="P473" t="b">
        <v>0</v>
      </c>
      <c r="Q473" t="b">
        <v>1</v>
      </c>
      <c r="R473" s="15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30"/>
        <v>43535.208333333328</v>
      </c>
      <c r="O474" s="8">
        <f t="shared" si="31"/>
        <v>43589.208333333328</v>
      </c>
      <c r="P474" t="b">
        <v>0</v>
      </c>
      <c r="Q474" t="b">
        <v>0</v>
      </c>
      <c r="R474" s="15" t="s">
        <v>23</v>
      </c>
      <c r="S474" t="str" cm="1">
        <f t="array" ref="S474:T474">_xlfn.TEXTSPLIT(R474,"/")</f>
        <v>music</v>
      </c>
      <c r="T474" t="str">
        <v>rock</v>
      </c>
    </row>
    <row r="475" spans="1:20" ht="34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30"/>
        <v>43277.208333333328</v>
      </c>
      <c r="O475" s="8">
        <f t="shared" si="31"/>
        <v>43278.208333333328</v>
      </c>
      <c r="P475" t="b">
        <v>0</v>
      </c>
      <c r="Q475" t="b">
        <v>0</v>
      </c>
      <c r="R475" s="1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30"/>
        <v>41989.25</v>
      </c>
      <c r="O476" s="8">
        <f t="shared" si="31"/>
        <v>41990.25</v>
      </c>
      <c r="P476" t="b">
        <v>0</v>
      </c>
      <c r="Q476" t="b">
        <v>0</v>
      </c>
      <c r="R476" s="15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30"/>
        <v>41450.208333333336</v>
      </c>
      <c r="O477" s="8">
        <f t="shared" si="31"/>
        <v>41454.208333333336</v>
      </c>
      <c r="P477" t="b">
        <v>0</v>
      </c>
      <c r="Q477" t="b">
        <v>1</v>
      </c>
      <c r="R477" s="15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30"/>
        <v>43322.208333333328</v>
      </c>
      <c r="O478" s="8">
        <f t="shared" si="31"/>
        <v>43328.208333333328</v>
      </c>
      <c r="P478" t="b">
        <v>0</v>
      </c>
      <c r="Q478" t="b">
        <v>0</v>
      </c>
      <c r="R478" s="15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30"/>
        <v>40720.208333333336</v>
      </c>
      <c r="O479" s="8">
        <f t="shared" si="31"/>
        <v>40747.208333333336</v>
      </c>
      <c r="P479" t="b">
        <v>0</v>
      </c>
      <c r="Q479" t="b">
        <v>0</v>
      </c>
      <c r="R479" s="15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30"/>
        <v>42072.208333333328</v>
      </c>
      <c r="O480" s="8">
        <f t="shared" si="31"/>
        <v>42084.208333333328</v>
      </c>
      <c r="P480" t="b">
        <v>0</v>
      </c>
      <c r="Q480" t="b">
        <v>0</v>
      </c>
      <c r="R480" s="15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34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30"/>
        <v>42945.208333333328</v>
      </c>
      <c r="O481" s="8">
        <f t="shared" si="31"/>
        <v>42947.208333333328</v>
      </c>
      <c r="P481" t="b">
        <v>0</v>
      </c>
      <c r="Q481" t="b">
        <v>0</v>
      </c>
      <c r="R481" s="15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34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30"/>
        <v>40248.25</v>
      </c>
      <c r="O482" s="8">
        <f t="shared" si="31"/>
        <v>40257.208333333336</v>
      </c>
      <c r="P482" t="b">
        <v>0</v>
      </c>
      <c r="Q482" t="b">
        <v>1</v>
      </c>
      <c r="R482" s="15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30"/>
        <v>41913.208333333336</v>
      </c>
      <c r="O483" s="8">
        <f t="shared" si="31"/>
        <v>41955.25</v>
      </c>
      <c r="P483" t="b">
        <v>0</v>
      </c>
      <c r="Q483" t="b">
        <v>1</v>
      </c>
      <c r="R483" s="15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30"/>
        <v>40963.25</v>
      </c>
      <c r="O484" s="8">
        <f t="shared" si="31"/>
        <v>40974.25</v>
      </c>
      <c r="P484" t="b">
        <v>0</v>
      </c>
      <c r="Q484" t="b">
        <v>1</v>
      </c>
      <c r="R484" s="15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34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30"/>
        <v>43811.25</v>
      </c>
      <c r="O485" s="8">
        <f t="shared" si="31"/>
        <v>43818.25</v>
      </c>
      <c r="P485" t="b">
        <v>0</v>
      </c>
      <c r="Q485" t="b">
        <v>0</v>
      </c>
      <c r="R485" s="1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30"/>
        <v>41855.208333333336</v>
      </c>
      <c r="O486" s="8">
        <f t="shared" si="31"/>
        <v>41904.208333333336</v>
      </c>
      <c r="P486" t="b">
        <v>0</v>
      </c>
      <c r="Q486" t="b">
        <v>1</v>
      </c>
      <c r="R486" s="15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30"/>
        <v>43626.208333333328</v>
      </c>
      <c r="O487" s="8">
        <f t="shared" si="31"/>
        <v>43667.208333333328</v>
      </c>
      <c r="P487" t="b">
        <v>0</v>
      </c>
      <c r="Q487" t="b">
        <v>0</v>
      </c>
      <c r="R487" s="15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30"/>
        <v>43168.25</v>
      </c>
      <c r="O488" s="8">
        <f t="shared" si="31"/>
        <v>43183.208333333328</v>
      </c>
      <c r="P488" t="b">
        <v>0</v>
      </c>
      <c r="Q488" t="b">
        <v>1</v>
      </c>
      <c r="R488" s="15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30"/>
        <v>42845.208333333328</v>
      </c>
      <c r="O489" s="8">
        <f t="shared" si="31"/>
        <v>42878.208333333328</v>
      </c>
      <c r="P489" t="b">
        <v>0</v>
      </c>
      <c r="Q489" t="b">
        <v>0</v>
      </c>
      <c r="R489" s="15" t="s">
        <v>33</v>
      </c>
      <c r="S489" t="str" cm="1">
        <f t="array" ref="S489:T489">_xlfn.TEXTSPLIT(R489,"/")</f>
        <v>theater</v>
      </c>
      <c r="T489" t="str">
        <v>plays</v>
      </c>
    </row>
    <row r="490" spans="1:20" ht="34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30"/>
        <v>42403.25</v>
      </c>
      <c r="O490" s="8">
        <f t="shared" si="31"/>
        <v>42420.25</v>
      </c>
      <c r="P490" t="b">
        <v>0</v>
      </c>
      <c r="Q490" t="b">
        <v>0</v>
      </c>
      <c r="R490" s="15" t="s">
        <v>33</v>
      </c>
      <c r="S490" t="str" cm="1">
        <f t="array" ref="S490:T490">_xlfn.TEXTSPLIT(R490,"/")</f>
        <v>theater</v>
      </c>
      <c r="T490" t="str">
        <v>plays</v>
      </c>
    </row>
    <row r="491" spans="1:20" ht="34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 s="5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30"/>
        <v>40406.208333333336</v>
      </c>
      <c r="O491" s="8">
        <f t="shared" si="31"/>
        <v>40411.208333333336</v>
      </c>
      <c r="P491" t="b">
        <v>0</v>
      </c>
      <c r="Q491" t="b">
        <v>0</v>
      </c>
      <c r="R491" s="15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4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30"/>
        <v>43786.25</v>
      </c>
      <c r="O492" s="8">
        <f t="shared" si="31"/>
        <v>43793.25</v>
      </c>
      <c r="P492" t="b">
        <v>0</v>
      </c>
      <c r="Q492" t="b">
        <v>0</v>
      </c>
      <c r="R492" s="15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30"/>
        <v>41456.208333333336</v>
      </c>
      <c r="O493" s="8">
        <f t="shared" si="31"/>
        <v>41482.208333333336</v>
      </c>
      <c r="P493" t="b">
        <v>0</v>
      </c>
      <c r="Q493" t="b">
        <v>1</v>
      </c>
      <c r="R493" s="15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34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30"/>
        <v>40336.208333333336</v>
      </c>
      <c r="O494" s="8">
        <f t="shared" si="31"/>
        <v>40371.208333333336</v>
      </c>
      <c r="P494" t="b">
        <v>1</v>
      </c>
      <c r="Q494" t="b">
        <v>1</v>
      </c>
      <c r="R494" s="15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34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30"/>
        <v>43645.208333333328</v>
      </c>
      <c r="O495" s="8">
        <f t="shared" si="31"/>
        <v>43658.208333333328</v>
      </c>
      <c r="P495" t="b">
        <v>0</v>
      </c>
      <c r="Q495" t="b">
        <v>0</v>
      </c>
      <c r="R495" s="1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4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30"/>
        <v>40990.208333333336</v>
      </c>
      <c r="O496" s="8">
        <f t="shared" si="31"/>
        <v>40991.208333333336</v>
      </c>
      <c r="P496" t="b">
        <v>0</v>
      </c>
      <c r="Q496" t="b">
        <v>0</v>
      </c>
      <c r="R496" s="15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34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30"/>
        <v>41800.208333333336</v>
      </c>
      <c r="O497" s="8">
        <f t="shared" si="31"/>
        <v>41804.208333333336</v>
      </c>
      <c r="P497" t="b">
        <v>0</v>
      </c>
      <c r="Q497" t="b">
        <v>0</v>
      </c>
      <c r="R497" s="15" t="s">
        <v>33</v>
      </c>
      <c r="S497" t="str" cm="1">
        <f t="array" ref="S497:T497">_xlfn.TEXTSPLIT(R497,"/")</f>
        <v>theater</v>
      </c>
      <c r="T497" t="str">
        <v>plays</v>
      </c>
    </row>
    <row r="498" spans="1:20" ht="34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30"/>
        <v>42876.208333333328</v>
      </c>
      <c r="O498" s="8">
        <f t="shared" si="31"/>
        <v>42893.208333333328</v>
      </c>
      <c r="P498" t="b">
        <v>0</v>
      </c>
      <c r="Q498" t="b">
        <v>0</v>
      </c>
      <c r="R498" s="15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34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30"/>
        <v>42724.25</v>
      </c>
      <c r="O499" s="8">
        <f t="shared" si="31"/>
        <v>42724.25</v>
      </c>
      <c r="P499" t="b">
        <v>0</v>
      </c>
      <c r="Q499" t="b">
        <v>1</v>
      </c>
      <c r="R499" s="15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30"/>
        <v>42005.25</v>
      </c>
      <c r="O500" s="8">
        <f t="shared" si="31"/>
        <v>42007.25</v>
      </c>
      <c r="P500" t="b">
        <v>0</v>
      </c>
      <c r="Q500" t="b">
        <v>0</v>
      </c>
      <c r="R500" s="15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30"/>
        <v>42444.208333333328</v>
      </c>
      <c r="O501" s="8">
        <f t="shared" si="31"/>
        <v>42449.208333333328</v>
      </c>
      <c r="P501" t="b">
        <v>0</v>
      </c>
      <c r="Q501" t="b">
        <v>1</v>
      </c>
      <c r="R501" s="15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34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5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30"/>
        <v>41395.208333333336</v>
      </c>
      <c r="O502" s="8">
        <f t="shared" si="31"/>
        <v>41423.208333333336</v>
      </c>
      <c r="P502" t="b">
        <v>0</v>
      </c>
      <c r="Q502" t="b">
        <v>1</v>
      </c>
      <c r="R502" s="15" t="s">
        <v>33</v>
      </c>
      <c r="S502" t="str" cm="1">
        <f t="array" ref="S502:T502">_xlfn.TEXTSPLIT(R502,"/")</f>
        <v>theater</v>
      </c>
      <c r="T502" t="str">
        <v>plays</v>
      </c>
    </row>
    <row r="503" spans="1:20" ht="34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30"/>
        <v>41345.208333333336</v>
      </c>
      <c r="O503" s="8">
        <f t="shared" si="31"/>
        <v>41347.208333333336</v>
      </c>
      <c r="P503" t="b">
        <v>0</v>
      </c>
      <c r="Q503" t="b">
        <v>0</v>
      </c>
      <c r="R503" s="15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34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30"/>
        <v>41117.208333333336</v>
      </c>
      <c r="O504" s="8">
        <f t="shared" si="31"/>
        <v>41146.208333333336</v>
      </c>
      <c r="P504" t="b">
        <v>0</v>
      </c>
      <c r="Q504" t="b">
        <v>1</v>
      </c>
      <c r="R504" s="15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30"/>
        <v>42186.208333333328</v>
      </c>
      <c r="O505" s="8">
        <f t="shared" si="31"/>
        <v>42206.208333333328</v>
      </c>
      <c r="P505" t="b">
        <v>0</v>
      </c>
      <c r="Q505" t="b">
        <v>0</v>
      </c>
      <c r="R505" s="1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34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 s="5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30"/>
        <v>42142.208333333328</v>
      </c>
      <c r="O506" s="8">
        <f t="shared" si="31"/>
        <v>42143.208333333328</v>
      </c>
      <c r="P506" t="b">
        <v>0</v>
      </c>
      <c r="Q506" t="b">
        <v>0</v>
      </c>
      <c r="R506" s="15" t="s">
        <v>23</v>
      </c>
      <c r="S506" t="str" cm="1">
        <f t="array" ref="S506:T506">_xlfn.TEXTSPLIT(R506,"/")</f>
        <v>music</v>
      </c>
      <c r="T506" t="str">
        <v>rock</v>
      </c>
    </row>
    <row r="507" spans="1:20" ht="34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30"/>
        <v>41341.25</v>
      </c>
      <c r="O507" s="8">
        <f t="shared" si="31"/>
        <v>41383.208333333336</v>
      </c>
      <c r="P507" t="b">
        <v>0</v>
      </c>
      <c r="Q507" t="b">
        <v>1</v>
      </c>
      <c r="R507" s="15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34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30"/>
        <v>43062.25</v>
      </c>
      <c r="O508" s="8">
        <f t="shared" si="31"/>
        <v>43079.25</v>
      </c>
      <c r="P508" t="b">
        <v>0</v>
      </c>
      <c r="Q508" t="b">
        <v>1</v>
      </c>
      <c r="R508" s="15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30"/>
        <v>41373.208333333336</v>
      </c>
      <c r="O509" s="8">
        <f t="shared" si="31"/>
        <v>41422.208333333336</v>
      </c>
      <c r="P509" t="b">
        <v>0</v>
      </c>
      <c r="Q509" t="b">
        <v>1</v>
      </c>
      <c r="R509" s="15" t="s">
        <v>28</v>
      </c>
      <c r="S509" t="str" cm="1">
        <f t="array" ref="S509:T509">_xlfn.TEXTSPLIT(R509,"/")</f>
        <v>technology</v>
      </c>
      <c r="T509" t="str">
        <v>web</v>
      </c>
    </row>
    <row r="510" spans="1:20" ht="34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30"/>
        <v>43310.208333333328</v>
      </c>
      <c r="O510" s="8">
        <f t="shared" si="31"/>
        <v>43331.208333333328</v>
      </c>
      <c r="P510" t="b">
        <v>0</v>
      </c>
      <c r="Q510" t="b">
        <v>0</v>
      </c>
      <c r="R510" s="15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30"/>
        <v>41034.208333333336</v>
      </c>
      <c r="O511" s="8">
        <f t="shared" si="31"/>
        <v>41044.208333333336</v>
      </c>
      <c r="P511" t="b">
        <v>0</v>
      </c>
      <c r="Q511" t="b">
        <v>0</v>
      </c>
      <c r="R511" s="15" t="s">
        <v>33</v>
      </c>
      <c r="S511" t="str" cm="1">
        <f t="array" ref="S511:T511">_xlfn.TEXTSPLIT(R511,"/")</f>
        <v>theater</v>
      </c>
      <c r="T511" t="str">
        <v>plays</v>
      </c>
    </row>
    <row r="512" spans="1:20" ht="34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30"/>
        <v>43251.208333333328</v>
      </c>
      <c r="O512" s="8">
        <f t="shared" si="31"/>
        <v>43275.208333333328</v>
      </c>
      <c r="P512" t="b">
        <v>0</v>
      </c>
      <c r="Q512" t="b">
        <v>0</v>
      </c>
      <c r="R512" s="15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34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30"/>
        <v>43671.208333333328</v>
      </c>
      <c r="O513" s="8">
        <f t="shared" si="31"/>
        <v>43681.208333333328</v>
      </c>
      <c r="P513" t="b">
        <v>0</v>
      </c>
      <c r="Q513" t="b">
        <v>0</v>
      </c>
      <c r="R513" s="15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139.31868131868131</v>
      </c>
      <c r="G514" t="s">
        <v>20</v>
      </c>
      <c r="H514">
        <v>239</v>
      </c>
      <c r="I514" s="5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30"/>
        <v>41825.208333333336</v>
      </c>
      <c r="O514" s="8">
        <f t="shared" si="31"/>
        <v>41826.208333333336</v>
      </c>
      <c r="P514" t="b">
        <v>0</v>
      </c>
      <c r="Q514" t="b">
        <v>1</v>
      </c>
      <c r="R514" s="15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34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(E515/D515)*100</f>
        <v>39.277108433734945</v>
      </c>
      <c r="G515" t="s">
        <v>74</v>
      </c>
      <c r="H515">
        <v>35</v>
      </c>
      <c r="I515" s="5">
        <f t="shared" ref="I515:I578" si="33">IF(H515=0,0,E515/H515)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34">(((L515/60)/60)/24)+DATE(1970,1,1)</f>
        <v>40430.208333333336</v>
      </c>
      <c r="O515" s="8">
        <f t="shared" ref="O515:O578" si="35">(((M515/60)/60)/24)+DATE(1970,1,1)</f>
        <v>40432.208333333336</v>
      </c>
      <c r="P515" t="b">
        <v>0</v>
      </c>
      <c r="Q515" t="b">
        <v>0</v>
      </c>
      <c r="R515" s="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34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 s="5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4"/>
        <v>41614.25</v>
      </c>
      <c r="O516" s="8">
        <f t="shared" si="35"/>
        <v>41619.25</v>
      </c>
      <c r="P516" t="b">
        <v>0</v>
      </c>
      <c r="Q516" t="b">
        <v>1</v>
      </c>
      <c r="R516" s="15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4"/>
        <v>40900.25</v>
      </c>
      <c r="O517" s="8">
        <f t="shared" si="35"/>
        <v>40902.25</v>
      </c>
      <c r="P517" t="b">
        <v>0</v>
      </c>
      <c r="Q517" t="b">
        <v>1</v>
      </c>
      <c r="R517" s="15" t="s">
        <v>33</v>
      </c>
      <c r="S517" t="str" cm="1">
        <f t="array" ref="S517:T517">_xlfn.TEXTSPLIT(R517,"/")</f>
        <v>theater</v>
      </c>
      <c r="T517" t="str">
        <v>plays</v>
      </c>
    </row>
    <row r="518" spans="1:20" ht="34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4"/>
        <v>40396.208333333336</v>
      </c>
      <c r="O518" s="8">
        <f t="shared" si="35"/>
        <v>40434.208333333336</v>
      </c>
      <c r="P518" t="b">
        <v>0</v>
      </c>
      <c r="Q518" t="b">
        <v>0</v>
      </c>
      <c r="R518" s="15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34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4"/>
        <v>42860.208333333328</v>
      </c>
      <c r="O519" s="8">
        <f t="shared" si="35"/>
        <v>42865.208333333328</v>
      </c>
      <c r="P519" t="b">
        <v>0</v>
      </c>
      <c r="Q519" t="b">
        <v>0</v>
      </c>
      <c r="R519" s="15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4"/>
        <v>43154.25</v>
      </c>
      <c r="O520" s="8">
        <f t="shared" si="35"/>
        <v>43156.25</v>
      </c>
      <c r="P520" t="b">
        <v>0</v>
      </c>
      <c r="Q520" t="b">
        <v>1</v>
      </c>
      <c r="R520" s="15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34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4"/>
        <v>42012.25</v>
      </c>
      <c r="O521" s="8">
        <f t="shared" si="35"/>
        <v>42026.25</v>
      </c>
      <c r="P521" t="b">
        <v>0</v>
      </c>
      <c r="Q521" t="b">
        <v>1</v>
      </c>
      <c r="R521" s="15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4"/>
        <v>43574.208333333328</v>
      </c>
      <c r="O522" s="8">
        <f t="shared" si="35"/>
        <v>43577.208333333328</v>
      </c>
      <c r="P522" t="b">
        <v>0</v>
      </c>
      <c r="Q522" t="b">
        <v>0</v>
      </c>
      <c r="R522" s="15" t="s">
        <v>33</v>
      </c>
      <c r="S522" t="str" cm="1">
        <f t="array" ref="S522:T522">_xlfn.TEXTSPLIT(R522,"/")</f>
        <v>theater</v>
      </c>
      <c r="T522" t="str">
        <v>plays</v>
      </c>
    </row>
    <row r="523" spans="1:20" ht="34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4"/>
        <v>42605.208333333328</v>
      </c>
      <c r="O523" s="8">
        <f t="shared" si="35"/>
        <v>42611.208333333328</v>
      </c>
      <c r="P523" t="b">
        <v>0</v>
      </c>
      <c r="Q523" t="b">
        <v>1</v>
      </c>
      <c r="R523" s="15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4"/>
        <v>41093.208333333336</v>
      </c>
      <c r="O524" s="8">
        <f t="shared" si="35"/>
        <v>41105.208333333336</v>
      </c>
      <c r="P524" t="b">
        <v>0</v>
      </c>
      <c r="Q524" t="b">
        <v>0</v>
      </c>
      <c r="R524" s="15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34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4"/>
        <v>40241.25</v>
      </c>
      <c r="O525" s="8">
        <f t="shared" si="35"/>
        <v>40246.25</v>
      </c>
      <c r="P525" t="b">
        <v>0</v>
      </c>
      <c r="Q525" t="b">
        <v>0</v>
      </c>
      <c r="R525" s="1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34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4"/>
        <v>40294.208333333336</v>
      </c>
      <c r="O526" s="8">
        <f t="shared" si="35"/>
        <v>40307.208333333336</v>
      </c>
      <c r="P526" t="b">
        <v>0</v>
      </c>
      <c r="Q526" t="b">
        <v>0</v>
      </c>
      <c r="R526" s="15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4"/>
        <v>40505.25</v>
      </c>
      <c r="O527" s="8">
        <f t="shared" si="35"/>
        <v>40509.25</v>
      </c>
      <c r="P527" t="b">
        <v>0</v>
      </c>
      <c r="Q527" t="b">
        <v>0</v>
      </c>
      <c r="R527" s="15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4"/>
        <v>42364.25</v>
      </c>
      <c r="O528" s="8">
        <f t="shared" si="35"/>
        <v>42401.25</v>
      </c>
      <c r="P528" t="b">
        <v>0</v>
      </c>
      <c r="Q528" t="b">
        <v>1</v>
      </c>
      <c r="R528" s="15" t="s">
        <v>33</v>
      </c>
      <c r="S528" t="str" cm="1">
        <f t="array" ref="S528:T528">_xlfn.TEXTSPLIT(R528,"/")</f>
        <v>theater</v>
      </c>
      <c r="T528" t="str">
        <v>plays</v>
      </c>
    </row>
    <row r="529" spans="1:20" ht="34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4"/>
        <v>42405.25</v>
      </c>
      <c r="O529" s="8">
        <f t="shared" si="35"/>
        <v>42441.25</v>
      </c>
      <c r="P529" t="b">
        <v>0</v>
      </c>
      <c r="Q529" t="b">
        <v>0</v>
      </c>
      <c r="R529" s="15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4"/>
        <v>41601.25</v>
      </c>
      <c r="O530" s="8">
        <f t="shared" si="35"/>
        <v>41646.25</v>
      </c>
      <c r="P530" t="b">
        <v>0</v>
      </c>
      <c r="Q530" t="b">
        <v>0</v>
      </c>
      <c r="R530" s="15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34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4"/>
        <v>41769.208333333336</v>
      </c>
      <c r="O531" s="8">
        <f t="shared" si="35"/>
        <v>41797.208333333336</v>
      </c>
      <c r="P531" t="b">
        <v>0</v>
      </c>
      <c r="Q531" t="b">
        <v>0</v>
      </c>
      <c r="R531" s="15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4"/>
        <v>40421.208333333336</v>
      </c>
      <c r="O532" s="8">
        <f t="shared" si="35"/>
        <v>40435.208333333336</v>
      </c>
      <c r="P532" t="b">
        <v>0</v>
      </c>
      <c r="Q532" t="b">
        <v>1</v>
      </c>
      <c r="R532" s="15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 s="5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4"/>
        <v>41589.25</v>
      </c>
      <c r="O533" s="8">
        <f t="shared" si="35"/>
        <v>41645.25</v>
      </c>
      <c r="P533" t="b">
        <v>0</v>
      </c>
      <c r="Q533" t="b">
        <v>0</v>
      </c>
      <c r="R533" s="15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34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4"/>
        <v>43125.25</v>
      </c>
      <c r="O534" s="8">
        <f t="shared" si="35"/>
        <v>43126.25</v>
      </c>
      <c r="P534" t="b">
        <v>0</v>
      </c>
      <c r="Q534" t="b">
        <v>0</v>
      </c>
      <c r="R534" s="15" t="s">
        <v>33</v>
      </c>
      <c r="S534" t="str" cm="1">
        <f t="array" ref="S534:T534">_xlfn.TEXTSPLIT(R534,"/")</f>
        <v>theater</v>
      </c>
      <c r="T534" t="str">
        <v>plays</v>
      </c>
    </row>
    <row r="535" spans="1:20" ht="34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4"/>
        <v>41479.208333333336</v>
      </c>
      <c r="O535" s="8">
        <f t="shared" si="35"/>
        <v>41515.208333333336</v>
      </c>
      <c r="P535" t="b">
        <v>0</v>
      </c>
      <c r="Q535" t="b">
        <v>0</v>
      </c>
      <c r="R535" s="1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34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4"/>
        <v>43329.208333333328</v>
      </c>
      <c r="O536" s="8">
        <f t="shared" si="35"/>
        <v>43330.208333333328</v>
      </c>
      <c r="P536" t="b">
        <v>0</v>
      </c>
      <c r="Q536" t="b">
        <v>1</v>
      </c>
      <c r="R536" s="15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34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 s="5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4"/>
        <v>43259.208333333328</v>
      </c>
      <c r="O537" s="8">
        <f t="shared" si="35"/>
        <v>43261.208333333328</v>
      </c>
      <c r="P537" t="b">
        <v>0</v>
      </c>
      <c r="Q537" t="b">
        <v>1</v>
      </c>
      <c r="R537" s="15" t="s">
        <v>33</v>
      </c>
      <c r="S537" t="str" cm="1">
        <f t="array" ref="S537:T537">_xlfn.TEXTSPLIT(R537,"/")</f>
        <v>theater</v>
      </c>
      <c r="T537" t="str">
        <v>plays</v>
      </c>
    </row>
    <row r="538" spans="1:20" ht="34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 s="5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4"/>
        <v>40414.208333333336</v>
      </c>
      <c r="O538" s="8">
        <f t="shared" si="35"/>
        <v>40440.208333333336</v>
      </c>
      <c r="P538" t="b">
        <v>0</v>
      </c>
      <c r="Q538" t="b">
        <v>0</v>
      </c>
      <c r="R538" s="15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34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4"/>
        <v>43342.208333333328</v>
      </c>
      <c r="O539" s="8">
        <f t="shared" si="35"/>
        <v>43365.208333333328</v>
      </c>
      <c r="P539" t="b">
        <v>1</v>
      </c>
      <c r="Q539" t="b">
        <v>1</v>
      </c>
      <c r="R539" s="15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34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4"/>
        <v>41539.208333333336</v>
      </c>
      <c r="O540" s="8">
        <f t="shared" si="35"/>
        <v>41555.208333333336</v>
      </c>
      <c r="P540" t="b">
        <v>0</v>
      </c>
      <c r="Q540" t="b">
        <v>0</v>
      </c>
      <c r="R540" s="15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4"/>
        <v>43647.208333333328</v>
      </c>
      <c r="O541" s="8">
        <f t="shared" si="35"/>
        <v>43653.208333333328</v>
      </c>
      <c r="P541" t="b">
        <v>0</v>
      </c>
      <c r="Q541" t="b">
        <v>1</v>
      </c>
      <c r="R541" s="15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34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4"/>
        <v>43225.208333333328</v>
      </c>
      <c r="O542" s="8">
        <f t="shared" si="35"/>
        <v>43247.208333333328</v>
      </c>
      <c r="P542" t="b">
        <v>0</v>
      </c>
      <c r="Q542" t="b">
        <v>0</v>
      </c>
      <c r="R542" s="15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34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 s="5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4"/>
        <v>42165.208333333328</v>
      </c>
      <c r="O543" s="8">
        <f t="shared" si="35"/>
        <v>42191.208333333328</v>
      </c>
      <c r="P543" t="b">
        <v>0</v>
      </c>
      <c r="Q543" t="b">
        <v>0</v>
      </c>
      <c r="R543" s="15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34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4"/>
        <v>42391.25</v>
      </c>
      <c r="O544" s="8">
        <f t="shared" si="35"/>
        <v>42421.25</v>
      </c>
      <c r="P544" t="b">
        <v>0</v>
      </c>
      <c r="Q544" t="b">
        <v>0</v>
      </c>
      <c r="R544" s="15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34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4"/>
        <v>41528.208333333336</v>
      </c>
      <c r="O545" s="8">
        <f t="shared" si="35"/>
        <v>41543.208333333336</v>
      </c>
      <c r="P545" t="b">
        <v>0</v>
      </c>
      <c r="Q545" t="b">
        <v>0</v>
      </c>
      <c r="R545" s="1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4"/>
        <v>42377.25</v>
      </c>
      <c r="O546" s="8">
        <f t="shared" si="35"/>
        <v>42390.25</v>
      </c>
      <c r="P546" t="b">
        <v>0</v>
      </c>
      <c r="Q546" t="b">
        <v>0</v>
      </c>
      <c r="R546" s="15" t="s">
        <v>23</v>
      </c>
      <c r="S546" t="str" cm="1">
        <f t="array" ref="S546:T546">_xlfn.TEXTSPLIT(R546,"/")</f>
        <v>music</v>
      </c>
      <c r="T546" t="str">
        <v>rock</v>
      </c>
    </row>
    <row r="547" spans="1:20" ht="34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4"/>
        <v>43824.25</v>
      </c>
      <c r="O547" s="8">
        <f t="shared" si="35"/>
        <v>43844.25</v>
      </c>
      <c r="P547" t="b">
        <v>0</v>
      </c>
      <c r="Q547" t="b">
        <v>0</v>
      </c>
      <c r="R547" s="15" t="s">
        <v>33</v>
      </c>
      <c r="S547" t="str" cm="1">
        <f t="array" ref="S547:T547">_xlfn.TEXTSPLIT(R547,"/")</f>
        <v>theater</v>
      </c>
      <c r="T547" t="str">
        <v>plays</v>
      </c>
    </row>
    <row r="548" spans="1:20" ht="34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4"/>
        <v>43360.208333333328</v>
      </c>
      <c r="O548" s="8">
        <f t="shared" si="35"/>
        <v>43363.208333333328</v>
      </c>
      <c r="P548" t="b">
        <v>0</v>
      </c>
      <c r="Q548" t="b">
        <v>1</v>
      </c>
      <c r="R548" s="15" t="s">
        <v>33</v>
      </c>
      <c r="S548" t="str" cm="1">
        <f t="array" ref="S548:T548">_xlfn.TEXTSPLIT(R548,"/")</f>
        <v>theater</v>
      </c>
      <c r="T548" t="str">
        <v>plays</v>
      </c>
    </row>
    <row r="549" spans="1:20" ht="34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4"/>
        <v>42029.25</v>
      </c>
      <c r="O549" s="8">
        <f t="shared" si="35"/>
        <v>42041.25</v>
      </c>
      <c r="P549" t="b">
        <v>0</v>
      </c>
      <c r="Q549" t="b">
        <v>0</v>
      </c>
      <c r="R549" s="15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4"/>
        <v>42461.208333333328</v>
      </c>
      <c r="O550" s="8">
        <f t="shared" si="35"/>
        <v>42474.208333333328</v>
      </c>
      <c r="P550" t="b">
        <v>0</v>
      </c>
      <c r="Q550" t="b">
        <v>0</v>
      </c>
      <c r="R550" s="15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4"/>
        <v>41422.208333333336</v>
      </c>
      <c r="O551" s="8">
        <f t="shared" si="35"/>
        <v>41431.208333333336</v>
      </c>
      <c r="P551" t="b">
        <v>0</v>
      </c>
      <c r="Q551" t="b">
        <v>0</v>
      </c>
      <c r="R551" s="15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 s="5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4"/>
        <v>40968.25</v>
      </c>
      <c r="O552" s="8">
        <f t="shared" si="35"/>
        <v>40989.208333333336</v>
      </c>
      <c r="P552" t="b">
        <v>0</v>
      </c>
      <c r="Q552" t="b">
        <v>0</v>
      </c>
      <c r="R552" s="15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4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4"/>
        <v>41993.25</v>
      </c>
      <c r="O553" s="8">
        <f t="shared" si="35"/>
        <v>42033.25</v>
      </c>
      <c r="P553" t="b">
        <v>0</v>
      </c>
      <c r="Q553" t="b">
        <v>1</v>
      </c>
      <c r="R553" s="15" t="s">
        <v>28</v>
      </c>
      <c r="S553" t="str" cm="1">
        <f t="array" ref="S553:T553">_xlfn.TEXTSPLIT(R553,"/")</f>
        <v>technology</v>
      </c>
      <c r="T553" t="str">
        <v>web</v>
      </c>
    </row>
    <row r="554" spans="1:20" ht="34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4"/>
        <v>42700.25</v>
      </c>
      <c r="O554" s="8">
        <f t="shared" si="35"/>
        <v>42702.25</v>
      </c>
      <c r="P554" t="b">
        <v>0</v>
      </c>
      <c r="Q554" t="b">
        <v>0</v>
      </c>
      <c r="R554" s="15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4"/>
        <v>40545.25</v>
      </c>
      <c r="O555" s="8">
        <f t="shared" si="35"/>
        <v>40546.25</v>
      </c>
      <c r="P555" t="b">
        <v>0</v>
      </c>
      <c r="Q555" t="b">
        <v>0</v>
      </c>
      <c r="R555" s="1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4"/>
        <v>42723.25</v>
      </c>
      <c r="O556" s="8">
        <f t="shared" si="35"/>
        <v>42729.25</v>
      </c>
      <c r="P556" t="b">
        <v>0</v>
      </c>
      <c r="Q556" t="b">
        <v>0</v>
      </c>
      <c r="R556" s="15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34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4"/>
        <v>41731.208333333336</v>
      </c>
      <c r="O557" s="8">
        <f t="shared" si="35"/>
        <v>41762.208333333336</v>
      </c>
      <c r="P557" t="b">
        <v>0</v>
      </c>
      <c r="Q557" t="b">
        <v>0</v>
      </c>
      <c r="R557" s="15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4"/>
        <v>40792.208333333336</v>
      </c>
      <c r="O558" s="8">
        <f t="shared" si="35"/>
        <v>40799.208333333336</v>
      </c>
      <c r="P558" t="b">
        <v>0</v>
      </c>
      <c r="Q558" t="b">
        <v>1</v>
      </c>
      <c r="R558" s="15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34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4"/>
        <v>42279.208333333328</v>
      </c>
      <c r="O559" s="8">
        <f t="shared" si="35"/>
        <v>42282.208333333328</v>
      </c>
      <c r="P559" t="b">
        <v>0</v>
      </c>
      <c r="Q559" t="b">
        <v>1</v>
      </c>
      <c r="R559" s="15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34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4"/>
        <v>42424.25</v>
      </c>
      <c r="O560" s="8">
        <f t="shared" si="35"/>
        <v>42467.208333333328</v>
      </c>
      <c r="P560" t="b">
        <v>0</v>
      </c>
      <c r="Q560" t="b">
        <v>0</v>
      </c>
      <c r="R560" s="15" t="s">
        <v>33</v>
      </c>
      <c r="S560" t="str" cm="1">
        <f t="array" ref="S560:T560">_xlfn.TEXTSPLIT(R560,"/")</f>
        <v>theater</v>
      </c>
      <c r="T560" t="str">
        <v>plays</v>
      </c>
    </row>
    <row r="561" spans="1:20" ht="34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4"/>
        <v>42584.208333333328</v>
      </c>
      <c r="O561" s="8">
        <f t="shared" si="35"/>
        <v>42591.208333333328</v>
      </c>
      <c r="P561" t="b">
        <v>0</v>
      </c>
      <c r="Q561" t="b">
        <v>0</v>
      </c>
      <c r="R561" s="15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4"/>
        <v>40865.25</v>
      </c>
      <c r="O562" s="8">
        <f t="shared" si="35"/>
        <v>40905.25</v>
      </c>
      <c r="P562" t="b">
        <v>0</v>
      </c>
      <c r="Q562" t="b">
        <v>0</v>
      </c>
      <c r="R562" s="15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34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 s="5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4"/>
        <v>40833.208333333336</v>
      </c>
      <c r="O563" s="8">
        <f t="shared" si="35"/>
        <v>40835.208333333336</v>
      </c>
      <c r="P563" t="b">
        <v>0</v>
      </c>
      <c r="Q563" t="b">
        <v>0</v>
      </c>
      <c r="R563" s="15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 s="5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4"/>
        <v>43536.208333333328</v>
      </c>
      <c r="O564" s="8">
        <f t="shared" si="35"/>
        <v>43538.208333333328</v>
      </c>
      <c r="P564" t="b">
        <v>0</v>
      </c>
      <c r="Q564" t="b">
        <v>0</v>
      </c>
      <c r="R564" s="15" t="s">
        <v>23</v>
      </c>
      <c r="S564" t="str" cm="1">
        <f t="array" ref="S564:T564">_xlfn.TEXTSPLIT(R564,"/")</f>
        <v>music</v>
      </c>
      <c r="T564" t="str">
        <v>rock</v>
      </c>
    </row>
    <row r="565" spans="1:20" ht="34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4"/>
        <v>43417.25</v>
      </c>
      <c r="O565" s="8">
        <f t="shared" si="35"/>
        <v>43437.25</v>
      </c>
      <c r="P565" t="b">
        <v>0</v>
      </c>
      <c r="Q565" t="b">
        <v>0</v>
      </c>
      <c r="R565" s="1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34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4"/>
        <v>42078.208333333328</v>
      </c>
      <c r="O566" s="8">
        <f t="shared" si="35"/>
        <v>42086.208333333328</v>
      </c>
      <c r="P566" t="b">
        <v>0</v>
      </c>
      <c r="Q566" t="b">
        <v>0</v>
      </c>
      <c r="R566" s="15" t="s">
        <v>33</v>
      </c>
      <c r="S566" t="str" cm="1">
        <f t="array" ref="S566:T566">_xlfn.TEXTSPLIT(R566,"/")</f>
        <v>theater</v>
      </c>
      <c r="T566" t="str">
        <v>plays</v>
      </c>
    </row>
    <row r="567" spans="1:20" ht="34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4"/>
        <v>40862.25</v>
      </c>
      <c r="O567" s="8">
        <f t="shared" si="35"/>
        <v>40882.25</v>
      </c>
      <c r="P567" t="b">
        <v>0</v>
      </c>
      <c r="Q567" t="b">
        <v>0</v>
      </c>
      <c r="R567" s="15" t="s">
        <v>33</v>
      </c>
      <c r="S567" t="str" cm="1">
        <f t="array" ref="S567:T567">_xlfn.TEXTSPLIT(R567,"/")</f>
        <v>theater</v>
      </c>
      <c r="T567" t="str">
        <v>plays</v>
      </c>
    </row>
    <row r="568" spans="1:20" ht="34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4"/>
        <v>42424.25</v>
      </c>
      <c r="O568" s="8">
        <f t="shared" si="35"/>
        <v>42447.208333333328</v>
      </c>
      <c r="P568" t="b">
        <v>0</v>
      </c>
      <c r="Q568" t="b">
        <v>1</v>
      </c>
      <c r="R568" s="15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4"/>
        <v>41830.208333333336</v>
      </c>
      <c r="O569" s="8">
        <f t="shared" si="35"/>
        <v>41832.208333333336</v>
      </c>
      <c r="P569" t="b">
        <v>0</v>
      </c>
      <c r="Q569" t="b">
        <v>0</v>
      </c>
      <c r="R569" s="15" t="s">
        <v>23</v>
      </c>
      <c r="S569" t="str" cm="1">
        <f t="array" ref="S569:T569">_xlfn.TEXTSPLIT(R569,"/")</f>
        <v>music</v>
      </c>
      <c r="T569" t="str">
        <v>rock</v>
      </c>
    </row>
    <row r="570" spans="1:20" ht="34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4"/>
        <v>40374.208333333336</v>
      </c>
      <c r="O570" s="8">
        <f t="shared" si="35"/>
        <v>40419.208333333336</v>
      </c>
      <c r="P570" t="b">
        <v>0</v>
      </c>
      <c r="Q570" t="b">
        <v>0</v>
      </c>
      <c r="R570" s="15" t="s">
        <v>33</v>
      </c>
      <c r="S570" t="str" cm="1">
        <f t="array" ref="S570:T570">_xlfn.TEXTSPLIT(R570,"/")</f>
        <v>theater</v>
      </c>
      <c r="T570" t="str">
        <v>plays</v>
      </c>
    </row>
    <row r="571" spans="1:20" ht="34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 s="5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4"/>
        <v>40554.25</v>
      </c>
      <c r="O571" s="8">
        <f t="shared" si="35"/>
        <v>40566.25</v>
      </c>
      <c r="P571" t="b">
        <v>0</v>
      </c>
      <c r="Q571" t="b">
        <v>0</v>
      </c>
      <c r="R571" s="15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34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4"/>
        <v>41993.25</v>
      </c>
      <c r="O572" s="8">
        <f t="shared" si="35"/>
        <v>41999.25</v>
      </c>
      <c r="P572" t="b">
        <v>0</v>
      </c>
      <c r="Q572" t="b">
        <v>1</v>
      </c>
      <c r="R572" s="15" t="s">
        <v>23</v>
      </c>
      <c r="S572" t="str" cm="1">
        <f t="array" ref="S572:T572">_xlfn.TEXTSPLIT(R572,"/")</f>
        <v>music</v>
      </c>
      <c r="T572" t="str">
        <v>rock</v>
      </c>
    </row>
    <row r="573" spans="1:20" ht="34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 s="5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4"/>
        <v>42174.208333333328</v>
      </c>
      <c r="O573" s="8">
        <f t="shared" si="35"/>
        <v>42221.208333333328</v>
      </c>
      <c r="P573" t="b">
        <v>0</v>
      </c>
      <c r="Q573" t="b">
        <v>0</v>
      </c>
      <c r="R573" s="15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4"/>
        <v>42275.208333333328</v>
      </c>
      <c r="O574" s="8">
        <f t="shared" si="35"/>
        <v>42291.208333333328</v>
      </c>
      <c r="P574" t="b">
        <v>0</v>
      </c>
      <c r="Q574" t="b">
        <v>1</v>
      </c>
      <c r="R574" s="15" t="s">
        <v>23</v>
      </c>
      <c r="S574" t="str" cm="1">
        <f t="array" ref="S574:T574">_xlfn.TEXTSPLIT(R574,"/")</f>
        <v>music</v>
      </c>
      <c r="T574" t="str">
        <v>rock</v>
      </c>
    </row>
    <row r="575" spans="1:20" ht="34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4"/>
        <v>41761.208333333336</v>
      </c>
      <c r="O575" s="8">
        <f t="shared" si="35"/>
        <v>41763.208333333336</v>
      </c>
      <c r="P575" t="b">
        <v>0</v>
      </c>
      <c r="Q575" t="b">
        <v>0</v>
      </c>
      <c r="R575" s="1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4"/>
        <v>43806.25</v>
      </c>
      <c r="O576" s="8">
        <f t="shared" si="35"/>
        <v>43816.25</v>
      </c>
      <c r="P576" t="b">
        <v>0</v>
      </c>
      <c r="Q576" t="b">
        <v>1</v>
      </c>
      <c r="R576" s="15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34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4"/>
        <v>41779.208333333336</v>
      </c>
      <c r="O577" s="8">
        <f t="shared" si="35"/>
        <v>41782.208333333336</v>
      </c>
      <c r="P577" t="b">
        <v>0</v>
      </c>
      <c r="Q577" t="b">
        <v>1</v>
      </c>
      <c r="R577" s="15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64.927835051546396</v>
      </c>
      <c r="G578" t="s">
        <v>14</v>
      </c>
      <c r="H578">
        <v>64</v>
      </c>
      <c r="I578" s="5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4"/>
        <v>43040.208333333328</v>
      </c>
      <c r="O578" s="8">
        <f t="shared" si="35"/>
        <v>43057.25</v>
      </c>
      <c r="P578" t="b">
        <v>0</v>
      </c>
      <c r="Q578" t="b">
        <v>0</v>
      </c>
      <c r="R578" s="15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(E579/D579)*100</f>
        <v>18.853658536585368</v>
      </c>
      <c r="G579" t="s">
        <v>74</v>
      </c>
      <c r="H579">
        <v>37</v>
      </c>
      <c r="I579" s="5">
        <f t="shared" ref="I579:I642" si="37">IF(H579=0,0,E579/H579)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38">(((L579/60)/60)/24)+DATE(1970,1,1)</f>
        <v>40613.25</v>
      </c>
      <c r="O579" s="8">
        <f t="shared" ref="O579:O642" si="39">(((M579/60)/60)/24)+DATE(1970,1,1)</f>
        <v>40639.208333333336</v>
      </c>
      <c r="P579" t="b">
        <v>0</v>
      </c>
      <c r="Q579" t="b">
        <v>0</v>
      </c>
      <c r="R579" s="15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 s="5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8"/>
        <v>40878.25</v>
      </c>
      <c r="O580" s="8">
        <f t="shared" si="39"/>
        <v>40881.25</v>
      </c>
      <c r="P580" t="b">
        <v>0</v>
      </c>
      <c r="Q580" t="b">
        <v>0</v>
      </c>
      <c r="R580" s="15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34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8"/>
        <v>40762.208333333336</v>
      </c>
      <c r="O581" s="8">
        <f t="shared" si="39"/>
        <v>40774.208333333336</v>
      </c>
      <c r="P581" t="b">
        <v>0</v>
      </c>
      <c r="Q581" t="b">
        <v>0</v>
      </c>
      <c r="R581" s="15" t="s">
        <v>159</v>
      </c>
      <c r="S581" t="str" cm="1">
        <f t="array" ref="S581:T581">_xlfn.TEXTSPLIT(R581,"/")</f>
        <v>music</v>
      </c>
      <c r="T581" t="str">
        <v>jazz</v>
      </c>
    </row>
    <row r="582" spans="1:20" ht="34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8"/>
        <v>41696.25</v>
      </c>
      <c r="O582" s="8">
        <f t="shared" si="39"/>
        <v>41704.25</v>
      </c>
      <c r="P582" t="b">
        <v>0</v>
      </c>
      <c r="Q582" t="b">
        <v>0</v>
      </c>
      <c r="R582" s="15" t="s">
        <v>33</v>
      </c>
      <c r="S582" t="str" cm="1">
        <f t="array" ref="S582:T582">_xlfn.TEXTSPLIT(R582,"/")</f>
        <v>theater</v>
      </c>
      <c r="T582" t="str">
        <v>plays</v>
      </c>
    </row>
    <row r="583" spans="1:20" ht="34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8"/>
        <v>40662.208333333336</v>
      </c>
      <c r="O583" s="8">
        <f t="shared" si="39"/>
        <v>40677.208333333336</v>
      </c>
      <c r="P583" t="b">
        <v>0</v>
      </c>
      <c r="Q583" t="b">
        <v>0</v>
      </c>
      <c r="R583" s="15" t="s">
        <v>28</v>
      </c>
      <c r="S583" t="str" cm="1">
        <f t="array" ref="S583:T583">_xlfn.TEXTSPLIT(R583,"/")</f>
        <v>technology</v>
      </c>
      <c r="T583" t="str">
        <v>web</v>
      </c>
    </row>
    <row r="584" spans="1:20" ht="34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8"/>
        <v>42165.208333333328</v>
      </c>
      <c r="O584" s="8">
        <f t="shared" si="39"/>
        <v>42170.208333333328</v>
      </c>
      <c r="P584" t="b">
        <v>0</v>
      </c>
      <c r="Q584" t="b">
        <v>1</v>
      </c>
      <c r="R584" s="15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8"/>
        <v>40959.25</v>
      </c>
      <c r="O585" s="8">
        <f t="shared" si="39"/>
        <v>40976.25</v>
      </c>
      <c r="P585" t="b">
        <v>0</v>
      </c>
      <c r="Q585" t="b">
        <v>0</v>
      </c>
      <c r="R585" s="1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8"/>
        <v>41024.208333333336</v>
      </c>
      <c r="O586" s="8">
        <f t="shared" si="39"/>
        <v>41038.208333333336</v>
      </c>
      <c r="P586" t="b">
        <v>0</v>
      </c>
      <c r="Q586" t="b">
        <v>0</v>
      </c>
      <c r="R586" s="15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8"/>
        <v>40255.208333333336</v>
      </c>
      <c r="O587" s="8">
        <f t="shared" si="39"/>
        <v>40265.208333333336</v>
      </c>
      <c r="P587" t="b">
        <v>0</v>
      </c>
      <c r="Q587" t="b">
        <v>0</v>
      </c>
      <c r="R587" s="15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4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8"/>
        <v>40499.25</v>
      </c>
      <c r="O588" s="8">
        <f t="shared" si="39"/>
        <v>40518.25</v>
      </c>
      <c r="P588" t="b">
        <v>0</v>
      </c>
      <c r="Q588" t="b">
        <v>0</v>
      </c>
      <c r="R588" s="15" t="s">
        <v>23</v>
      </c>
      <c r="S588" t="str" cm="1">
        <f t="array" ref="S588:T588">_xlfn.TEXTSPLIT(R588,"/")</f>
        <v>music</v>
      </c>
      <c r="T588" t="str">
        <v>rock</v>
      </c>
    </row>
    <row r="589" spans="1:20" ht="34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8"/>
        <v>43484.25</v>
      </c>
      <c r="O589" s="8">
        <f t="shared" si="39"/>
        <v>43536.208333333328</v>
      </c>
      <c r="P589" t="b">
        <v>0</v>
      </c>
      <c r="Q589" t="b">
        <v>1</v>
      </c>
      <c r="R589" s="15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8"/>
        <v>40262.208333333336</v>
      </c>
      <c r="O590" s="8">
        <f t="shared" si="39"/>
        <v>40293.208333333336</v>
      </c>
      <c r="P590" t="b">
        <v>0</v>
      </c>
      <c r="Q590" t="b">
        <v>0</v>
      </c>
      <c r="R590" s="15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8"/>
        <v>42190.208333333328</v>
      </c>
      <c r="O591" s="8">
        <f t="shared" si="39"/>
        <v>42197.208333333328</v>
      </c>
      <c r="P591" t="b">
        <v>0</v>
      </c>
      <c r="Q591" t="b">
        <v>0</v>
      </c>
      <c r="R591" s="15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8"/>
        <v>41994.25</v>
      </c>
      <c r="O592" s="8">
        <f t="shared" si="39"/>
        <v>42005.25</v>
      </c>
      <c r="P592" t="b">
        <v>0</v>
      </c>
      <c r="Q592" t="b">
        <v>0</v>
      </c>
      <c r="R592" s="15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34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8"/>
        <v>40373.208333333336</v>
      </c>
      <c r="O593" s="8">
        <f t="shared" si="39"/>
        <v>40383.208333333336</v>
      </c>
      <c r="P593" t="b">
        <v>0</v>
      </c>
      <c r="Q593" t="b">
        <v>0</v>
      </c>
      <c r="R593" s="15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8"/>
        <v>41789.208333333336</v>
      </c>
      <c r="O594" s="8">
        <f t="shared" si="39"/>
        <v>41798.208333333336</v>
      </c>
      <c r="P594" t="b">
        <v>0</v>
      </c>
      <c r="Q594" t="b">
        <v>0</v>
      </c>
      <c r="R594" s="15" t="s">
        <v>33</v>
      </c>
      <c r="S594" t="str" cm="1">
        <f t="array" ref="S594:T594">_xlfn.TEXTSPLIT(R594,"/")</f>
        <v>theater</v>
      </c>
      <c r="T594" t="str">
        <v>plays</v>
      </c>
    </row>
    <row r="595" spans="1:20" ht="34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8"/>
        <v>41724.208333333336</v>
      </c>
      <c r="O595" s="8">
        <f t="shared" si="39"/>
        <v>41737.208333333336</v>
      </c>
      <c r="P595" t="b">
        <v>0</v>
      </c>
      <c r="Q595" t="b">
        <v>0</v>
      </c>
      <c r="R595" s="1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8"/>
        <v>42548.208333333328</v>
      </c>
      <c r="O596" s="8">
        <f t="shared" si="39"/>
        <v>42551.208333333328</v>
      </c>
      <c r="P596" t="b">
        <v>0</v>
      </c>
      <c r="Q596" t="b">
        <v>1</v>
      </c>
      <c r="R596" s="15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8"/>
        <v>40253.208333333336</v>
      </c>
      <c r="O597" s="8">
        <f t="shared" si="39"/>
        <v>40274.208333333336</v>
      </c>
      <c r="P597" t="b">
        <v>0</v>
      </c>
      <c r="Q597" t="b">
        <v>1</v>
      </c>
      <c r="R597" s="15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8"/>
        <v>42434.25</v>
      </c>
      <c r="O598" s="8">
        <f t="shared" si="39"/>
        <v>42441.25</v>
      </c>
      <c r="P598" t="b">
        <v>0</v>
      </c>
      <c r="Q598" t="b">
        <v>1</v>
      </c>
      <c r="R598" s="15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34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8"/>
        <v>43786.25</v>
      </c>
      <c r="O599" s="8">
        <f t="shared" si="39"/>
        <v>43804.25</v>
      </c>
      <c r="P599" t="b">
        <v>0</v>
      </c>
      <c r="Q599" t="b">
        <v>0</v>
      </c>
      <c r="R599" s="15" t="s">
        <v>33</v>
      </c>
      <c r="S599" t="str" cm="1">
        <f t="array" ref="S599:T599">_xlfn.TEXTSPLIT(R599,"/")</f>
        <v>theater</v>
      </c>
      <c r="T599" t="str">
        <v>plays</v>
      </c>
    </row>
    <row r="600" spans="1:20" ht="34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 s="5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8"/>
        <v>40344.208333333336</v>
      </c>
      <c r="O600" s="8">
        <f t="shared" si="39"/>
        <v>40373.208333333336</v>
      </c>
      <c r="P600" t="b">
        <v>0</v>
      </c>
      <c r="Q600" t="b">
        <v>0</v>
      </c>
      <c r="R600" s="15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8"/>
        <v>42047.25</v>
      </c>
      <c r="O601" s="8">
        <f t="shared" si="39"/>
        <v>42055.25</v>
      </c>
      <c r="P601" t="b">
        <v>0</v>
      </c>
      <c r="Q601" t="b">
        <v>0</v>
      </c>
      <c r="R601" s="15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8"/>
        <v>41485.208333333336</v>
      </c>
      <c r="O602" s="8">
        <f t="shared" si="39"/>
        <v>41497.208333333336</v>
      </c>
      <c r="P602" t="b">
        <v>0</v>
      </c>
      <c r="Q602" t="b">
        <v>0</v>
      </c>
      <c r="R602" s="15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8"/>
        <v>41789.208333333336</v>
      </c>
      <c r="O603" s="8">
        <f t="shared" si="39"/>
        <v>41806.208333333336</v>
      </c>
      <c r="P603" t="b">
        <v>1</v>
      </c>
      <c r="Q603" t="b">
        <v>0</v>
      </c>
      <c r="R603" s="15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8"/>
        <v>42160.208333333328</v>
      </c>
      <c r="O604" s="8">
        <f t="shared" si="39"/>
        <v>42171.208333333328</v>
      </c>
      <c r="P604" t="b">
        <v>0</v>
      </c>
      <c r="Q604" t="b">
        <v>0</v>
      </c>
      <c r="R604" s="15" t="s">
        <v>33</v>
      </c>
      <c r="S604" t="str" cm="1">
        <f t="array" ref="S604:T604">_xlfn.TEXTSPLIT(R604,"/")</f>
        <v>theater</v>
      </c>
      <c r="T604" t="str">
        <v>plays</v>
      </c>
    </row>
    <row r="605" spans="1:20" ht="34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8"/>
        <v>43573.208333333328</v>
      </c>
      <c r="O605" s="8">
        <f t="shared" si="39"/>
        <v>43600.208333333328</v>
      </c>
      <c r="P605" t="b">
        <v>0</v>
      </c>
      <c r="Q605" t="b">
        <v>0</v>
      </c>
      <c r="R605" s="15" t="s">
        <v>33</v>
      </c>
      <c r="S605" t="str" cm="1">
        <f t="array" ref="S605:T605">_xlfn.TEXTSPLIT(R605,"/")</f>
        <v>theater</v>
      </c>
      <c r="T605" t="str">
        <v>plays</v>
      </c>
    </row>
    <row r="606" spans="1:20" ht="34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8"/>
        <v>40565.25</v>
      </c>
      <c r="O606" s="8">
        <f t="shared" si="39"/>
        <v>40586.25</v>
      </c>
      <c r="P606" t="b">
        <v>0</v>
      </c>
      <c r="Q606" t="b">
        <v>0</v>
      </c>
      <c r="R606" s="15" t="s">
        <v>33</v>
      </c>
      <c r="S606" t="str" cm="1">
        <f t="array" ref="S606:T606">_xlfn.TEXTSPLIT(R606,"/")</f>
        <v>theater</v>
      </c>
      <c r="T606" t="str">
        <v>plays</v>
      </c>
    </row>
    <row r="607" spans="1:20" ht="34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8"/>
        <v>42280.208333333328</v>
      </c>
      <c r="O607" s="8">
        <f t="shared" si="39"/>
        <v>42321.25</v>
      </c>
      <c r="P607" t="b">
        <v>0</v>
      </c>
      <c r="Q607" t="b">
        <v>0</v>
      </c>
      <c r="R607" s="15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34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8"/>
        <v>42436.25</v>
      </c>
      <c r="O608" s="8">
        <f t="shared" si="39"/>
        <v>42447.208333333328</v>
      </c>
      <c r="P608" t="b">
        <v>0</v>
      </c>
      <c r="Q608" t="b">
        <v>0</v>
      </c>
      <c r="R608" s="15" t="s">
        <v>23</v>
      </c>
      <c r="S608" t="str" cm="1">
        <f t="array" ref="S608:T608">_xlfn.TEXTSPLIT(R608,"/")</f>
        <v>music</v>
      </c>
      <c r="T608" t="str">
        <v>rock</v>
      </c>
    </row>
    <row r="609" spans="1:20" ht="34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8"/>
        <v>41721.208333333336</v>
      </c>
      <c r="O609" s="8">
        <f t="shared" si="39"/>
        <v>41723.208333333336</v>
      </c>
      <c r="P609" t="b">
        <v>0</v>
      </c>
      <c r="Q609" t="b">
        <v>0</v>
      </c>
      <c r="R609" s="15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34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8"/>
        <v>43530.25</v>
      </c>
      <c r="O610" s="8">
        <f t="shared" si="39"/>
        <v>43534.25</v>
      </c>
      <c r="P610" t="b">
        <v>0</v>
      </c>
      <c r="Q610" t="b">
        <v>1</v>
      </c>
      <c r="R610" s="15" t="s">
        <v>159</v>
      </c>
      <c r="S610" t="str" cm="1">
        <f t="array" ref="S610:T610">_xlfn.TEXTSPLIT(R610,"/")</f>
        <v>music</v>
      </c>
      <c r="T610" t="str">
        <v>jazz</v>
      </c>
    </row>
    <row r="611" spans="1:20" ht="34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8"/>
        <v>43481.25</v>
      </c>
      <c r="O611" s="8">
        <f t="shared" si="39"/>
        <v>43498.25</v>
      </c>
      <c r="P611" t="b">
        <v>0</v>
      </c>
      <c r="Q611" t="b">
        <v>0</v>
      </c>
      <c r="R611" s="15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8"/>
        <v>41259.25</v>
      </c>
      <c r="O612" s="8">
        <f t="shared" si="39"/>
        <v>41273.25</v>
      </c>
      <c r="P612" t="b">
        <v>0</v>
      </c>
      <c r="Q612" t="b">
        <v>0</v>
      </c>
      <c r="R612" s="15" t="s">
        <v>33</v>
      </c>
      <c r="S612" t="str" cm="1">
        <f t="array" ref="S612:T612">_xlfn.TEXTSPLIT(R612,"/")</f>
        <v>theater</v>
      </c>
      <c r="T612" t="str">
        <v>plays</v>
      </c>
    </row>
    <row r="613" spans="1:20" ht="34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8"/>
        <v>41480.208333333336</v>
      </c>
      <c r="O613" s="8">
        <f t="shared" si="39"/>
        <v>41492.208333333336</v>
      </c>
      <c r="P613" t="b">
        <v>0</v>
      </c>
      <c r="Q613" t="b">
        <v>0</v>
      </c>
      <c r="R613" s="15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8"/>
        <v>40474.208333333336</v>
      </c>
      <c r="O614" s="8">
        <f t="shared" si="39"/>
        <v>40497.25</v>
      </c>
      <c r="P614" t="b">
        <v>0</v>
      </c>
      <c r="Q614" t="b">
        <v>0</v>
      </c>
      <c r="R614" s="15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8"/>
        <v>42973.208333333328</v>
      </c>
      <c r="O615" s="8">
        <f t="shared" si="39"/>
        <v>42982.208333333328</v>
      </c>
      <c r="P615" t="b">
        <v>0</v>
      </c>
      <c r="Q615" t="b">
        <v>0</v>
      </c>
      <c r="R615" s="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8"/>
        <v>42746.25</v>
      </c>
      <c r="O616" s="8">
        <f t="shared" si="39"/>
        <v>42764.25</v>
      </c>
      <c r="P616" t="b">
        <v>0</v>
      </c>
      <c r="Q616" t="b">
        <v>0</v>
      </c>
      <c r="R616" s="15" t="s">
        <v>33</v>
      </c>
      <c r="S616" t="str" cm="1">
        <f t="array" ref="S616:T616">_xlfn.TEXTSPLIT(R616,"/")</f>
        <v>theater</v>
      </c>
      <c r="T616" t="str">
        <v>plays</v>
      </c>
    </row>
    <row r="617" spans="1:20" ht="34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 s="5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8"/>
        <v>42489.208333333328</v>
      </c>
      <c r="O617" s="8">
        <f t="shared" si="39"/>
        <v>42499.208333333328</v>
      </c>
      <c r="P617" t="b">
        <v>0</v>
      </c>
      <c r="Q617" t="b">
        <v>0</v>
      </c>
      <c r="R617" s="15" t="s">
        <v>33</v>
      </c>
      <c r="S617" t="str" cm="1">
        <f t="array" ref="S617:T617">_xlfn.TEXTSPLIT(R617,"/")</f>
        <v>theater</v>
      </c>
      <c r="T617" t="str">
        <v>plays</v>
      </c>
    </row>
    <row r="618" spans="1:20" ht="34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8"/>
        <v>41537.208333333336</v>
      </c>
      <c r="O618" s="8">
        <f t="shared" si="39"/>
        <v>41538.208333333336</v>
      </c>
      <c r="P618" t="b">
        <v>0</v>
      </c>
      <c r="Q618" t="b">
        <v>1</v>
      </c>
      <c r="R618" s="15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34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8"/>
        <v>41794.208333333336</v>
      </c>
      <c r="O619" s="8">
        <f t="shared" si="39"/>
        <v>41804.208333333336</v>
      </c>
      <c r="P619" t="b">
        <v>0</v>
      </c>
      <c r="Q619" t="b">
        <v>0</v>
      </c>
      <c r="R619" s="15" t="s">
        <v>33</v>
      </c>
      <c r="S619" t="str" cm="1">
        <f t="array" ref="S619:T619">_xlfn.TEXTSPLIT(R619,"/")</f>
        <v>theater</v>
      </c>
      <c r="T619" t="str">
        <v>plays</v>
      </c>
    </row>
    <row r="620" spans="1:20" ht="34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8"/>
        <v>41396.208333333336</v>
      </c>
      <c r="O620" s="8">
        <f t="shared" si="39"/>
        <v>41417.208333333336</v>
      </c>
      <c r="P620" t="b">
        <v>0</v>
      </c>
      <c r="Q620" t="b">
        <v>0</v>
      </c>
      <c r="R620" s="15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34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8"/>
        <v>40669.208333333336</v>
      </c>
      <c r="O621" s="8">
        <f t="shared" si="39"/>
        <v>40670.208333333336</v>
      </c>
      <c r="P621" t="b">
        <v>1</v>
      </c>
      <c r="Q621" t="b">
        <v>1</v>
      </c>
      <c r="R621" s="15" t="s">
        <v>33</v>
      </c>
      <c r="S621" t="str" cm="1">
        <f t="array" ref="S621:T621">_xlfn.TEXTSPLIT(R621,"/")</f>
        <v>theater</v>
      </c>
      <c r="T621" t="str">
        <v>plays</v>
      </c>
    </row>
    <row r="622" spans="1:20" ht="34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8"/>
        <v>42559.208333333328</v>
      </c>
      <c r="O622" s="8">
        <f t="shared" si="39"/>
        <v>42563.208333333328</v>
      </c>
      <c r="P622" t="b">
        <v>0</v>
      </c>
      <c r="Q622" t="b">
        <v>0</v>
      </c>
      <c r="R622" s="15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34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8"/>
        <v>42626.208333333328</v>
      </c>
      <c r="O623" s="8">
        <f t="shared" si="39"/>
        <v>42631.208333333328</v>
      </c>
      <c r="P623" t="b">
        <v>0</v>
      </c>
      <c r="Q623" t="b">
        <v>0</v>
      </c>
      <c r="R623" s="15" t="s">
        <v>33</v>
      </c>
      <c r="S623" t="str" cm="1">
        <f t="array" ref="S623:T623">_xlfn.TEXTSPLIT(R623,"/")</f>
        <v>theater</v>
      </c>
      <c r="T623" t="str">
        <v>plays</v>
      </c>
    </row>
    <row r="624" spans="1:20" ht="34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8"/>
        <v>43205.208333333328</v>
      </c>
      <c r="O624" s="8">
        <f t="shared" si="39"/>
        <v>43231.208333333328</v>
      </c>
      <c r="P624" t="b">
        <v>0</v>
      </c>
      <c r="Q624" t="b">
        <v>0</v>
      </c>
      <c r="R624" s="15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8"/>
        <v>42201.208333333328</v>
      </c>
      <c r="O625" s="8">
        <f t="shared" si="39"/>
        <v>42206.208333333328</v>
      </c>
      <c r="P625" t="b">
        <v>0</v>
      </c>
      <c r="Q625" t="b">
        <v>0</v>
      </c>
      <c r="R625" s="15" t="s">
        <v>33</v>
      </c>
      <c r="S625" t="str" cm="1">
        <f t="array" ref="S625:T625">_xlfn.TEXTSPLIT(R625,"/")</f>
        <v>theater</v>
      </c>
      <c r="T625" t="str">
        <v>plays</v>
      </c>
    </row>
    <row r="626" spans="1:20" ht="34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8"/>
        <v>42029.25</v>
      </c>
      <c r="O626" s="8">
        <f t="shared" si="39"/>
        <v>42035.25</v>
      </c>
      <c r="P626" t="b">
        <v>0</v>
      </c>
      <c r="Q626" t="b">
        <v>0</v>
      </c>
      <c r="R626" s="15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8"/>
        <v>43857.25</v>
      </c>
      <c r="O627" s="8">
        <f t="shared" si="39"/>
        <v>43871.25</v>
      </c>
      <c r="P627" t="b">
        <v>0</v>
      </c>
      <c r="Q627" t="b">
        <v>0</v>
      </c>
      <c r="R627" s="15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8"/>
        <v>40449.208333333336</v>
      </c>
      <c r="O628" s="8">
        <f t="shared" si="39"/>
        <v>40458.208333333336</v>
      </c>
      <c r="P628" t="b">
        <v>0</v>
      </c>
      <c r="Q628" t="b">
        <v>1</v>
      </c>
      <c r="R628" s="15" t="s">
        <v>33</v>
      </c>
      <c r="S628" t="str" cm="1">
        <f t="array" ref="S628:T628">_xlfn.TEXTSPLIT(R628,"/")</f>
        <v>theater</v>
      </c>
      <c r="T628" t="str">
        <v>plays</v>
      </c>
    </row>
    <row r="629" spans="1:20" ht="34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8"/>
        <v>40345.208333333336</v>
      </c>
      <c r="O629" s="8">
        <f t="shared" si="39"/>
        <v>40369.208333333336</v>
      </c>
      <c r="P629" t="b">
        <v>1</v>
      </c>
      <c r="Q629" t="b">
        <v>0</v>
      </c>
      <c r="R629" s="15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34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8"/>
        <v>40455.208333333336</v>
      </c>
      <c r="O630" s="8">
        <f t="shared" si="39"/>
        <v>40458.208333333336</v>
      </c>
      <c r="P630" t="b">
        <v>0</v>
      </c>
      <c r="Q630" t="b">
        <v>0</v>
      </c>
      <c r="R630" s="15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34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8"/>
        <v>42557.208333333328</v>
      </c>
      <c r="O631" s="8">
        <f t="shared" si="39"/>
        <v>42559.208333333328</v>
      </c>
      <c r="P631" t="b">
        <v>0</v>
      </c>
      <c r="Q631" t="b">
        <v>1</v>
      </c>
      <c r="R631" s="15" t="s">
        <v>33</v>
      </c>
      <c r="S631" t="str" cm="1">
        <f t="array" ref="S631:T631">_xlfn.TEXTSPLIT(R631,"/")</f>
        <v>theater</v>
      </c>
      <c r="T631" t="str">
        <v>plays</v>
      </c>
    </row>
    <row r="632" spans="1:20" ht="34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8"/>
        <v>43586.208333333328</v>
      </c>
      <c r="O632" s="8">
        <f t="shared" si="39"/>
        <v>43597.208333333328</v>
      </c>
      <c r="P632" t="b">
        <v>0</v>
      </c>
      <c r="Q632" t="b">
        <v>1</v>
      </c>
      <c r="R632" s="15" t="s">
        <v>33</v>
      </c>
      <c r="S632" t="str" cm="1">
        <f t="array" ref="S632:T632">_xlfn.TEXTSPLIT(R632,"/")</f>
        <v>theater</v>
      </c>
      <c r="T632" t="str">
        <v>plays</v>
      </c>
    </row>
    <row r="633" spans="1:20" ht="34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8"/>
        <v>43550.208333333328</v>
      </c>
      <c r="O633" s="8">
        <f t="shared" si="39"/>
        <v>43554.208333333328</v>
      </c>
      <c r="P633" t="b">
        <v>0</v>
      </c>
      <c r="Q633" t="b">
        <v>0</v>
      </c>
      <c r="R633" s="15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8"/>
        <v>41945.208333333336</v>
      </c>
      <c r="O634" s="8">
        <f t="shared" si="39"/>
        <v>41963.25</v>
      </c>
      <c r="P634" t="b">
        <v>0</v>
      </c>
      <c r="Q634" t="b">
        <v>0</v>
      </c>
      <c r="R634" s="15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8"/>
        <v>42315.25</v>
      </c>
      <c r="O635" s="8">
        <f t="shared" si="39"/>
        <v>42319.25</v>
      </c>
      <c r="P635" t="b">
        <v>0</v>
      </c>
      <c r="Q635" t="b">
        <v>0</v>
      </c>
      <c r="R635" s="1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8"/>
        <v>42819.208333333328</v>
      </c>
      <c r="O636" s="8">
        <f t="shared" si="39"/>
        <v>42833.208333333328</v>
      </c>
      <c r="P636" t="b">
        <v>0</v>
      </c>
      <c r="Q636" t="b">
        <v>0</v>
      </c>
      <c r="R636" s="15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8"/>
        <v>41314.25</v>
      </c>
      <c r="O637" s="8">
        <f t="shared" si="39"/>
        <v>41346.208333333336</v>
      </c>
      <c r="P637" t="b">
        <v>0</v>
      </c>
      <c r="Q637" t="b">
        <v>0</v>
      </c>
      <c r="R637" s="15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34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8"/>
        <v>40926.25</v>
      </c>
      <c r="O638" s="8">
        <f t="shared" si="39"/>
        <v>40971.25</v>
      </c>
      <c r="P638" t="b">
        <v>0</v>
      </c>
      <c r="Q638" t="b">
        <v>1</v>
      </c>
      <c r="R638" s="15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34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8"/>
        <v>42688.25</v>
      </c>
      <c r="O639" s="8">
        <f t="shared" si="39"/>
        <v>42696.25</v>
      </c>
      <c r="P639" t="b">
        <v>0</v>
      </c>
      <c r="Q639" t="b">
        <v>0</v>
      </c>
      <c r="R639" s="15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8"/>
        <v>40386.208333333336</v>
      </c>
      <c r="O640" s="8">
        <f t="shared" si="39"/>
        <v>40398.208333333336</v>
      </c>
      <c r="P640" t="b">
        <v>0</v>
      </c>
      <c r="Q640" t="b">
        <v>1</v>
      </c>
      <c r="R640" s="15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8"/>
        <v>43309.208333333328</v>
      </c>
      <c r="O641" s="8">
        <f t="shared" si="39"/>
        <v>43309.208333333328</v>
      </c>
      <c r="P641" t="b">
        <v>0</v>
      </c>
      <c r="Q641" t="b">
        <v>1</v>
      </c>
      <c r="R641" s="15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34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16.501669449081803</v>
      </c>
      <c r="G642" t="s">
        <v>14</v>
      </c>
      <c r="H642">
        <v>257</v>
      </c>
      <c r="I642" s="5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38"/>
        <v>42387.25</v>
      </c>
      <c r="O642" s="8">
        <f t="shared" si="39"/>
        <v>42390.25</v>
      </c>
      <c r="P642" t="b">
        <v>0</v>
      </c>
      <c r="Q642" t="b">
        <v>0</v>
      </c>
      <c r="R642" s="15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(E643/D643)*100</f>
        <v>119.96808510638297</v>
      </c>
      <c r="G643" t="s">
        <v>20</v>
      </c>
      <c r="H643">
        <v>194</v>
      </c>
      <c r="I643" s="5">
        <f t="shared" ref="I643:I706" si="41">IF(H643=0,0,E643/H643)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42">(((L643/60)/60)/24)+DATE(1970,1,1)</f>
        <v>42786.25</v>
      </c>
      <c r="O643" s="8">
        <f t="shared" ref="O643:O706" si="43">(((M643/60)/60)/24)+DATE(1970,1,1)</f>
        <v>42814.208333333328</v>
      </c>
      <c r="P643" t="b">
        <v>0</v>
      </c>
      <c r="Q643" t="b">
        <v>0</v>
      </c>
      <c r="R643" s="15" t="s">
        <v>33</v>
      </c>
      <c r="S643" t="str" cm="1">
        <f t="array" ref="S643:T643">_xlfn.TEXTSPLIT(R643,"/")</f>
        <v>theater</v>
      </c>
      <c r="T643" t="str">
        <v>plays</v>
      </c>
    </row>
    <row r="644" spans="1:20" ht="34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 s="5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2"/>
        <v>43451.25</v>
      </c>
      <c r="O644" s="8">
        <f t="shared" si="43"/>
        <v>43460.25</v>
      </c>
      <c r="P644" t="b">
        <v>0</v>
      </c>
      <c r="Q644" t="b">
        <v>0</v>
      </c>
      <c r="R644" s="15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34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2"/>
        <v>42795.25</v>
      </c>
      <c r="O645" s="8">
        <f t="shared" si="43"/>
        <v>42813.208333333328</v>
      </c>
      <c r="P645" t="b">
        <v>0</v>
      </c>
      <c r="Q645" t="b">
        <v>0</v>
      </c>
      <c r="R645" s="15" t="s">
        <v>33</v>
      </c>
      <c r="S645" t="str" cm="1">
        <f t="array" ref="S645:T645">_xlfn.TEXTSPLIT(R645,"/")</f>
        <v>theater</v>
      </c>
      <c r="T645" t="str">
        <v>plays</v>
      </c>
    </row>
    <row r="646" spans="1:20" ht="34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2"/>
        <v>43452.25</v>
      </c>
      <c r="O646" s="8">
        <f t="shared" si="43"/>
        <v>43468.25</v>
      </c>
      <c r="P646" t="b">
        <v>0</v>
      </c>
      <c r="Q646" t="b">
        <v>0</v>
      </c>
      <c r="R646" s="15" t="s">
        <v>33</v>
      </c>
      <c r="S646" t="str" cm="1">
        <f t="array" ref="S646:T646">_xlfn.TEXTSPLIT(R646,"/")</f>
        <v>theater</v>
      </c>
      <c r="T646" t="str">
        <v>plays</v>
      </c>
    </row>
    <row r="647" spans="1:20" ht="34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2"/>
        <v>43369.208333333328</v>
      </c>
      <c r="O647" s="8">
        <f t="shared" si="43"/>
        <v>43390.208333333328</v>
      </c>
      <c r="P647" t="b">
        <v>0</v>
      </c>
      <c r="Q647" t="b">
        <v>1</v>
      </c>
      <c r="R647" s="15" t="s">
        <v>23</v>
      </c>
      <c r="S647" t="str" cm="1">
        <f t="array" ref="S647:T647">_xlfn.TEXTSPLIT(R647,"/")</f>
        <v>music</v>
      </c>
      <c r="T647" t="str">
        <v>rock</v>
      </c>
    </row>
    <row r="648" spans="1:20" ht="34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2"/>
        <v>41346.208333333336</v>
      </c>
      <c r="O648" s="8">
        <f t="shared" si="43"/>
        <v>41357.208333333336</v>
      </c>
      <c r="P648" t="b">
        <v>0</v>
      </c>
      <c r="Q648" t="b">
        <v>0</v>
      </c>
      <c r="R648" s="15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34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2"/>
        <v>43199.208333333328</v>
      </c>
      <c r="O649" s="8">
        <f t="shared" si="43"/>
        <v>43223.208333333328</v>
      </c>
      <c r="P649" t="b">
        <v>0</v>
      </c>
      <c r="Q649" t="b">
        <v>0</v>
      </c>
      <c r="R649" s="15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34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2"/>
        <v>42922.208333333328</v>
      </c>
      <c r="O650" s="8">
        <f t="shared" si="43"/>
        <v>42940.208333333328</v>
      </c>
      <c r="P650" t="b">
        <v>1</v>
      </c>
      <c r="Q650" t="b">
        <v>0</v>
      </c>
      <c r="R650" s="15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 s="5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2"/>
        <v>40471.208333333336</v>
      </c>
      <c r="O651" s="8">
        <f t="shared" si="43"/>
        <v>40482.208333333336</v>
      </c>
      <c r="P651" t="b">
        <v>1</v>
      </c>
      <c r="Q651" t="b">
        <v>1</v>
      </c>
      <c r="R651" s="15" t="s">
        <v>33</v>
      </c>
      <c r="S651" t="str" cm="1">
        <f t="array" ref="S651:T651">_xlfn.TEXTSPLIT(R651,"/")</f>
        <v>theater</v>
      </c>
      <c r="T651" t="str">
        <v>plays</v>
      </c>
    </row>
    <row r="652" spans="1:20" ht="34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2"/>
        <v>41828.208333333336</v>
      </c>
      <c r="O652" s="8">
        <f t="shared" si="43"/>
        <v>41855.208333333336</v>
      </c>
      <c r="P652" t="b">
        <v>0</v>
      </c>
      <c r="Q652" t="b">
        <v>0</v>
      </c>
      <c r="R652" s="15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 s="5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2"/>
        <v>41692.25</v>
      </c>
      <c r="O653" s="8">
        <f t="shared" si="43"/>
        <v>41707.25</v>
      </c>
      <c r="P653" t="b">
        <v>0</v>
      </c>
      <c r="Q653" t="b">
        <v>0</v>
      </c>
      <c r="R653" s="15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2"/>
        <v>42587.208333333328</v>
      </c>
      <c r="O654" s="8">
        <f t="shared" si="43"/>
        <v>42630.208333333328</v>
      </c>
      <c r="P654" t="b">
        <v>0</v>
      </c>
      <c r="Q654" t="b">
        <v>0</v>
      </c>
      <c r="R654" s="15" t="s">
        <v>28</v>
      </c>
      <c r="S654" t="str" cm="1">
        <f t="array" ref="S654:T654">_xlfn.TEXTSPLIT(R654,"/")</f>
        <v>technology</v>
      </c>
      <c r="T654" t="str">
        <v>web</v>
      </c>
    </row>
    <row r="655" spans="1:20" ht="34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2"/>
        <v>42468.208333333328</v>
      </c>
      <c r="O655" s="8">
        <f t="shared" si="43"/>
        <v>42470.208333333328</v>
      </c>
      <c r="P655" t="b">
        <v>0</v>
      </c>
      <c r="Q655" t="b">
        <v>0</v>
      </c>
      <c r="R655" s="15" t="s">
        <v>28</v>
      </c>
      <c r="S655" t="str" cm="1">
        <f t="array" ref="S655:T655">_xlfn.TEXTSPLIT(R655,"/")</f>
        <v>technology</v>
      </c>
      <c r="T655" t="str">
        <v>web</v>
      </c>
    </row>
    <row r="656" spans="1:20" ht="34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2"/>
        <v>42240.208333333328</v>
      </c>
      <c r="O656" s="8">
        <f t="shared" si="43"/>
        <v>42245.208333333328</v>
      </c>
      <c r="P656" t="b">
        <v>0</v>
      </c>
      <c r="Q656" t="b">
        <v>0</v>
      </c>
      <c r="R656" s="15" t="s">
        <v>148</v>
      </c>
      <c r="S656" t="str" cm="1">
        <f t="array" ref="S656:T656">_xlfn.TEXTSPLIT(R656,"/")</f>
        <v>music</v>
      </c>
      <c r="T656" t="str">
        <v>metal</v>
      </c>
    </row>
    <row r="657" spans="1:20" ht="34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2"/>
        <v>42796.25</v>
      </c>
      <c r="O657" s="8">
        <f t="shared" si="43"/>
        <v>42809.208333333328</v>
      </c>
      <c r="P657" t="b">
        <v>1</v>
      </c>
      <c r="Q657" t="b">
        <v>0</v>
      </c>
      <c r="R657" s="15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2"/>
        <v>43097.25</v>
      </c>
      <c r="O658" s="8">
        <f t="shared" si="43"/>
        <v>43102.25</v>
      </c>
      <c r="P658" t="b">
        <v>0</v>
      </c>
      <c r="Q658" t="b">
        <v>0</v>
      </c>
      <c r="R658" s="15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2"/>
        <v>43096.25</v>
      </c>
      <c r="O659" s="8">
        <f t="shared" si="43"/>
        <v>43112.25</v>
      </c>
      <c r="P659" t="b">
        <v>0</v>
      </c>
      <c r="Q659" t="b">
        <v>0</v>
      </c>
      <c r="R659" s="15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34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2"/>
        <v>42246.208333333328</v>
      </c>
      <c r="O660" s="8">
        <f t="shared" si="43"/>
        <v>42269.208333333328</v>
      </c>
      <c r="P660" t="b">
        <v>0</v>
      </c>
      <c r="Q660" t="b">
        <v>0</v>
      </c>
      <c r="R660" s="15" t="s">
        <v>23</v>
      </c>
      <c r="S660" t="str" cm="1">
        <f t="array" ref="S660:T660">_xlfn.TEXTSPLIT(R660,"/")</f>
        <v>music</v>
      </c>
      <c r="T660" t="str">
        <v>rock</v>
      </c>
    </row>
    <row r="661" spans="1:20" ht="34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2"/>
        <v>40570.25</v>
      </c>
      <c r="O661" s="8">
        <f t="shared" si="43"/>
        <v>40571.25</v>
      </c>
      <c r="P661" t="b">
        <v>0</v>
      </c>
      <c r="Q661" t="b">
        <v>0</v>
      </c>
      <c r="R661" s="15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34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2"/>
        <v>42237.208333333328</v>
      </c>
      <c r="O662" s="8">
        <f t="shared" si="43"/>
        <v>42246.208333333328</v>
      </c>
      <c r="P662" t="b">
        <v>1</v>
      </c>
      <c r="Q662" t="b">
        <v>0</v>
      </c>
      <c r="R662" s="15" t="s">
        <v>33</v>
      </c>
      <c r="S662" t="str" cm="1">
        <f t="array" ref="S662:T662">_xlfn.TEXTSPLIT(R662,"/")</f>
        <v>theater</v>
      </c>
      <c r="T662" t="str">
        <v>plays</v>
      </c>
    </row>
    <row r="663" spans="1:20" ht="34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2"/>
        <v>40996.208333333336</v>
      </c>
      <c r="O663" s="8">
        <f t="shared" si="43"/>
        <v>41026.208333333336</v>
      </c>
      <c r="P663" t="b">
        <v>0</v>
      </c>
      <c r="Q663" t="b">
        <v>0</v>
      </c>
      <c r="R663" s="15" t="s">
        <v>159</v>
      </c>
      <c r="S663" t="str" cm="1">
        <f t="array" ref="S663:T663">_xlfn.TEXTSPLIT(R663,"/")</f>
        <v>music</v>
      </c>
      <c r="T663" t="str">
        <v>jazz</v>
      </c>
    </row>
    <row r="664" spans="1:20" ht="34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2"/>
        <v>43443.25</v>
      </c>
      <c r="O664" s="8">
        <f t="shared" si="43"/>
        <v>43447.25</v>
      </c>
      <c r="P664" t="b">
        <v>0</v>
      </c>
      <c r="Q664" t="b">
        <v>0</v>
      </c>
      <c r="R664" s="15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2"/>
        <v>40458.208333333336</v>
      </c>
      <c r="O665" s="8">
        <f t="shared" si="43"/>
        <v>40481.208333333336</v>
      </c>
      <c r="P665" t="b">
        <v>0</v>
      </c>
      <c r="Q665" t="b">
        <v>0</v>
      </c>
      <c r="R665" s="1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2"/>
        <v>40959.25</v>
      </c>
      <c r="O666" s="8">
        <f t="shared" si="43"/>
        <v>40969.25</v>
      </c>
      <c r="P666" t="b">
        <v>0</v>
      </c>
      <c r="Q666" t="b">
        <v>0</v>
      </c>
      <c r="R666" s="15" t="s">
        <v>159</v>
      </c>
      <c r="S666" t="str" cm="1">
        <f t="array" ref="S666:T666">_xlfn.TEXTSPLIT(R666,"/")</f>
        <v>music</v>
      </c>
      <c r="T666" t="str">
        <v>jazz</v>
      </c>
    </row>
    <row r="667" spans="1:20" ht="34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2"/>
        <v>40733.208333333336</v>
      </c>
      <c r="O667" s="8">
        <f t="shared" si="43"/>
        <v>40747.208333333336</v>
      </c>
      <c r="P667" t="b">
        <v>0</v>
      </c>
      <c r="Q667" t="b">
        <v>1</v>
      </c>
      <c r="R667" s="15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2"/>
        <v>41516.208333333336</v>
      </c>
      <c r="O668" s="8">
        <f t="shared" si="43"/>
        <v>41522.208333333336</v>
      </c>
      <c r="P668" t="b">
        <v>0</v>
      </c>
      <c r="Q668" t="b">
        <v>1</v>
      </c>
      <c r="R668" s="15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2"/>
        <v>41892.208333333336</v>
      </c>
      <c r="O669" s="8">
        <f t="shared" si="43"/>
        <v>41901.208333333336</v>
      </c>
      <c r="P669" t="b">
        <v>0</v>
      </c>
      <c r="Q669" t="b">
        <v>0</v>
      </c>
      <c r="R669" s="15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2"/>
        <v>41122.208333333336</v>
      </c>
      <c r="O670" s="8">
        <f t="shared" si="43"/>
        <v>41134.208333333336</v>
      </c>
      <c r="P670" t="b">
        <v>0</v>
      </c>
      <c r="Q670" t="b">
        <v>0</v>
      </c>
      <c r="R670" s="15" t="s">
        <v>33</v>
      </c>
      <c r="S670" t="str" cm="1">
        <f t="array" ref="S670:T670">_xlfn.TEXTSPLIT(R670,"/")</f>
        <v>theater</v>
      </c>
      <c r="T670" t="str">
        <v>plays</v>
      </c>
    </row>
    <row r="671" spans="1:20" ht="34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 s="5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2"/>
        <v>42912.208333333328</v>
      </c>
      <c r="O671" s="8">
        <f t="shared" si="43"/>
        <v>42921.208333333328</v>
      </c>
      <c r="P671" t="b">
        <v>0</v>
      </c>
      <c r="Q671" t="b">
        <v>0</v>
      </c>
      <c r="R671" s="15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2"/>
        <v>42425.25</v>
      </c>
      <c r="O672" s="8">
        <f t="shared" si="43"/>
        <v>42437.25</v>
      </c>
      <c r="P672" t="b">
        <v>0</v>
      </c>
      <c r="Q672" t="b">
        <v>0</v>
      </c>
      <c r="R672" s="15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2"/>
        <v>40390.208333333336</v>
      </c>
      <c r="O673" s="8">
        <f t="shared" si="43"/>
        <v>40394.208333333336</v>
      </c>
      <c r="P673" t="b">
        <v>0</v>
      </c>
      <c r="Q673" t="b">
        <v>1</v>
      </c>
      <c r="R673" s="15" t="s">
        <v>33</v>
      </c>
      <c r="S673" t="str" cm="1">
        <f t="array" ref="S673:T673">_xlfn.TEXTSPLIT(R673,"/")</f>
        <v>theater</v>
      </c>
      <c r="T673" t="str">
        <v>plays</v>
      </c>
    </row>
    <row r="674" spans="1:20" ht="34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2"/>
        <v>43180.208333333328</v>
      </c>
      <c r="O674" s="8">
        <f t="shared" si="43"/>
        <v>43190.208333333328</v>
      </c>
      <c r="P674" t="b">
        <v>0</v>
      </c>
      <c r="Q674" t="b">
        <v>0</v>
      </c>
      <c r="R674" s="15" t="s">
        <v>33</v>
      </c>
      <c r="S674" t="str" cm="1">
        <f t="array" ref="S674:T674">_xlfn.TEXTSPLIT(R674,"/")</f>
        <v>theater</v>
      </c>
      <c r="T674" t="str">
        <v>plays</v>
      </c>
    </row>
    <row r="675" spans="1:20" ht="34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 s="5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2"/>
        <v>42475.208333333328</v>
      </c>
      <c r="O675" s="8">
        <f t="shared" si="43"/>
        <v>42496.208333333328</v>
      </c>
      <c r="P675" t="b">
        <v>0</v>
      </c>
      <c r="Q675" t="b">
        <v>0</v>
      </c>
      <c r="R675" s="1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34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2"/>
        <v>40774.208333333336</v>
      </c>
      <c r="O676" s="8">
        <f t="shared" si="43"/>
        <v>40821.208333333336</v>
      </c>
      <c r="P676" t="b">
        <v>0</v>
      </c>
      <c r="Q676" t="b">
        <v>0</v>
      </c>
      <c r="R676" s="15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34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2"/>
        <v>43719.208333333328</v>
      </c>
      <c r="O677" s="8">
        <f t="shared" si="43"/>
        <v>43726.208333333328</v>
      </c>
      <c r="P677" t="b">
        <v>0</v>
      </c>
      <c r="Q677" t="b">
        <v>0</v>
      </c>
      <c r="R677" s="15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34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2"/>
        <v>41178.208333333336</v>
      </c>
      <c r="O678" s="8">
        <f t="shared" si="43"/>
        <v>41187.208333333336</v>
      </c>
      <c r="P678" t="b">
        <v>0</v>
      </c>
      <c r="Q678" t="b">
        <v>0</v>
      </c>
      <c r="R678" s="15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34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2"/>
        <v>42561.208333333328</v>
      </c>
      <c r="O679" s="8">
        <f t="shared" si="43"/>
        <v>42611.208333333328</v>
      </c>
      <c r="P679" t="b">
        <v>0</v>
      </c>
      <c r="Q679" t="b">
        <v>0</v>
      </c>
      <c r="R679" s="15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34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2"/>
        <v>43484.25</v>
      </c>
      <c r="O680" s="8">
        <f t="shared" si="43"/>
        <v>43486.25</v>
      </c>
      <c r="P680" t="b">
        <v>0</v>
      </c>
      <c r="Q680" t="b">
        <v>0</v>
      </c>
      <c r="R680" s="15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34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2"/>
        <v>43756.208333333328</v>
      </c>
      <c r="O681" s="8">
        <f t="shared" si="43"/>
        <v>43761.208333333328</v>
      </c>
      <c r="P681" t="b">
        <v>0</v>
      </c>
      <c r="Q681" t="b">
        <v>1</v>
      </c>
      <c r="R681" s="15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2"/>
        <v>43813.25</v>
      </c>
      <c r="O682" s="8">
        <f t="shared" si="43"/>
        <v>43815.25</v>
      </c>
      <c r="P682" t="b">
        <v>0</v>
      </c>
      <c r="Q682" t="b">
        <v>1</v>
      </c>
      <c r="R682" s="15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2"/>
        <v>40898.25</v>
      </c>
      <c r="O683" s="8">
        <f t="shared" si="43"/>
        <v>40904.25</v>
      </c>
      <c r="P683" t="b">
        <v>0</v>
      </c>
      <c r="Q683" t="b">
        <v>0</v>
      </c>
      <c r="R683" s="15" t="s">
        <v>33</v>
      </c>
      <c r="S683" t="str" cm="1">
        <f t="array" ref="S683:T683">_xlfn.TEXTSPLIT(R683,"/")</f>
        <v>theater</v>
      </c>
      <c r="T683" t="str">
        <v>plays</v>
      </c>
    </row>
    <row r="684" spans="1:20" ht="34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2"/>
        <v>41619.25</v>
      </c>
      <c r="O684" s="8">
        <f t="shared" si="43"/>
        <v>41628.25</v>
      </c>
      <c r="P684" t="b">
        <v>0</v>
      </c>
      <c r="Q684" t="b">
        <v>0</v>
      </c>
      <c r="R684" s="15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2"/>
        <v>43359.208333333328</v>
      </c>
      <c r="O685" s="8">
        <f t="shared" si="43"/>
        <v>43361.208333333328</v>
      </c>
      <c r="P685" t="b">
        <v>0</v>
      </c>
      <c r="Q685" t="b">
        <v>0</v>
      </c>
      <c r="R685" s="15" t="s">
        <v>33</v>
      </c>
      <c r="S685" t="str" cm="1">
        <f t="array" ref="S685:T685">_xlfn.TEXTSPLIT(R685,"/")</f>
        <v>theater</v>
      </c>
      <c r="T685" t="str">
        <v>plays</v>
      </c>
    </row>
    <row r="686" spans="1:20" ht="34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2"/>
        <v>40358.208333333336</v>
      </c>
      <c r="O686" s="8">
        <f t="shared" si="43"/>
        <v>40378.208333333336</v>
      </c>
      <c r="P686" t="b">
        <v>0</v>
      </c>
      <c r="Q686" t="b">
        <v>0</v>
      </c>
      <c r="R686" s="15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34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2"/>
        <v>42239.208333333328</v>
      </c>
      <c r="O687" s="8">
        <f t="shared" si="43"/>
        <v>42263.208333333328</v>
      </c>
      <c r="P687" t="b">
        <v>0</v>
      </c>
      <c r="Q687" t="b">
        <v>0</v>
      </c>
      <c r="R687" s="15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2"/>
        <v>43186.208333333328</v>
      </c>
      <c r="O688" s="8">
        <f t="shared" si="43"/>
        <v>43197.208333333328</v>
      </c>
      <c r="P688" t="b">
        <v>0</v>
      </c>
      <c r="Q688" t="b">
        <v>0</v>
      </c>
      <c r="R688" s="15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34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2"/>
        <v>42806.25</v>
      </c>
      <c r="O689" s="8">
        <f t="shared" si="43"/>
        <v>42809.208333333328</v>
      </c>
      <c r="P689" t="b">
        <v>0</v>
      </c>
      <c r="Q689" t="b">
        <v>0</v>
      </c>
      <c r="R689" s="15" t="s">
        <v>33</v>
      </c>
      <c r="S689" t="str" cm="1">
        <f t="array" ref="S689:T689">_xlfn.TEXTSPLIT(R689,"/")</f>
        <v>theater</v>
      </c>
      <c r="T689" t="str">
        <v>plays</v>
      </c>
    </row>
    <row r="690" spans="1:20" ht="34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2"/>
        <v>43475.25</v>
      </c>
      <c r="O690" s="8">
        <f t="shared" si="43"/>
        <v>43491.25</v>
      </c>
      <c r="P690" t="b">
        <v>0</v>
      </c>
      <c r="Q690" t="b">
        <v>1</v>
      </c>
      <c r="R690" s="15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34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2"/>
        <v>41576.208333333336</v>
      </c>
      <c r="O691" s="8">
        <f t="shared" si="43"/>
        <v>41588.25</v>
      </c>
      <c r="P691" t="b">
        <v>0</v>
      </c>
      <c r="Q691" t="b">
        <v>0</v>
      </c>
      <c r="R691" s="15" t="s">
        <v>28</v>
      </c>
      <c r="S691" t="str" cm="1">
        <f t="array" ref="S691:T691">_xlfn.TEXTSPLIT(R691,"/")</f>
        <v>technology</v>
      </c>
      <c r="T691" t="str">
        <v>web</v>
      </c>
    </row>
    <row r="692" spans="1:20" ht="34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2"/>
        <v>40874.25</v>
      </c>
      <c r="O692" s="8">
        <f t="shared" si="43"/>
        <v>40880.25</v>
      </c>
      <c r="P692" t="b">
        <v>0</v>
      </c>
      <c r="Q692" t="b">
        <v>1</v>
      </c>
      <c r="R692" s="15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34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2"/>
        <v>41185.208333333336</v>
      </c>
      <c r="O693" s="8">
        <f t="shared" si="43"/>
        <v>41202.208333333336</v>
      </c>
      <c r="P693" t="b">
        <v>1</v>
      </c>
      <c r="Q693" t="b">
        <v>1</v>
      </c>
      <c r="R693" s="15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4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2"/>
        <v>43655.208333333328</v>
      </c>
      <c r="O694" s="8">
        <f t="shared" si="43"/>
        <v>43673.208333333328</v>
      </c>
      <c r="P694" t="b">
        <v>0</v>
      </c>
      <c r="Q694" t="b">
        <v>0</v>
      </c>
      <c r="R694" s="15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2"/>
        <v>43025.208333333328</v>
      </c>
      <c r="O695" s="8">
        <f t="shared" si="43"/>
        <v>43042.208333333328</v>
      </c>
      <c r="P695" t="b">
        <v>0</v>
      </c>
      <c r="Q695" t="b">
        <v>0</v>
      </c>
      <c r="R695" s="15" t="s">
        <v>33</v>
      </c>
      <c r="S695" t="str" cm="1">
        <f t="array" ref="S695:T695">_xlfn.TEXTSPLIT(R695,"/")</f>
        <v>theater</v>
      </c>
      <c r="T695" t="str">
        <v>plays</v>
      </c>
    </row>
    <row r="696" spans="1:20" ht="34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2"/>
        <v>43066.25</v>
      </c>
      <c r="O696" s="8">
        <f t="shared" si="43"/>
        <v>43103.25</v>
      </c>
      <c r="P696" t="b">
        <v>0</v>
      </c>
      <c r="Q696" t="b">
        <v>0</v>
      </c>
      <c r="R696" s="15" t="s">
        <v>33</v>
      </c>
      <c r="S696" t="str" cm="1">
        <f t="array" ref="S696:T696">_xlfn.TEXTSPLIT(R696,"/")</f>
        <v>theater</v>
      </c>
      <c r="T696" t="str">
        <v>plays</v>
      </c>
    </row>
    <row r="697" spans="1:20" ht="34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 s="5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2"/>
        <v>42322.25</v>
      </c>
      <c r="O697" s="8">
        <f t="shared" si="43"/>
        <v>42338.25</v>
      </c>
      <c r="P697" t="b">
        <v>1</v>
      </c>
      <c r="Q697" t="b">
        <v>0</v>
      </c>
      <c r="R697" s="15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2"/>
        <v>42114.208333333328</v>
      </c>
      <c r="O698" s="8">
        <f t="shared" si="43"/>
        <v>42115.208333333328</v>
      </c>
      <c r="P698" t="b">
        <v>0</v>
      </c>
      <c r="Q698" t="b">
        <v>1</v>
      </c>
      <c r="R698" s="15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2"/>
        <v>43190.208333333328</v>
      </c>
      <c r="O699" s="8">
        <f t="shared" si="43"/>
        <v>43192.208333333328</v>
      </c>
      <c r="P699" t="b">
        <v>0</v>
      </c>
      <c r="Q699" t="b">
        <v>0</v>
      </c>
      <c r="R699" s="15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2"/>
        <v>40871.25</v>
      </c>
      <c r="O700" s="8">
        <f t="shared" si="43"/>
        <v>40885.25</v>
      </c>
      <c r="P700" t="b">
        <v>0</v>
      </c>
      <c r="Q700" t="b">
        <v>0</v>
      </c>
      <c r="R700" s="15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34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2"/>
        <v>43641.208333333328</v>
      </c>
      <c r="O701" s="8">
        <f t="shared" si="43"/>
        <v>43642.208333333328</v>
      </c>
      <c r="P701" t="b">
        <v>0</v>
      </c>
      <c r="Q701" t="b">
        <v>0</v>
      </c>
      <c r="R701" s="15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2"/>
        <v>40203.25</v>
      </c>
      <c r="O702" s="8">
        <f t="shared" si="43"/>
        <v>40218.25</v>
      </c>
      <c r="P702" t="b">
        <v>0</v>
      </c>
      <c r="Q702" t="b">
        <v>0</v>
      </c>
      <c r="R702" s="15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2"/>
        <v>40629.208333333336</v>
      </c>
      <c r="O703" s="8">
        <f t="shared" si="43"/>
        <v>40636.208333333336</v>
      </c>
      <c r="P703" t="b">
        <v>1</v>
      </c>
      <c r="Q703" t="b">
        <v>0</v>
      </c>
      <c r="R703" s="15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2"/>
        <v>41477.208333333336</v>
      </c>
      <c r="O704" s="8">
        <f t="shared" si="43"/>
        <v>41482.208333333336</v>
      </c>
      <c r="P704" t="b">
        <v>0</v>
      </c>
      <c r="Q704" t="b">
        <v>0</v>
      </c>
      <c r="R704" s="15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2"/>
        <v>41020.208333333336</v>
      </c>
      <c r="O705" s="8">
        <f t="shared" si="43"/>
        <v>41037.208333333336</v>
      </c>
      <c r="P705" t="b">
        <v>1</v>
      </c>
      <c r="Q705" t="b">
        <v>1</v>
      </c>
      <c r="R705" s="1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122.78160919540231</v>
      </c>
      <c r="G706" t="s">
        <v>20</v>
      </c>
      <c r="H706">
        <v>116</v>
      </c>
      <c r="I706" s="5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2"/>
        <v>42555.208333333328</v>
      </c>
      <c r="O706" s="8">
        <f t="shared" si="43"/>
        <v>42570.208333333328</v>
      </c>
      <c r="P706" t="b">
        <v>0</v>
      </c>
      <c r="Q706" t="b">
        <v>0</v>
      </c>
      <c r="R706" s="15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(E707/D707)*100</f>
        <v>99.026517383618156</v>
      </c>
      <c r="G707" t="s">
        <v>14</v>
      </c>
      <c r="H707">
        <v>2025</v>
      </c>
      <c r="I707" s="5">
        <f t="shared" ref="I707:I770" si="45">IF(H707=0,0,E707/H707)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46">(((L707/60)/60)/24)+DATE(1970,1,1)</f>
        <v>41619.25</v>
      </c>
      <c r="O707" s="8">
        <f t="shared" ref="O707:O770" si="47">(((M707/60)/60)/24)+DATE(1970,1,1)</f>
        <v>41623.25</v>
      </c>
      <c r="P707" t="b">
        <v>0</v>
      </c>
      <c r="Q707" t="b">
        <v>0</v>
      </c>
      <c r="R707" s="15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 s="5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6"/>
        <v>43471.25</v>
      </c>
      <c r="O708" s="8">
        <f t="shared" si="47"/>
        <v>43479.25</v>
      </c>
      <c r="P708" t="b">
        <v>0</v>
      </c>
      <c r="Q708" t="b">
        <v>1</v>
      </c>
      <c r="R708" s="15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6"/>
        <v>43442.25</v>
      </c>
      <c r="O709" s="8">
        <f t="shared" si="47"/>
        <v>43478.25</v>
      </c>
      <c r="P709" t="b">
        <v>0</v>
      </c>
      <c r="Q709" t="b">
        <v>0</v>
      </c>
      <c r="R709" s="15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 s="5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6"/>
        <v>42877.208333333328</v>
      </c>
      <c r="O710" s="8">
        <f t="shared" si="47"/>
        <v>42887.208333333328</v>
      </c>
      <c r="P710" t="b">
        <v>0</v>
      </c>
      <c r="Q710" t="b">
        <v>0</v>
      </c>
      <c r="R710" s="15" t="s">
        <v>33</v>
      </c>
      <c r="S710" t="str" cm="1">
        <f t="array" ref="S710:T710">_xlfn.TEXTSPLIT(R710,"/")</f>
        <v>theater</v>
      </c>
      <c r="T710" t="str">
        <v>plays</v>
      </c>
    </row>
    <row r="711" spans="1:20" ht="34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 s="5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6"/>
        <v>41018.208333333336</v>
      </c>
      <c r="O711" s="8">
        <f t="shared" si="47"/>
        <v>41025.208333333336</v>
      </c>
      <c r="P711" t="b">
        <v>0</v>
      </c>
      <c r="Q711" t="b">
        <v>0</v>
      </c>
      <c r="R711" s="15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6"/>
        <v>43295.208333333328</v>
      </c>
      <c r="O712" s="8">
        <f t="shared" si="47"/>
        <v>43302.208333333328</v>
      </c>
      <c r="P712" t="b">
        <v>0</v>
      </c>
      <c r="Q712" t="b">
        <v>1</v>
      </c>
      <c r="R712" s="15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 s="5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6"/>
        <v>42393.25</v>
      </c>
      <c r="O713" s="8">
        <f t="shared" si="47"/>
        <v>42395.25</v>
      </c>
      <c r="P713" t="b">
        <v>1</v>
      </c>
      <c r="Q713" t="b">
        <v>1</v>
      </c>
      <c r="R713" s="15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6"/>
        <v>42559.208333333328</v>
      </c>
      <c r="O714" s="8">
        <f t="shared" si="47"/>
        <v>42600.208333333328</v>
      </c>
      <c r="P714" t="b">
        <v>0</v>
      </c>
      <c r="Q714" t="b">
        <v>0</v>
      </c>
      <c r="R714" s="15" t="s">
        <v>33</v>
      </c>
      <c r="S714" t="str" cm="1">
        <f t="array" ref="S714:T714">_xlfn.TEXTSPLIT(R714,"/")</f>
        <v>theater</v>
      </c>
      <c r="T714" t="str">
        <v>plays</v>
      </c>
    </row>
    <row r="715" spans="1:20" ht="34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6"/>
        <v>42604.208333333328</v>
      </c>
      <c r="O715" s="8">
        <f t="shared" si="47"/>
        <v>42616.208333333328</v>
      </c>
      <c r="P715" t="b">
        <v>0</v>
      </c>
      <c r="Q715" t="b">
        <v>0</v>
      </c>
      <c r="R715" s="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34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6"/>
        <v>41870.208333333336</v>
      </c>
      <c r="O716" s="8">
        <f t="shared" si="47"/>
        <v>41871.208333333336</v>
      </c>
      <c r="P716" t="b">
        <v>0</v>
      </c>
      <c r="Q716" t="b">
        <v>0</v>
      </c>
      <c r="R716" s="15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6"/>
        <v>40397.208333333336</v>
      </c>
      <c r="O717" s="8">
        <f t="shared" si="47"/>
        <v>40402.208333333336</v>
      </c>
      <c r="P717" t="b">
        <v>0</v>
      </c>
      <c r="Q717" t="b">
        <v>0</v>
      </c>
      <c r="R717" s="15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34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6"/>
        <v>41465.208333333336</v>
      </c>
      <c r="O718" s="8">
        <f t="shared" si="47"/>
        <v>41493.208333333336</v>
      </c>
      <c r="P718" t="b">
        <v>0</v>
      </c>
      <c r="Q718" t="b">
        <v>1</v>
      </c>
      <c r="R718" s="15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6"/>
        <v>40777.208333333336</v>
      </c>
      <c r="O719" s="8">
        <f t="shared" si="47"/>
        <v>40798.208333333336</v>
      </c>
      <c r="P719" t="b">
        <v>0</v>
      </c>
      <c r="Q719" t="b">
        <v>0</v>
      </c>
      <c r="R719" s="15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34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6"/>
        <v>41442.208333333336</v>
      </c>
      <c r="O720" s="8">
        <f t="shared" si="47"/>
        <v>41468.208333333336</v>
      </c>
      <c r="P720" t="b">
        <v>0</v>
      </c>
      <c r="Q720" t="b">
        <v>0</v>
      </c>
      <c r="R720" s="15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6"/>
        <v>41058.208333333336</v>
      </c>
      <c r="O721" s="8">
        <f t="shared" si="47"/>
        <v>41069.208333333336</v>
      </c>
      <c r="P721" t="b">
        <v>0</v>
      </c>
      <c r="Q721" t="b">
        <v>0</v>
      </c>
      <c r="R721" s="15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6"/>
        <v>43152.25</v>
      </c>
      <c r="O722" s="8">
        <f t="shared" si="47"/>
        <v>43166.25</v>
      </c>
      <c r="P722" t="b">
        <v>0</v>
      </c>
      <c r="Q722" t="b">
        <v>1</v>
      </c>
      <c r="R722" s="15" t="s">
        <v>33</v>
      </c>
      <c r="S722" t="str" cm="1">
        <f t="array" ref="S722:T722">_xlfn.TEXTSPLIT(R722,"/")</f>
        <v>theater</v>
      </c>
      <c r="T722" t="str">
        <v>plays</v>
      </c>
    </row>
    <row r="723" spans="1:20" ht="34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6"/>
        <v>43194.208333333328</v>
      </c>
      <c r="O723" s="8">
        <f t="shared" si="47"/>
        <v>43200.208333333328</v>
      </c>
      <c r="P723" t="b">
        <v>0</v>
      </c>
      <c r="Q723" t="b">
        <v>0</v>
      </c>
      <c r="R723" s="15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6"/>
        <v>43045.25</v>
      </c>
      <c r="O724" s="8">
        <f t="shared" si="47"/>
        <v>43072.25</v>
      </c>
      <c r="P724" t="b">
        <v>0</v>
      </c>
      <c r="Q724" t="b">
        <v>0</v>
      </c>
      <c r="R724" s="15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34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6"/>
        <v>42431.25</v>
      </c>
      <c r="O725" s="8">
        <f t="shared" si="47"/>
        <v>42452.208333333328</v>
      </c>
      <c r="P725" t="b">
        <v>0</v>
      </c>
      <c r="Q725" t="b">
        <v>0</v>
      </c>
      <c r="R725" s="1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6"/>
        <v>41934.208333333336</v>
      </c>
      <c r="O726" s="8">
        <f t="shared" si="47"/>
        <v>41936.208333333336</v>
      </c>
      <c r="P726" t="b">
        <v>0</v>
      </c>
      <c r="Q726" t="b">
        <v>1</v>
      </c>
      <c r="R726" s="15" t="s">
        <v>33</v>
      </c>
      <c r="S726" t="str" cm="1">
        <f t="array" ref="S726:T726">_xlfn.TEXTSPLIT(R726,"/")</f>
        <v>theater</v>
      </c>
      <c r="T726" t="str">
        <v>plays</v>
      </c>
    </row>
    <row r="727" spans="1:20" ht="34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6"/>
        <v>41958.25</v>
      </c>
      <c r="O727" s="8">
        <f t="shared" si="47"/>
        <v>41960.25</v>
      </c>
      <c r="P727" t="b">
        <v>0</v>
      </c>
      <c r="Q727" t="b">
        <v>0</v>
      </c>
      <c r="R727" s="15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4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6"/>
        <v>40476.208333333336</v>
      </c>
      <c r="O728" s="8">
        <f t="shared" si="47"/>
        <v>40482.208333333336</v>
      </c>
      <c r="P728" t="b">
        <v>0</v>
      </c>
      <c r="Q728" t="b">
        <v>1</v>
      </c>
      <c r="R728" s="15" t="s">
        <v>33</v>
      </c>
      <c r="S728" t="str" cm="1">
        <f t="array" ref="S728:T728">_xlfn.TEXTSPLIT(R728,"/")</f>
        <v>theater</v>
      </c>
      <c r="T728" t="str">
        <v>plays</v>
      </c>
    </row>
    <row r="729" spans="1:20" ht="34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6"/>
        <v>43485.25</v>
      </c>
      <c r="O729" s="8">
        <f t="shared" si="47"/>
        <v>43543.208333333328</v>
      </c>
      <c r="P729" t="b">
        <v>0</v>
      </c>
      <c r="Q729" t="b">
        <v>0</v>
      </c>
      <c r="R729" s="15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6"/>
        <v>42515.208333333328</v>
      </c>
      <c r="O730" s="8">
        <f t="shared" si="47"/>
        <v>42526.208333333328</v>
      </c>
      <c r="P730" t="b">
        <v>0</v>
      </c>
      <c r="Q730" t="b">
        <v>0</v>
      </c>
      <c r="R730" s="15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6"/>
        <v>41309.25</v>
      </c>
      <c r="O731" s="8">
        <f t="shared" si="47"/>
        <v>41311.25</v>
      </c>
      <c r="P731" t="b">
        <v>0</v>
      </c>
      <c r="Q731" t="b">
        <v>0</v>
      </c>
      <c r="R731" s="15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34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6"/>
        <v>42147.208333333328</v>
      </c>
      <c r="O732" s="8">
        <f t="shared" si="47"/>
        <v>42153.208333333328</v>
      </c>
      <c r="P732" t="b">
        <v>0</v>
      </c>
      <c r="Q732" t="b">
        <v>0</v>
      </c>
      <c r="R732" s="15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34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6"/>
        <v>42939.208333333328</v>
      </c>
      <c r="O733" s="8">
        <f t="shared" si="47"/>
        <v>42940.208333333328</v>
      </c>
      <c r="P733" t="b">
        <v>0</v>
      </c>
      <c r="Q733" t="b">
        <v>0</v>
      </c>
      <c r="R733" s="15" t="s">
        <v>28</v>
      </c>
      <c r="S733" t="str" cm="1">
        <f t="array" ref="S733:T733">_xlfn.TEXTSPLIT(R733,"/")</f>
        <v>technology</v>
      </c>
      <c r="T733" t="str">
        <v>web</v>
      </c>
    </row>
    <row r="734" spans="1:20" ht="34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6"/>
        <v>42816.208333333328</v>
      </c>
      <c r="O734" s="8">
        <f t="shared" si="47"/>
        <v>42839.208333333328</v>
      </c>
      <c r="P734" t="b">
        <v>0</v>
      </c>
      <c r="Q734" t="b">
        <v>1</v>
      </c>
      <c r="R734" s="15" t="s">
        <v>23</v>
      </c>
      <c r="S734" t="str" cm="1">
        <f t="array" ref="S734:T734">_xlfn.TEXTSPLIT(R734,"/")</f>
        <v>music</v>
      </c>
      <c r="T734" t="str">
        <v>rock</v>
      </c>
    </row>
    <row r="735" spans="1:20" ht="34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6"/>
        <v>41844.208333333336</v>
      </c>
      <c r="O735" s="8">
        <f t="shared" si="47"/>
        <v>41857.208333333336</v>
      </c>
      <c r="P735" t="b">
        <v>0</v>
      </c>
      <c r="Q735" t="b">
        <v>0</v>
      </c>
      <c r="R735" s="15" t="s">
        <v>148</v>
      </c>
      <c r="S735" t="str" cm="1">
        <f t="array" ref="S735:T735">_xlfn.TEXTSPLIT(R735,"/")</f>
        <v>music</v>
      </c>
      <c r="T735" t="str">
        <v>metal</v>
      </c>
    </row>
    <row r="736" spans="1:20" ht="34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6"/>
        <v>42763.25</v>
      </c>
      <c r="O736" s="8">
        <f t="shared" si="47"/>
        <v>42775.25</v>
      </c>
      <c r="P736" t="b">
        <v>0</v>
      </c>
      <c r="Q736" t="b">
        <v>1</v>
      </c>
      <c r="R736" s="15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6"/>
        <v>42459.208333333328</v>
      </c>
      <c r="O737" s="8">
        <f t="shared" si="47"/>
        <v>42466.208333333328</v>
      </c>
      <c r="P737" t="b">
        <v>0</v>
      </c>
      <c r="Q737" t="b">
        <v>0</v>
      </c>
      <c r="R737" s="15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34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6"/>
        <v>42055.25</v>
      </c>
      <c r="O738" s="8">
        <f t="shared" si="47"/>
        <v>42059.25</v>
      </c>
      <c r="P738" t="b">
        <v>0</v>
      </c>
      <c r="Q738" t="b">
        <v>0</v>
      </c>
      <c r="R738" s="15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6"/>
        <v>42685.25</v>
      </c>
      <c r="O739" s="8">
        <f t="shared" si="47"/>
        <v>42697.25</v>
      </c>
      <c r="P739" t="b">
        <v>0</v>
      </c>
      <c r="Q739" t="b">
        <v>0</v>
      </c>
      <c r="R739" s="15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6"/>
        <v>41959.25</v>
      </c>
      <c r="O740" s="8">
        <f t="shared" si="47"/>
        <v>41981.25</v>
      </c>
      <c r="P740" t="b">
        <v>0</v>
      </c>
      <c r="Q740" t="b">
        <v>1</v>
      </c>
      <c r="R740" s="15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6"/>
        <v>41089.208333333336</v>
      </c>
      <c r="O741" s="8">
        <f t="shared" si="47"/>
        <v>41090.208333333336</v>
      </c>
      <c r="P741" t="b">
        <v>0</v>
      </c>
      <c r="Q741" t="b">
        <v>0</v>
      </c>
      <c r="R741" s="15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6"/>
        <v>42769.25</v>
      </c>
      <c r="O742" s="8">
        <f t="shared" si="47"/>
        <v>42772.25</v>
      </c>
      <c r="P742" t="b">
        <v>0</v>
      </c>
      <c r="Q742" t="b">
        <v>0</v>
      </c>
      <c r="R742" s="15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6"/>
        <v>40321.208333333336</v>
      </c>
      <c r="O743" s="8">
        <f t="shared" si="47"/>
        <v>40322.208333333336</v>
      </c>
      <c r="P743" t="b">
        <v>0</v>
      </c>
      <c r="Q743" t="b">
        <v>0</v>
      </c>
      <c r="R743" s="15" t="s">
        <v>33</v>
      </c>
      <c r="S743" t="str" cm="1">
        <f t="array" ref="S743:T743">_xlfn.TEXTSPLIT(R743,"/")</f>
        <v>theater</v>
      </c>
      <c r="T743" t="str">
        <v>plays</v>
      </c>
    </row>
    <row r="744" spans="1:20" ht="34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6"/>
        <v>40197.25</v>
      </c>
      <c r="O744" s="8">
        <f t="shared" si="47"/>
        <v>40239.25</v>
      </c>
      <c r="P744" t="b">
        <v>0</v>
      </c>
      <c r="Q744" t="b">
        <v>0</v>
      </c>
      <c r="R744" s="15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6"/>
        <v>42298.208333333328</v>
      </c>
      <c r="O745" s="8">
        <f t="shared" si="47"/>
        <v>42304.208333333328</v>
      </c>
      <c r="P745" t="b">
        <v>0</v>
      </c>
      <c r="Q745" t="b">
        <v>1</v>
      </c>
      <c r="R745" s="1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6"/>
        <v>43322.208333333328</v>
      </c>
      <c r="O746" s="8">
        <f t="shared" si="47"/>
        <v>43324.208333333328</v>
      </c>
      <c r="P746" t="b">
        <v>0</v>
      </c>
      <c r="Q746" t="b">
        <v>1</v>
      </c>
      <c r="R746" s="15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6"/>
        <v>40328.208333333336</v>
      </c>
      <c r="O747" s="8">
        <f t="shared" si="47"/>
        <v>40355.208333333336</v>
      </c>
      <c r="P747" t="b">
        <v>0</v>
      </c>
      <c r="Q747" t="b">
        <v>0</v>
      </c>
      <c r="R747" s="15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34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6"/>
        <v>40825.208333333336</v>
      </c>
      <c r="O748" s="8">
        <f t="shared" si="47"/>
        <v>40830.208333333336</v>
      </c>
      <c r="P748" t="b">
        <v>0</v>
      </c>
      <c r="Q748" t="b">
        <v>0</v>
      </c>
      <c r="R748" s="15" t="s">
        <v>28</v>
      </c>
      <c r="S748" t="str" cm="1">
        <f t="array" ref="S748:T748">_xlfn.TEXTSPLIT(R748,"/")</f>
        <v>technology</v>
      </c>
      <c r="T748" t="str">
        <v>web</v>
      </c>
    </row>
    <row r="749" spans="1:20" ht="34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6"/>
        <v>40423.208333333336</v>
      </c>
      <c r="O749" s="8">
        <f t="shared" si="47"/>
        <v>40434.208333333336</v>
      </c>
      <c r="P749" t="b">
        <v>0</v>
      </c>
      <c r="Q749" t="b">
        <v>0</v>
      </c>
      <c r="R749" s="15" t="s">
        <v>33</v>
      </c>
      <c r="S749" t="str" cm="1">
        <f t="array" ref="S749:T749">_xlfn.TEXTSPLIT(R749,"/")</f>
        <v>theater</v>
      </c>
      <c r="T749" t="str">
        <v>plays</v>
      </c>
    </row>
    <row r="750" spans="1:20" ht="34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6"/>
        <v>40238.25</v>
      </c>
      <c r="O750" s="8">
        <f t="shared" si="47"/>
        <v>40263.208333333336</v>
      </c>
      <c r="P750" t="b">
        <v>0</v>
      </c>
      <c r="Q750" t="b">
        <v>1</v>
      </c>
      <c r="R750" s="15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34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 s="5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6"/>
        <v>41920.208333333336</v>
      </c>
      <c r="O751" s="8">
        <f t="shared" si="47"/>
        <v>41932.208333333336</v>
      </c>
      <c r="P751" t="b">
        <v>0</v>
      </c>
      <c r="Q751" t="b">
        <v>1</v>
      </c>
      <c r="R751" s="15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4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6"/>
        <v>40360.208333333336</v>
      </c>
      <c r="O752" s="8">
        <f t="shared" si="47"/>
        <v>40385.208333333336</v>
      </c>
      <c r="P752" t="b">
        <v>0</v>
      </c>
      <c r="Q752" t="b">
        <v>0</v>
      </c>
      <c r="R752" s="15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34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6"/>
        <v>42446.208333333328</v>
      </c>
      <c r="O753" s="8">
        <f t="shared" si="47"/>
        <v>42461.208333333328</v>
      </c>
      <c r="P753" t="b">
        <v>1</v>
      </c>
      <c r="Q753" t="b">
        <v>1</v>
      </c>
      <c r="R753" s="15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34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6"/>
        <v>40395.208333333336</v>
      </c>
      <c r="O754" s="8">
        <f t="shared" si="47"/>
        <v>40413.208333333336</v>
      </c>
      <c r="P754" t="b">
        <v>0</v>
      </c>
      <c r="Q754" t="b">
        <v>1</v>
      </c>
      <c r="R754" s="15" t="s">
        <v>33</v>
      </c>
      <c r="S754" t="str" cm="1">
        <f t="array" ref="S754:T754">_xlfn.TEXTSPLIT(R754,"/")</f>
        <v>theater</v>
      </c>
      <c r="T754" t="str">
        <v>plays</v>
      </c>
    </row>
    <row r="755" spans="1:20" ht="34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6"/>
        <v>40321.208333333336</v>
      </c>
      <c r="O755" s="8">
        <f t="shared" si="47"/>
        <v>40336.208333333336</v>
      </c>
      <c r="P755" t="b">
        <v>0</v>
      </c>
      <c r="Q755" t="b">
        <v>0</v>
      </c>
      <c r="R755" s="1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34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6"/>
        <v>41210.208333333336</v>
      </c>
      <c r="O756" s="8">
        <f t="shared" si="47"/>
        <v>41263.25</v>
      </c>
      <c r="P756" t="b">
        <v>0</v>
      </c>
      <c r="Q756" t="b">
        <v>0</v>
      </c>
      <c r="R756" s="15" t="s">
        <v>33</v>
      </c>
      <c r="S756" t="str" cm="1">
        <f t="array" ref="S756:T756">_xlfn.TEXTSPLIT(R756,"/")</f>
        <v>theater</v>
      </c>
      <c r="T756" t="str">
        <v>plays</v>
      </c>
    </row>
    <row r="757" spans="1:20" ht="34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6"/>
        <v>43096.25</v>
      </c>
      <c r="O757" s="8">
        <f t="shared" si="47"/>
        <v>43108.25</v>
      </c>
      <c r="P757" t="b">
        <v>0</v>
      </c>
      <c r="Q757" t="b">
        <v>1</v>
      </c>
      <c r="R757" s="15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6"/>
        <v>42024.25</v>
      </c>
      <c r="O758" s="8">
        <f t="shared" si="47"/>
        <v>42030.25</v>
      </c>
      <c r="P758" t="b">
        <v>0</v>
      </c>
      <c r="Q758" t="b">
        <v>0</v>
      </c>
      <c r="R758" s="15" t="s">
        <v>33</v>
      </c>
      <c r="S758" t="str" cm="1">
        <f t="array" ref="S758:T758">_xlfn.TEXTSPLIT(R758,"/")</f>
        <v>theater</v>
      </c>
      <c r="T758" t="str">
        <v>plays</v>
      </c>
    </row>
    <row r="759" spans="1:20" ht="34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6"/>
        <v>40675.208333333336</v>
      </c>
      <c r="O759" s="8">
        <f t="shared" si="47"/>
        <v>40679.208333333336</v>
      </c>
      <c r="P759" t="b">
        <v>0</v>
      </c>
      <c r="Q759" t="b">
        <v>0</v>
      </c>
      <c r="R759" s="15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6"/>
        <v>41936.208333333336</v>
      </c>
      <c r="O760" s="8">
        <f t="shared" si="47"/>
        <v>41945.208333333336</v>
      </c>
      <c r="P760" t="b">
        <v>0</v>
      </c>
      <c r="Q760" t="b">
        <v>0</v>
      </c>
      <c r="R760" s="15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6"/>
        <v>43136.25</v>
      </c>
      <c r="O761" s="8">
        <f t="shared" si="47"/>
        <v>43166.25</v>
      </c>
      <c r="P761" t="b">
        <v>0</v>
      </c>
      <c r="Q761" t="b">
        <v>0</v>
      </c>
      <c r="R761" s="15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 s="5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6"/>
        <v>43678.208333333328</v>
      </c>
      <c r="O762" s="8">
        <f t="shared" si="47"/>
        <v>43707.208333333328</v>
      </c>
      <c r="P762" t="b">
        <v>0</v>
      </c>
      <c r="Q762" t="b">
        <v>1</v>
      </c>
      <c r="R762" s="15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34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6"/>
        <v>42938.208333333328</v>
      </c>
      <c r="O763" s="8">
        <f t="shared" si="47"/>
        <v>42943.208333333328</v>
      </c>
      <c r="P763" t="b">
        <v>0</v>
      </c>
      <c r="Q763" t="b">
        <v>0</v>
      </c>
      <c r="R763" s="15" t="s">
        <v>23</v>
      </c>
      <c r="S763" t="str" cm="1">
        <f t="array" ref="S763:T763">_xlfn.TEXTSPLIT(R763,"/")</f>
        <v>music</v>
      </c>
      <c r="T763" t="str">
        <v>rock</v>
      </c>
    </row>
    <row r="764" spans="1:20" ht="34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6"/>
        <v>41241.25</v>
      </c>
      <c r="O764" s="8">
        <f t="shared" si="47"/>
        <v>41252.25</v>
      </c>
      <c r="P764" t="b">
        <v>0</v>
      </c>
      <c r="Q764" t="b">
        <v>0</v>
      </c>
      <c r="R764" s="15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6"/>
        <v>41037.208333333336</v>
      </c>
      <c r="O765" s="8">
        <f t="shared" si="47"/>
        <v>41072.208333333336</v>
      </c>
      <c r="P765" t="b">
        <v>0</v>
      </c>
      <c r="Q765" t="b">
        <v>1</v>
      </c>
      <c r="R765" s="1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6"/>
        <v>40676.208333333336</v>
      </c>
      <c r="O766" s="8">
        <f t="shared" si="47"/>
        <v>40684.208333333336</v>
      </c>
      <c r="P766" t="b">
        <v>0</v>
      </c>
      <c r="Q766" t="b">
        <v>0</v>
      </c>
      <c r="R766" s="15" t="s">
        <v>23</v>
      </c>
      <c r="S766" t="str" cm="1">
        <f t="array" ref="S766:T766">_xlfn.TEXTSPLIT(R766,"/")</f>
        <v>music</v>
      </c>
      <c r="T766" t="str">
        <v>rock</v>
      </c>
    </row>
    <row r="767" spans="1:20" ht="34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6"/>
        <v>42840.208333333328</v>
      </c>
      <c r="O767" s="8">
        <f t="shared" si="47"/>
        <v>42865.208333333328</v>
      </c>
      <c r="P767" t="b">
        <v>1</v>
      </c>
      <c r="Q767" t="b">
        <v>1</v>
      </c>
      <c r="R767" s="15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6"/>
        <v>43362.208333333328</v>
      </c>
      <c r="O768" s="8">
        <f t="shared" si="47"/>
        <v>43363.208333333328</v>
      </c>
      <c r="P768" t="b">
        <v>0</v>
      </c>
      <c r="Q768" t="b">
        <v>0</v>
      </c>
      <c r="R768" s="15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34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6"/>
        <v>42283.208333333328</v>
      </c>
      <c r="O769" s="8">
        <f t="shared" si="47"/>
        <v>42328.25</v>
      </c>
      <c r="P769" t="b">
        <v>0</v>
      </c>
      <c r="Q769" t="b">
        <v>0</v>
      </c>
      <c r="R769" s="15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34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231</v>
      </c>
      <c r="G770" t="s">
        <v>20</v>
      </c>
      <c r="H770">
        <v>150</v>
      </c>
      <c r="I770" s="5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6"/>
        <v>41619.25</v>
      </c>
      <c r="O770" s="8">
        <f t="shared" si="47"/>
        <v>41634.25</v>
      </c>
      <c r="P770" t="b">
        <v>0</v>
      </c>
      <c r="Q770" t="b">
        <v>0</v>
      </c>
      <c r="R770" s="15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(E771/D771)*100</f>
        <v>86.867834394904463</v>
      </c>
      <c r="G771" t="s">
        <v>14</v>
      </c>
      <c r="H771">
        <v>3410</v>
      </c>
      <c r="I771" s="5">
        <f t="shared" ref="I771:I834" si="49">IF(H771=0,0,E771/H771)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50">(((L771/60)/60)/24)+DATE(1970,1,1)</f>
        <v>41501.208333333336</v>
      </c>
      <c r="O771" s="8">
        <f t="shared" ref="O771:O834" si="51">(((M771/60)/60)/24)+DATE(1970,1,1)</f>
        <v>41527.208333333336</v>
      </c>
      <c r="P771" t="b">
        <v>0</v>
      </c>
      <c r="Q771" t="b">
        <v>0</v>
      </c>
      <c r="R771" s="15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4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 s="5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50"/>
        <v>41743.208333333336</v>
      </c>
      <c r="O772" s="8">
        <f t="shared" si="51"/>
        <v>41750.208333333336</v>
      </c>
      <c r="P772" t="b">
        <v>0</v>
      </c>
      <c r="Q772" t="b">
        <v>1</v>
      </c>
      <c r="R772" s="15" t="s">
        <v>33</v>
      </c>
      <c r="S772" t="str" cm="1">
        <f t="array" ref="S772:T772">_xlfn.TEXTSPLIT(R772,"/")</f>
        <v>theater</v>
      </c>
      <c r="T772" t="str">
        <v>plays</v>
      </c>
    </row>
    <row r="773" spans="1:20" ht="34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50"/>
        <v>43491.25</v>
      </c>
      <c r="O773" s="8">
        <f t="shared" si="51"/>
        <v>43518.25</v>
      </c>
      <c r="P773" t="b">
        <v>0</v>
      </c>
      <c r="Q773" t="b">
        <v>0</v>
      </c>
      <c r="R773" s="15" t="s">
        <v>33</v>
      </c>
      <c r="S773" t="str" cm="1">
        <f t="array" ref="S773:T773">_xlfn.TEXTSPLIT(R773,"/")</f>
        <v>theater</v>
      </c>
      <c r="T773" t="str">
        <v>plays</v>
      </c>
    </row>
    <row r="774" spans="1:20" ht="34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50"/>
        <v>43505.25</v>
      </c>
      <c r="O774" s="8">
        <f t="shared" si="51"/>
        <v>43509.25</v>
      </c>
      <c r="P774" t="b">
        <v>0</v>
      </c>
      <c r="Q774" t="b">
        <v>0</v>
      </c>
      <c r="R774" s="15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34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50"/>
        <v>42838.208333333328</v>
      </c>
      <c r="O775" s="8">
        <f t="shared" si="51"/>
        <v>42848.208333333328</v>
      </c>
      <c r="P775" t="b">
        <v>0</v>
      </c>
      <c r="Q775" t="b">
        <v>0</v>
      </c>
      <c r="R775" s="15" t="s">
        <v>33</v>
      </c>
      <c r="S775" t="str" cm="1">
        <f t="array" ref="S775:T775">_xlfn.TEXTSPLIT(R775,"/")</f>
        <v>theater</v>
      </c>
      <c r="T775" t="str">
        <v>plays</v>
      </c>
    </row>
    <row r="776" spans="1:20" ht="34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 s="5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50"/>
        <v>42513.208333333328</v>
      </c>
      <c r="O776" s="8">
        <f t="shared" si="51"/>
        <v>42554.208333333328</v>
      </c>
      <c r="P776" t="b">
        <v>0</v>
      </c>
      <c r="Q776" t="b">
        <v>0</v>
      </c>
      <c r="R776" s="15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50"/>
        <v>41949.25</v>
      </c>
      <c r="O777" s="8">
        <f t="shared" si="51"/>
        <v>41959.25</v>
      </c>
      <c r="P777" t="b">
        <v>0</v>
      </c>
      <c r="Q777" t="b">
        <v>0</v>
      </c>
      <c r="R777" s="15" t="s">
        <v>23</v>
      </c>
      <c r="S777" t="str" cm="1">
        <f t="array" ref="S777:T777">_xlfn.TEXTSPLIT(R777,"/")</f>
        <v>music</v>
      </c>
      <c r="T777" t="str">
        <v>rock</v>
      </c>
    </row>
    <row r="778" spans="1:20" ht="34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50"/>
        <v>43650.208333333328</v>
      </c>
      <c r="O778" s="8">
        <f t="shared" si="51"/>
        <v>43668.208333333328</v>
      </c>
      <c r="P778" t="b">
        <v>0</v>
      </c>
      <c r="Q778" t="b">
        <v>0</v>
      </c>
      <c r="R778" s="15" t="s">
        <v>33</v>
      </c>
      <c r="S778" t="str" cm="1">
        <f t="array" ref="S778:T778">_xlfn.TEXTSPLIT(R778,"/")</f>
        <v>theater</v>
      </c>
      <c r="T778" t="str">
        <v>plays</v>
      </c>
    </row>
    <row r="779" spans="1:20" ht="34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50"/>
        <v>40809.208333333336</v>
      </c>
      <c r="O779" s="8">
        <f t="shared" si="51"/>
        <v>40838.208333333336</v>
      </c>
      <c r="P779" t="b">
        <v>0</v>
      </c>
      <c r="Q779" t="b">
        <v>0</v>
      </c>
      <c r="R779" s="15" t="s">
        <v>33</v>
      </c>
      <c r="S779" t="str" cm="1">
        <f t="array" ref="S779:T779">_xlfn.TEXTSPLIT(R779,"/")</f>
        <v>theater</v>
      </c>
      <c r="T779" t="str">
        <v>plays</v>
      </c>
    </row>
    <row r="780" spans="1:20" ht="34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 s="5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50"/>
        <v>40768.208333333336</v>
      </c>
      <c r="O780" s="8">
        <f t="shared" si="51"/>
        <v>40773.208333333336</v>
      </c>
      <c r="P780" t="b">
        <v>0</v>
      </c>
      <c r="Q780" t="b">
        <v>0</v>
      </c>
      <c r="R780" s="15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34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50"/>
        <v>42230.208333333328</v>
      </c>
      <c r="O781" s="8">
        <f t="shared" si="51"/>
        <v>42239.208333333328</v>
      </c>
      <c r="P781" t="b">
        <v>0</v>
      </c>
      <c r="Q781" t="b">
        <v>1</v>
      </c>
      <c r="R781" s="15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50"/>
        <v>42573.208333333328</v>
      </c>
      <c r="O782" s="8">
        <f t="shared" si="51"/>
        <v>42592.208333333328</v>
      </c>
      <c r="P782" t="b">
        <v>0</v>
      </c>
      <c r="Q782" t="b">
        <v>1</v>
      </c>
      <c r="R782" s="15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34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 s="5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50"/>
        <v>40482.208333333336</v>
      </c>
      <c r="O783" s="8">
        <f t="shared" si="51"/>
        <v>40533.25</v>
      </c>
      <c r="P783" t="b">
        <v>0</v>
      </c>
      <c r="Q783" t="b">
        <v>0</v>
      </c>
      <c r="R783" s="15" t="s">
        <v>33</v>
      </c>
      <c r="S783" t="str" cm="1">
        <f t="array" ref="S783:T783">_xlfn.TEXTSPLIT(R783,"/")</f>
        <v>theater</v>
      </c>
      <c r="T783" t="str">
        <v>plays</v>
      </c>
    </row>
    <row r="784" spans="1:20" ht="34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50"/>
        <v>40603.25</v>
      </c>
      <c r="O784" s="8">
        <f t="shared" si="51"/>
        <v>40631.208333333336</v>
      </c>
      <c r="P784" t="b">
        <v>0</v>
      </c>
      <c r="Q784" t="b">
        <v>1</v>
      </c>
      <c r="R784" s="15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34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50"/>
        <v>41625.25</v>
      </c>
      <c r="O785" s="8">
        <f t="shared" si="51"/>
        <v>41632.25</v>
      </c>
      <c r="P785" t="b">
        <v>0</v>
      </c>
      <c r="Q785" t="b">
        <v>0</v>
      </c>
      <c r="R785" s="15" t="s">
        <v>23</v>
      </c>
      <c r="S785" t="str" cm="1">
        <f t="array" ref="S785:T785">_xlfn.TEXTSPLIT(R785,"/")</f>
        <v>music</v>
      </c>
      <c r="T785" t="str">
        <v>rock</v>
      </c>
    </row>
    <row r="786" spans="1:20" ht="34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50"/>
        <v>42435.25</v>
      </c>
      <c r="O786" s="8">
        <f t="shared" si="51"/>
        <v>42446.208333333328</v>
      </c>
      <c r="P786" t="b">
        <v>0</v>
      </c>
      <c r="Q786" t="b">
        <v>0</v>
      </c>
      <c r="R786" s="15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50"/>
        <v>43582.208333333328</v>
      </c>
      <c r="O787" s="8">
        <f t="shared" si="51"/>
        <v>43616.208333333328</v>
      </c>
      <c r="P787" t="b">
        <v>0</v>
      </c>
      <c r="Q787" t="b">
        <v>1</v>
      </c>
      <c r="R787" s="15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34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 s="5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50"/>
        <v>43186.208333333328</v>
      </c>
      <c r="O788" s="8">
        <f t="shared" si="51"/>
        <v>43193.208333333328</v>
      </c>
      <c r="P788" t="b">
        <v>0</v>
      </c>
      <c r="Q788" t="b">
        <v>1</v>
      </c>
      <c r="R788" s="15" t="s">
        <v>159</v>
      </c>
      <c r="S788" t="str" cm="1">
        <f t="array" ref="S788:T788">_xlfn.TEXTSPLIT(R788,"/")</f>
        <v>music</v>
      </c>
      <c r="T788" t="str">
        <v>jazz</v>
      </c>
    </row>
    <row r="789" spans="1:20" ht="34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50"/>
        <v>40684.208333333336</v>
      </c>
      <c r="O789" s="8">
        <f t="shared" si="51"/>
        <v>40693.208333333336</v>
      </c>
      <c r="P789" t="b">
        <v>0</v>
      </c>
      <c r="Q789" t="b">
        <v>0</v>
      </c>
      <c r="R789" s="15" t="s">
        <v>23</v>
      </c>
      <c r="S789" t="str" cm="1">
        <f t="array" ref="S789:T789">_xlfn.TEXTSPLIT(R789,"/")</f>
        <v>music</v>
      </c>
      <c r="T789" t="str">
        <v>rock</v>
      </c>
    </row>
    <row r="790" spans="1:20" ht="34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50"/>
        <v>41202.208333333336</v>
      </c>
      <c r="O790" s="8">
        <f t="shared" si="51"/>
        <v>41223.25</v>
      </c>
      <c r="P790" t="b">
        <v>0</v>
      </c>
      <c r="Q790" t="b">
        <v>0</v>
      </c>
      <c r="R790" s="15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34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50"/>
        <v>41786.208333333336</v>
      </c>
      <c r="O791" s="8">
        <f t="shared" si="51"/>
        <v>41823.208333333336</v>
      </c>
      <c r="P791" t="b">
        <v>0</v>
      </c>
      <c r="Q791" t="b">
        <v>0</v>
      </c>
      <c r="R791" s="15" t="s">
        <v>33</v>
      </c>
      <c r="S791" t="str" cm="1">
        <f t="array" ref="S791:T791">_xlfn.TEXTSPLIT(R791,"/")</f>
        <v>theater</v>
      </c>
      <c r="T791" t="str">
        <v>plays</v>
      </c>
    </row>
    <row r="792" spans="1:20" ht="34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50"/>
        <v>40223.25</v>
      </c>
      <c r="O792" s="8">
        <f t="shared" si="51"/>
        <v>40229.25</v>
      </c>
      <c r="P792" t="b">
        <v>0</v>
      </c>
      <c r="Q792" t="b">
        <v>0</v>
      </c>
      <c r="R792" s="15" t="s">
        <v>33</v>
      </c>
      <c r="S792" t="str" cm="1">
        <f t="array" ref="S792:T792">_xlfn.TEXTSPLIT(R792,"/")</f>
        <v>theater</v>
      </c>
      <c r="T792" t="str">
        <v>plays</v>
      </c>
    </row>
    <row r="793" spans="1:20" ht="34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50"/>
        <v>42715.25</v>
      </c>
      <c r="O793" s="8">
        <f t="shared" si="51"/>
        <v>42731.25</v>
      </c>
      <c r="P793" t="b">
        <v>0</v>
      </c>
      <c r="Q793" t="b">
        <v>0</v>
      </c>
      <c r="R793" s="15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34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50"/>
        <v>41451.208333333336</v>
      </c>
      <c r="O794" s="8">
        <f t="shared" si="51"/>
        <v>41479.208333333336</v>
      </c>
      <c r="P794" t="b">
        <v>0</v>
      </c>
      <c r="Q794" t="b">
        <v>1</v>
      </c>
      <c r="R794" s="15" t="s">
        <v>33</v>
      </c>
      <c r="S794" t="str" cm="1">
        <f t="array" ref="S794:T794">_xlfn.TEXTSPLIT(R794,"/")</f>
        <v>theater</v>
      </c>
      <c r="T794" t="str">
        <v>plays</v>
      </c>
    </row>
    <row r="795" spans="1:20" ht="34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 s="5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50"/>
        <v>41450.208333333336</v>
      </c>
      <c r="O795" s="8">
        <f t="shared" si="51"/>
        <v>41454.208333333336</v>
      </c>
      <c r="P795" t="b">
        <v>0</v>
      </c>
      <c r="Q795" t="b">
        <v>0</v>
      </c>
      <c r="R795" s="1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50"/>
        <v>43091.25</v>
      </c>
      <c r="O796" s="8">
        <f t="shared" si="51"/>
        <v>43103.25</v>
      </c>
      <c r="P796" t="b">
        <v>0</v>
      </c>
      <c r="Q796" t="b">
        <v>0</v>
      </c>
      <c r="R796" s="15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50"/>
        <v>42675.208333333328</v>
      </c>
      <c r="O797" s="8">
        <f t="shared" si="51"/>
        <v>42678.208333333328</v>
      </c>
      <c r="P797" t="b">
        <v>0</v>
      </c>
      <c r="Q797" t="b">
        <v>0</v>
      </c>
      <c r="R797" s="15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34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50"/>
        <v>41859.208333333336</v>
      </c>
      <c r="O798" s="8">
        <f t="shared" si="51"/>
        <v>41866.208333333336</v>
      </c>
      <c r="P798" t="b">
        <v>0</v>
      </c>
      <c r="Q798" t="b">
        <v>1</v>
      </c>
      <c r="R798" s="15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50"/>
        <v>43464.25</v>
      </c>
      <c r="O799" s="8">
        <f t="shared" si="51"/>
        <v>43487.25</v>
      </c>
      <c r="P799" t="b">
        <v>0</v>
      </c>
      <c r="Q799" t="b">
        <v>0</v>
      </c>
      <c r="R799" s="15" t="s">
        <v>28</v>
      </c>
      <c r="S799" t="str" cm="1">
        <f t="array" ref="S799:T799">_xlfn.TEXTSPLIT(R799,"/")</f>
        <v>technology</v>
      </c>
      <c r="T799" t="str">
        <v>web</v>
      </c>
    </row>
    <row r="800" spans="1:20" ht="34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50"/>
        <v>41060.208333333336</v>
      </c>
      <c r="O800" s="8">
        <f t="shared" si="51"/>
        <v>41088.208333333336</v>
      </c>
      <c r="P800" t="b">
        <v>0</v>
      </c>
      <c r="Q800" t="b">
        <v>1</v>
      </c>
      <c r="R800" s="15" t="s">
        <v>33</v>
      </c>
      <c r="S800" t="str" cm="1">
        <f t="array" ref="S800:T800">_xlfn.TEXTSPLIT(R800,"/")</f>
        <v>theater</v>
      </c>
      <c r="T800" t="str">
        <v>plays</v>
      </c>
    </row>
    <row r="801" spans="1:20" ht="34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50"/>
        <v>42399.25</v>
      </c>
      <c r="O801" s="8">
        <f t="shared" si="51"/>
        <v>42403.25</v>
      </c>
      <c r="P801" t="b">
        <v>0</v>
      </c>
      <c r="Q801" t="b">
        <v>0</v>
      </c>
      <c r="R801" s="15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 s="5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50"/>
        <v>42167.208333333328</v>
      </c>
      <c r="O802" s="8">
        <f t="shared" si="51"/>
        <v>42171.208333333328</v>
      </c>
      <c r="P802" t="b">
        <v>0</v>
      </c>
      <c r="Q802" t="b">
        <v>0</v>
      </c>
      <c r="R802" s="15" t="s">
        <v>23</v>
      </c>
      <c r="S802" t="str" cm="1">
        <f t="array" ref="S802:T802">_xlfn.TEXTSPLIT(R802,"/")</f>
        <v>music</v>
      </c>
      <c r="T802" t="str">
        <v>rock</v>
      </c>
    </row>
    <row r="803" spans="1:20" ht="34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50"/>
        <v>43830.25</v>
      </c>
      <c r="O803" s="8">
        <f t="shared" si="51"/>
        <v>43852.25</v>
      </c>
      <c r="P803" t="b">
        <v>0</v>
      </c>
      <c r="Q803" t="b">
        <v>1</v>
      </c>
      <c r="R803" s="15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50"/>
        <v>43650.208333333328</v>
      </c>
      <c r="O804" s="8">
        <f t="shared" si="51"/>
        <v>43652.208333333328</v>
      </c>
      <c r="P804" t="b">
        <v>0</v>
      </c>
      <c r="Q804" t="b">
        <v>0</v>
      </c>
      <c r="R804" s="15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50"/>
        <v>43492.25</v>
      </c>
      <c r="O805" s="8">
        <f t="shared" si="51"/>
        <v>43526.25</v>
      </c>
      <c r="P805" t="b">
        <v>0</v>
      </c>
      <c r="Q805" t="b">
        <v>0</v>
      </c>
      <c r="R805" s="15" t="s">
        <v>33</v>
      </c>
      <c r="S805" t="str" cm="1">
        <f t="array" ref="S805:T805">_xlfn.TEXTSPLIT(R805,"/")</f>
        <v>theater</v>
      </c>
      <c r="T805" t="str">
        <v>plays</v>
      </c>
    </row>
    <row r="806" spans="1:20" ht="34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50"/>
        <v>43102.25</v>
      </c>
      <c r="O806" s="8">
        <f t="shared" si="51"/>
        <v>43122.25</v>
      </c>
      <c r="P806" t="b">
        <v>0</v>
      </c>
      <c r="Q806" t="b">
        <v>0</v>
      </c>
      <c r="R806" s="15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50"/>
        <v>41958.25</v>
      </c>
      <c r="O807" s="8">
        <f t="shared" si="51"/>
        <v>42009.25</v>
      </c>
      <c r="P807" t="b">
        <v>0</v>
      </c>
      <c r="Q807" t="b">
        <v>0</v>
      </c>
      <c r="R807" s="15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50"/>
        <v>40973.25</v>
      </c>
      <c r="O808" s="8">
        <f t="shared" si="51"/>
        <v>40997.208333333336</v>
      </c>
      <c r="P808" t="b">
        <v>0</v>
      </c>
      <c r="Q808" t="b">
        <v>1</v>
      </c>
      <c r="R808" s="15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50"/>
        <v>43753.208333333328</v>
      </c>
      <c r="O809" s="8">
        <f t="shared" si="51"/>
        <v>43797.25</v>
      </c>
      <c r="P809" t="b">
        <v>0</v>
      </c>
      <c r="Q809" t="b">
        <v>1</v>
      </c>
      <c r="R809" s="15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50"/>
        <v>42507.208333333328</v>
      </c>
      <c r="O810" s="8">
        <f t="shared" si="51"/>
        <v>42524.208333333328</v>
      </c>
      <c r="P810" t="b">
        <v>0</v>
      </c>
      <c r="Q810" t="b">
        <v>0</v>
      </c>
      <c r="R810" s="15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34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 s="5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50"/>
        <v>41135.208333333336</v>
      </c>
      <c r="O811" s="8">
        <f t="shared" si="51"/>
        <v>41136.208333333336</v>
      </c>
      <c r="P811" t="b">
        <v>0</v>
      </c>
      <c r="Q811" t="b">
        <v>0</v>
      </c>
      <c r="R811" s="15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50"/>
        <v>43067.25</v>
      </c>
      <c r="O812" s="8">
        <f t="shared" si="51"/>
        <v>43077.25</v>
      </c>
      <c r="P812" t="b">
        <v>0</v>
      </c>
      <c r="Q812" t="b">
        <v>1</v>
      </c>
      <c r="R812" s="15" t="s">
        <v>33</v>
      </c>
      <c r="S812" t="str" cm="1">
        <f t="array" ref="S812:T812">_xlfn.TEXTSPLIT(R812,"/")</f>
        <v>theater</v>
      </c>
      <c r="T812" t="str">
        <v>plays</v>
      </c>
    </row>
    <row r="813" spans="1:20" ht="34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50"/>
        <v>42378.25</v>
      </c>
      <c r="O813" s="8">
        <f t="shared" si="51"/>
        <v>42380.25</v>
      </c>
      <c r="P813" t="b">
        <v>0</v>
      </c>
      <c r="Q813" t="b">
        <v>1</v>
      </c>
      <c r="R813" s="15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34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50"/>
        <v>43206.208333333328</v>
      </c>
      <c r="O814" s="8">
        <f t="shared" si="51"/>
        <v>43211.208333333328</v>
      </c>
      <c r="P814" t="b">
        <v>0</v>
      </c>
      <c r="Q814" t="b">
        <v>0</v>
      </c>
      <c r="R814" s="15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50"/>
        <v>41148.208333333336</v>
      </c>
      <c r="O815" s="8">
        <f t="shared" si="51"/>
        <v>41158.208333333336</v>
      </c>
      <c r="P815" t="b">
        <v>0</v>
      </c>
      <c r="Q815" t="b">
        <v>0</v>
      </c>
      <c r="R815" s="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50"/>
        <v>42517.208333333328</v>
      </c>
      <c r="O816" s="8">
        <f t="shared" si="51"/>
        <v>42519.208333333328</v>
      </c>
      <c r="P816" t="b">
        <v>0</v>
      </c>
      <c r="Q816" t="b">
        <v>1</v>
      </c>
      <c r="R816" s="15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50"/>
        <v>43068.25</v>
      </c>
      <c r="O817" s="8">
        <f t="shared" si="51"/>
        <v>43094.25</v>
      </c>
      <c r="P817" t="b">
        <v>0</v>
      </c>
      <c r="Q817" t="b">
        <v>0</v>
      </c>
      <c r="R817" s="15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50"/>
        <v>41680.25</v>
      </c>
      <c r="O818" s="8">
        <f t="shared" si="51"/>
        <v>41682.25</v>
      </c>
      <c r="P818" t="b">
        <v>1</v>
      </c>
      <c r="Q818" t="b">
        <v>1</v>
      </c>
      <c r="R818" s="15" t="s">
        <v>33</v>
      </c>
      <c r="S818" t="str" cm="1">
        <f t="array" ref="S818:T818">_xlfn.TEXTSPLIT(R818,"/")</f>
        <v>theater</v>
      </c>
      <c r="T818" t="str">
        <v>plays</v>
      </c>
    </row>
    <row r="819" spans="1:20" ht="34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 s="5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50"/>
        <v>43589.208333333328</v>
      </c>
      <c r="O819" s="8">
        <f t="shared" si="51"/>
        <v>43617.208333333328</v>
      </c>
      <c r="P819" t="b">
        <v>0</v>
      </c>
      <c r="Q819" t="b">
        <v>1</v>
      </c>
      <c r="R819" s="15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34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50"/>
        <v>43486.25</v>
      </c>
      <c r="O820" s="8">
        <f t="shared" si="51"/>
        <v>43499.25</v>
      </c>
      <c r="P820" t="b">
        <v>0</v>
      </c>
      <c r="Q820" t="b">
        <v>1</v>
      </c>
      <c r="R820" s="15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50"/>
        <v>41237.25</v>
      </c>
      <c r="O821" s="8">
        <f t="shared" si="51"/>
        <v>41252.25</v>
      </c>
      <c r="P821" t="b">
        <v>1</v>
      </c>
      <c r="Q821" t="b">
        <v>0</v>
      </c>
      <c r="R821" s="15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34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50"/>
        <v>43310.208333333328</v>
      </c>
      <c r="O822" s="8">
        <f t="shared" si="51"/>
        <v>43323.208333333328</v>
      </c>
      <c r="P822" t="b">
        <v>0</v>
      </c>
      <c r="Q822" t="b">
        <v>1</v>
      </c>
      <c r="R822" s="15" t="s">
        <v>23</v>
      </c>
      <c r="S822" t="str" cm="1">
        <f t="array" ref="S822:T822">_xlfn.TEXTSPLIT(R822,"/")</f>
        <v>music</v>
      </c>
      <c r="T822" t="str">
        <v>rock</v>
      </c>
    </row>
    <row r="823" spans="1:20" ht="34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50"/>
        <v>42794.25</v>
      </c>
      <c r="O823" s="8">
        <f t="shared" si="51"/>
        <v>42807.208333333328</v>
      </c>
      <c r="P823" t="b">
        <v>0</v>
      </c>
      <c r="Q823" t="b">
        <v>0</v>
      </c>
      <c r="R823" s="15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34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50"/>
        <v>41698.25</v>
      </c>
      <c r="O824" s="8">
        <f t="shared" si="51"/>
        <v>41715.208333333336</v>
      </c>
      <c r="P824" t="b">
        <v>0</v>
      </c>
      <c r="Q824" t="b">
        <v>0</v>
      </c>
      <c r="R824" s="15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50"/>
        <v>41892.208333333336</v>
      </c>
      <c r="O825" s="8">
        <f t="shared" si="51"/>
        <v>41917.208333333336</v>
      </c>
      <c r="P825" t="b">
        <v>1</v>
      </c>
      <c r="Q825" t="b">
        <v>1</v>
      </c>
      <c r="R825" s="15" t="s">
        <v>23</v>
      </c>
      <c r="S825" t="str" cm="1">
        <f t="array" ref="S825:T825">_xlfn.TEXTSPLIT(R825,"/")</f>
        <v>music</v>
      </c>
      <c r="T825" t="str">
        <v>rock</v>
      </c>
    </row>
    <row r="826" spans="1:20" ht="34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50"/>
        <v>40348.208333333336</v>
      </c>
      <c r="O826" s="8">
        <f t="shared" si="51"/>
        <v>40380.208333333336</v>
      </c>
      <c r="P826" t="b">
        <v>0</v>
      </c>
      <c r="Q826" t="b">
        <v>1</v>
      </c>
      <c r="R826" s="15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34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50"/>
        <v>42941.208333333328</v>
      </c>
      <c r="O827" s="8">
        <f t="shared" si="51"/>
        <v>42953.208333333328</v>
      </c>
      <c r="P827" t="b">
        <v>0</v>
      </c>
      <c r="Q827" t="b">
        <v>0</v>
      </c>
      <c r="R827" s="15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50"/>
        <v>40525.25</v>
      </c>
      <c r="O828" s="8">
        <f t="shared" si="51"/>
        <v>40553.25</v>
      </c>
      <c r="P828" t="b">
        <v>0</v>
      </c>
      <c r="Q828" t="b">
        <v>1</v>
      </c>
      <c r="R828" s="15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50"/>
        <v>40666.208333333336</v>
      </c>
      <c r="O829" s="8">
        <f t="shared" si="51"/>
        <v>40678.208333333336</v>
      </c>
      <c r="P829" t="b">
        <v>0</v>
      </c>
      <c r="Q829" t="b">
        <v>1</v>
      </c>
      <c r="R829" s="15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50"/>
        <v>43340.208333333328</v>
      </c>
      <c r="O830" s="8">
        <f t="shared" si="51"/>
        <v>43365.208333333328</v>
      </c>
      <c r="P830" t="b">
        <v>0</v>
      </c>
      <c r="Q830" t="b">
        <v>0</v>
      </c>
      <c r="R830" s="15" t="s">
        <v>33</v>
      </c>
      <c r="S830" t="str" cm="1">
        <f t="array" ref="S830:T830">_xlfn.TEXTSPLIT(R830,"/")</f>
        <v>theater</v>
      </c>
      <c r="T830" t="str">
        <v>plays</v>
      </c>
    </row>
    <row r="831" spans="1:20" ht="34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50"/>
        <v>42164.208333333328</v>
      </c>
      <c r="O831" s="8">
        <f t="shared" si="51"/>
        <v>42179.208333333328</v>
      </c>
      <c r="P831" t="b">
        <v>0</v>
      </c>
      <c r="Q831" t="b">
        <v>0</v>
      </c>
      <c r="R831" s="15" t="s">
        <v>33</v>
      </c>
      <c r="S831" t="str" cm="1">
        <f t="array" ref="S831:T831">_xlfn.TEXTSPLIT(R831,"/")</f>
        <v>theater</v>
      </c>
      <c r="T831" t="str">
        <v>plays</v>
      </c>
    </row>
    <row r="832" spans="1:20" ht="51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50"/>
        <v>43103.25</v>
      </c>
      <c r="O832" s="8">
        <f t="shared" si="51"/>
        <v>43162.25</v>
      </c>
      <c r="P832" t="b">
        <v>0</v>
      </c>
      <c r="Q832" t="b">
        <v>0</v>
      </c>
      <c r="R832" s="15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50"/>
        <v>40994.208333333336</v>
      </c>
      <c r="O833" s="8">
        <f t="shared" si="51"/>
        <v>41028.208333333336</v>
      </c>
      <c r="P833" t="b">
        <v>0</v>
      </c>
      <c r="Q833" t="b">
        <v>0</v>
      </c>
      <c r="R833" s="15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34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315.17592592592592</v>
      </c>
      <c r="G834" t="s">
        <v>20</v>
      </c>
      <c r="H834">
        <v>1297</v>
      </c>
      <c r="I834" s="5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50"/>
        <v>42299.208333333328</v>
      </c>
      <c r="O834" s="8">
        <f t="shared" si="51"/>
        <v>42333.25</v>
      </c>
      <c r="P834" t="b">
        <v>1</v>
      </c>
      <c r="Q834" t="b">
        <v>0</v>
      </c>
      <c r="R834" s="15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34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(E835/D835)*100</f>
        <v>157.69117647058823</v>
      </c>
      <c r="G835" t="s">
        <v>20</v>
      </c>
      <c r="H835">
        <v>165</v>
      </c>
      <c r="I835" s="5">
        <f t="shared" ref="I835:I898" si="53">IF(H835=0,0,E835/H835)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54">(((L835/60)/60)/24)+DATE(1970,1,1)</f>
        <v>40588.25</v>
      </c>
      <c r="O835" s="8">
        <f t="shared" ref="O835:O898" si="55">(((M835/60)/60)/24)+DATE(1970,1,1)</f>
        <v>40599.25</v>
      </c>
      <c r="P835" t="b">
        <v>0</v>
      </c>
      <c r="Q835" t="b">
        <v>0</v>
      </c>
      <c r="R835" s="1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34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 s="5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4"/>
        <v>41448.208333333336</v>
      </c>
      <c r="O836" s="8">
        <f t="shared" si="55"/>
        <v>41454.208333333336</v>
      </c>
      <c r="P836" t="b">
        <v>0</v>
      </c>
      <c r="Q836" t="b">
        <v>0</v>
      </c>
      <c r="R836" s="15" t="s">
        <v>33</v>
      </c>
      <c r="S836" t="str" cm="1">
        <f t="array" ref="S836:T836">_xlfn.TEXTSPLIT(R836,"/")</f>
        <v>theater</v>
      </c>
      <c r="T836" t="str">
        <v>plays</v>
      </c>
    </row>
    <row r="837" spans="1:20" ht="34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4"/>
        <v>42063.25</v>
      </c>
      <c r="O837" s="8">
        <f t="shared" si="55"/>
        <v>42069.25</v>
      </c>
      <c r="P837" t="b">
        <v>0</v>
      </c>
      <c r="Q837" t="b">
        <v>0</v>
      </c>
      <c r="R837" s="15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4"/>
        <v>40214.25</v>
      </c>
      <c r="O838" s="8">
        <f t="shared" si="55"/>
        <v>40225.25</v>
      </c>
      <c r="P838" t="b">
        <v>0</v>
      </c>
      <c r="Q838" t="b">
        <v>0</v>
      </c>
      <c r="R838" s="15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34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4"/>
        <v>40629.208333333336</v>
      </c>
      <c r="O839" s="8">
        <f t="shared" si="55"/>
        <v>40683.208333333336</v>
      </c>
      <c r="P839" t="b">
        <v>0</v>
      </c>
      <c r="Q839" t="b">
        <v>0</v>
      </c>
      <c r="R839" s="15" t="s">
        <v>159</v>
      </c>
      <c r="S839" t="str" cm="1">
        <f t="array" ref="S839:T839">_xlfn.TEXTSPLIT(R839,"/")</f>
        <v>music</v>
      </c>
      <c r="T839" t="str">
        <v>jazz</v>
      </c>
    </row>
    <row r="840" spans="1:20" ht="34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4"/>
        <v>43370.208333333328</v>
      </c>
      <c r="O840" s="8">
        <f t="shared" si="55"/>
        <v>43379.208333333328</v>
      </c>
      <c r="P840" t="b">
        <v>0</v>
      </c>
      <c r="Q840" t="b">
        <v>0</v>
      </c>
      <c r="R840" s="15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4"/>
        <v>41715.208333333336</v>
      </c>
      <c r="O841" s="8">
        <f t="shared" si="55"/>
        <v>41760.208333333336</v>
      </c>
      <c r="P841" t="b">
        <v>0</v>
      </c>
      <c r="Q841" t="b">
        <v>1</v>
      </c>
      <c r="R841" s="15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34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4"/>
        <v>41836.208333333336</v>
      </c>
      <c r="O842" s="8">
        <f t="shared" si="55"/>
        <v>41838.208333333336</v>
      </c>
      <c r="P842" t="b">
        <v>0</v>
      </c>
      <c r="Q842" t="b">
        <v>1</v>
      </c>
      <c r="R842" s="15" t="s">
        <v>33</v>
      </c>
      <c r="S842" t="str" cm="1">
        <f t="array" ref="S842:T842">_xlfn.TEXTSPLIT(R842,"/")</f>
        <v>theater</v>
      </c>
      <c r="T842" t="str">
        <v>plays</v>
      </c>
    </row>
    <row r="843" spans="1:20" ht="34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4"/>
        <v>42419.25</v>
      </c>
      <c r="O843" s="8">
        <f t="shared" si="55"/>
        <v>42435.25</v>
      </c>
      <c r="P843" t="b">
        <v>0</v>
      </c>
      <c r="Q843" t="b">
        <v>0</v>
      </c>
      <c r="R843" s="15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 s="5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4"/>
        <v>43266.208333333328</v>
      </c>
      <c r="O844" s="8">
        <f t="shared" si="55"/>
        <v>43269.208333333328</v>
      </c>
      <c r="P844" t="b">
        <v>0</v>
      </c>
      <c r="Q844" t="b">
        <v>0</v>
      </c>
      <c r="R844" s="15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4"/>
        <v>43338.208333333328</v>
      </c>
      <c r="O845" s="8">
        <f t="shared" si="55"/>
        <v>43344.208333333328</v>
      </c>
      <c r="P845" t="b">
        <v>0</v>
      </c>
      <c r="Q845" t="b">
        <v>0</v>
      </c>
      <c r="R845" s="1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4"/>
        <v>40930.25</v>
      </c>
      <c r="O846" s="8">
        <f t="shared" si="55"/>
        <v>40933.25</v>
      </c>
      <c r="P846" t="b">
        <v>0</v>
      </c>
      <c r="Q846" t="b">
        <v>0</v>
      </c>
      <c r="R846" s="15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4"/>
        <v>43235.208333333328</v>
      </c>
      <c r="O847" s="8">
        <f t="shared" si="55"/>
        <v>43272.208333333328</v>
      </c>
      <c r="P847" t="b">
        <v>0</v>
      </c>
      <c r="Q847" t="b">
        <v>0</v>
      </c>
      <c r="R847" s="15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4"/>
        <v>43302.208333333328</v>
      </c>
      <c r="O848" s="8">
        <f t="shared" si="55"/>
        <v>43338.208333333328</v>
      </c>
      <c r="P848" t="b">
        <v>1</v>
      </c>
      <c r="Q848" t="b">
        <v>1</v>
      </c>
      <c r="R848" s="15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4"/>
        <v>43107.25</v>
      </c>
      <c r="O849" s="8">
        <f t="shared" si="55"/>
        <v>43110.25</v>
      </c>
      <c r="P849" t="b">
        <v>0</v>
      </c>
      <c r="Q849" t="b">
        <v>0</v>
      </c>
      <c r="R849" s="15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34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4"/>
        <v>40341.208333333336</v>
      </c>
      <c r="O850" s="8">
        <f t="shared" si="55"/>
        <v>40350.208333333336</v>
      </c>
      <c r="P850" t="b">
        <v>0</v>
      </c>
      <c r="Q850" t="b">
        <v>0</v>
      </c>
      <c r="R850" s="15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4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4"/>
        <v>40948.25</v>
      </c>
      <c r="O851" s="8">
        <f t="shared" si="55"/>
        <v>40951.25</v>
      </c>
      <c r="P851" t="b">
        <v>0</v>
      </c>
      <c r="Q851" t="b">
        <v>1</v>
      </c>
      <c r="R851" s="15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4"/>
        <v>40866.25</v>
      </c>
      <c r="O852" s="8">
        <f t="shared" si="55"/>
        <v>40881.25</v>
      </c>
      <c r="P852" t="b">
        <v>1</v>
      </c>
      <c r="Q852" t="b">
        <v>0</v>
      </c>
      <c r="R852" s="15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4"/>
        <v>41031.208333333336</v>
      </c>
      <c r="O853" s="8">
        <f t="shared" si="55"/>
        <v>41064.208333333336</v>
      </c>
      <c r="P853" t="b">
        <v>0</v>
      </c>
      <c r="Q853" t="b">
        <v>0</v>
      </c>
      <c r="R853" s="15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4"/>
        <v>40740.208333333336</v>
      </c>
      <c r="O854" s="8">
        <f t="shared" si="55"/>
        <v>40750.208333333336</v>
      </c>
      <c r="P854" t="b">
        <v>0</v>
      </c>
      <c r="Q854" t="b">
        <v>1</v>
      </c>
      <c r="R854" s="15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34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4"/>
        <v>40714.208333333336</v>
      </c>
      <c r="O855" s="8">
        <f t="shared" si="55"/>
        <v>40719.208333333336</v>
      </c>
      <c r="P855" t="b">
        <v>0</v>
      </c>
      <c r="Q855" t="b">
        <v>1</v>
      </c>
      <c r="R855" s="1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4"/>
        <v>43787.25</v>
      </c>
      <c r="O856" s="8">
        <f t="shared" si="55"/>
        <v>43814.25</v>
      </c>
      <c r="P856" t="b">
        <v>0</v>
      </c>
      <c r="Q856" t="b">
        <v>0</v>
      </c>
      <c r="R856" s="15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34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4"/>
        <v>40712.208333333336</v>
      </c>
      <c r="O857" s="8">
        <f t="shared" si="55"/>
        <v>40743.208333333336</v>
      </c>
      <c r="P857" t="b">
        <v>0</v>
      </c>
      <c r="Q857" t="b">
        <v>0</v>
      </c>
      <c r="R857" s="15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4"/>
        <v>41023.208333333336</v>
      </c>
      <c r="O858" s="8">
        <f t="shared" si="55"/>
        <v>41040.208333333336</v>
      </c>
      <c r="P858" t="b">
        <v>0</v>
      </c>
      <c r="Q858" t="b">
        <v>0</v>
      </c>
      <c r="R858" s="15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 s="5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4"/>
        <v>40944.25</v>
      </c>
      <c r="O859" s="8">
        <f t="shared" si="55"/>
        <v>40967.25</v>
      </c>
      <c r="P859" t="b">
        <v>1</v>
      </c>
      <c r="Q859" t="b">
        <v>0</v>
      </c>
      <c r="R859" s="15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4"/>
        <v>43211.208333333328</v>
      </c>
      <c r="O860" s="8">
        <f t="shared" si="55"/>
        <v>43218.208333333328</v>
      </c>
      <c r="P860" t="b">
        <v>1</v>
      </c>
      <c r="Q860" t="b">
        <v>0</v>
      </c>
      <c r="R860" s="15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4"/>
        <v>41334.25</v>
      </c>
      <c r="O861" s="8">
        <f t="shared" si="55"/>
        <v>41352.208333333336</v>
      </c>
      <c r="P861" t="b">
        <v>0</v>
      </c>
      <c r="Q861" t="b">
        <v>1</v>
      </c>
      <c r="R861" s="15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4"/>
        <v>43515.25</v>
      </c>
      <c r="O862" s="8">
        <f t="shared" si="55"/>
        <v>43525.25</v>
      </c>
      <c r="P862" t="b">
        <v>0</v>
      </c>
      <c r="Q862" t="b">
        <v>1</v>
      </c>
      <c r="R862" s="15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34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4"/>
        <v>40258.208333333336</v>
      </c>
      <c r="O863" s="8">
        <f t="shared" si="55"/>
        <v>40266.208333333336</v>
      </c>
      <c r="P863" t="b">
        <v>0</v>
      </c>
      <c r="Q863" t="b">
        <v>0</v>
      </c>
      <c r="R863" s="15" t="s">
        <v>33</v>
      </c>
      <c r="S863" t="str" cm="1">
        <f t="array" ref="S863:T863">_xlfn.TEXTSPLIT(R863,"/")</f>
        <v>theater</v>
      </c>
      <c r="T863" t="str">
        <v>plays</v>
      </c>
    </row>
    <row r="864" spans="1:20" ht="34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4"/>
        <v>40756.208333333336</v>
      </c>
      <c r="O864" s="8">
        <f t="shared" si="55"/>
        <v>40760.208333333336</v>
      </c>
      <c r="P864" t="b">
        <v>0</v>
      </c>
      <c r="Q864" t="b">
        <v>0</v>
      </c>
      <c r="R864" s="15" t="s">
        <v>33</v>
      </c>
      <c r="S864" t="str" cm="1">
        <f t="array" ref="S864:T864">_xlfn.TEXTSPLIT(R864,"/")</f>
        <v>theater</v>
      </c>
      <c r="T864" t="str">
        <v>plays</v>
      </c>
    </row>
    <row r="865" spans="1:20" ht="34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4"/>
        <v>42172.208333333328</v>
      </c>
      <c r="O865" s="8">
        <f t="shared" si="55"/>
        <v>42195.208333333328</v>
      </c>
      <c r="P865" t="b">
        <v>0</v>
      </c>
      <c r="Q865" t="b">
        <v>1</v>
      </c>
      <c r="R865" s="1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4"/>
        <v>42601.208333333328</v>
      </c>
      <c r="O866" s="8">
        <f t="shared" si="55"/>
        <v>42606.208333333328</v>
      </c>
      <c r="P866" t="b">
        <v>0</v>
      </c>
      <c r="Q866" t="b">
        <v>0</v>
      </c>
      <c r="R866" s="15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4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4"/>
        <v>41897.208333333336</v>
      </c>
      <c r="O867" s="8">
        <f t="shared" si="55"/>
        <v>41906.208333333336</v>
      </c>
      <c r="P867" t="b">
        <v>0</v>
      </c>
      <c r="Q867" t="b">
        <v>0</v>
      </c>
      <c r="R867" s="15" t="s">
        <v>33</v>
      </c>
      <c r="S867" t="str" cm="1">
        <f t="array" ref="S867:T867">_xlfn.TEXTSPLIT(R867,"/")</f>
        <v>theater</v>
      </c>
      <c r="T867" t="str">
        <v>plays</v>
      </c>
    </row>
    <row r="868" spans="1:20" ht="34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4"/>
        <v>40671.208333333336</v>
      </c>
      <c r="O868" s="8">
        <f t="shared" si="55"/>
        <v>40672.208333333336</v>
      </c>
      <c r="P868" t="b">
        <v>0</v>
      </c>
      <c r="Q868" t="b">
        <v>0</v>
      </c>
      <c r="R868" s="15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4"/>
        <v>43382.208333333328</v>
      </c>
      <c r="O869" s="8">
        <f t="shared" si="55"/>
        <v>43388.208333333328</v>
      </c>
      <c r="P869" t="b">
        <v>0</v>
      </c>
      <c r="Q869" t="b">
        <v>0</v>
      </c>
      <c r="R869" s="15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34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4"/>
        <v>41559.208333333336</v>
      </c>
      <c r="O870" s="8">
        <f t="shared" si="55"/>
        <v>41570.208333333336</v>
      </c>
      <c r="P870" t="b">
        <v>0</v>
      </c>
      <c r="Q870" t="b">
        <v>0</v>
      </c>
      <c r="R870" s="15" t="s">
        <v>33</v>
      </c>
      <c r="S870" t="str" cm="1">
        <f t="array" ref="S870:T870">_xlfn.TEXTSPLIT(R870,"/")</f>
        <v>theater</v>
      </c>
      <c r="T870" t="str">
        <v>plays</v>
      </c>
    </row>
    <row r="871" spans="1:20" ht="34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4"/>
        <v>40350.208333333336</v>
      </c>
      <c r="O871" s="8">
        <f t="shared" si="55"/>
        <v>40364.208333333336</v>
      </c>
      <c r="P871" t="b">
        <v>0</v>
      </c>
      <c r="Q871" t="b">
        <v>0</v>
      </c>
      <c r="R871" s="15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34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4"/>
        <v>42240.208333333328</v>
      </c>
      <c r="O872" s="8">
        <f t="shared" si="55"/>
        <v>42265.208333333328</v>
      </c>
      <c r="P872" t="b">
        <v>0</v>
      </c>
      <c r="Q872" t="b">
        <v>0</v>
      </c>
      <c r="R872" s="15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4"/>
        <v>43040.208333333328</v>
      </c>
      <c r="O873" s="8">
        <f t="shared" si="55"/>
        <v>43058.25</v>
      </c>
      <c r="P873" t="b">
        <v>0</v>
      </c>
      <c r="Q873" t="b">
        <v>1</v>
      </c>
      <c r="R873" s="15" t="s">
        <v>33</v>
      </c>
      <c r="S873" t="str" cm="1">
        <f t="array" ref="S873:T873">_xlfn.TEXTSPLIT(R873,"/")</f>
        <v>theater</v>
      </c>
      <c r="T873" t="str">
        <v>plays</v>
      </c>
    </row>
    <row r="874" spans="1:20" ht="34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4"/>
        <v>43346.208333333328</v>
      </c>
      <c r="O874" s="8">
        <f t="shared" si="55"/>
        <v>43351.208333333328</v>
      </c>
      <c r="P874" t="b">
        <v>0</v>
      </c>
      <c r="Q874" t="b">
        <v>0</v>
      </c>
      <c r="R874" s="15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34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4"/>
        <v>41647.25</v>
      </c>
      <c r="O875" s="8">
        <f t="shared" si="55"/>
        <v>41652.25</v>
      </c>
      <c r="P875" t="b">
        <v>0</v>
      </c>
      <c r="Q875" t="b">
        <v>0</v>
      </c>
      <c r="R875" s="1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34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4"/>
        <v>40291.208333333336</v>
      </c>
      <c r="O876" s="8">
        <f t="shared" si="55"/>
        <v>40329.208333333336</v>
      </c>
      <c r="P876" t="b">
        <v>0</v>
      </c>
      <c r="Q876" t="b">
        <v>1</v>
      </c>
      <c r="R876" s="15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34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4"/>
        <v>40556.25</v>
      </c>
      <c r="O877" s="8">
        <f t="shared" si="55"/>
        <v>40557.25</v>
      </c>
      <c r="P877" t="b">
        <v>0</v>
      </c>
      <c r="Q877" t="b">
        <v>0</v>
      </c>
      <c r="R877" s="15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4"/>
        <v>43624.208333333328</v>
      </c>
      <c r="O878" s="8">
        <f t="shared" si="55"/>
        <v>43648.208333333328</v>
      </c>
      <c r="P878" t="b">
        <v>0</v>
      </c>
      <c r="Q878" t="b">
        <v>0</v>
      </c>
      <c r="R878" s="15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34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4"/>
        <v>42577.208333333328</v>
      </c>
      <c r="O879" s="8">
        <f t="shared" si="55"/>
        <v>42578.208333333328</v>
      </c>
      <c r="P879" t="b">
        <v>0</v>
      </c>
      <c r="Q879" t="b">
        <v>0</v>
      </c>
      <c r="R879" s="15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34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 s="5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4"/>
        <v>43845.25</v>
      </c>
      <c r="O880" s="8">
        <f t="shared" si="55"/>
        <v>43869.25</v>
      </c>
      <c r="P880" t="b">
        <v>0</v>
      </c>
      <c r="Q880" t="b">
        <v>0</v>
      </c>
      <c r="R880" s="15" t="s">
        <v>148</v>
      </c>
      <c r="S880" t="str" cm="1">
        <f t="array" ref="S880:T880">_xlfn.TEXTSPLIT(R880,"/")</f>
        <v>music</v>
      </c>
      <c r="T880" t="str">
        <v>metal</v>
      </c>
    </row>
    <row r="881" spans="1:20" ht="34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4"/>
        <v>42788.25</v>
      </c>
      <c r="O881" s="8">
        <f t="shared" si="55"/>
        <v>42797.25</v>
      </c>
      <c r="P881" t="b">
        <v>0</v>
      </c>
      <c r="Q881" t="b">
        <v>0</v>
      </c>
      <c r="R881" s="15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4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4"/>
        <v>43667.208333333328</v>
      </c>
      <c r="O882" s="8">
        <f t="shared" si="55"/>
        <v>43669.208333333328</v>
      </c>
      <c r="P882" t="b">
        <v>0</v>
      </c>
      <c r="Q882" t="b">
        <v>0</v>
      </c>
      <c r="R882" s="15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34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4"/>
        <v>42194.208333333328</v>
      </c>
      <c r="O883" s="8">
        <f t="shared" si="55"/>
        <v>42223.208333333328</v>
      </c>
      <c r="P883" t="b">
        <v>0</v>
      </c>
      <c r="Q883" t="b">
        <v>1</v>
      </c>
      <c r="R883" s="15" t="s">
        <v>33</v>
      </c>
      <c r="S883" t="str" cm="1">
        <f t="array" ref="S883:T883">_xlfn.TEXTSPLIT(R883,"/")</f>
        <v>theater</v>
      </c>
      <c r="T883" t="str">
        <v>plays</v>
      </c>
    </row>
    <row r="884" spans="1:20" ht="34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4"/>
        <v>42025.25</v>
      </c>
      <c r="O884" s="8">
        <f t="shared" si="55"/>
        <v>42029.25</v>
      </c>
      <c r="P884" t="b">
        <v>0</v>
      </c>
      <c r="Q884" t="b">
        <v>0</v>
      </c>
      <c r="R884" s="15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4"/>
        <v>40323.208333333336</v>
      </c>
      <c r="O885" s="8">
        <f t="shared" si="55"/>
        <v>40359.208333333336</v>
      </c>
      <c r="P885" t="b">
        <v>0</v>
      </c>
      <c r="Q885" t="b">
        <v>0</v>
      </c>
      <c r="R885" s="1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34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4"/>
        <v>41763.208333333336</v>
      </c>
      <c r="O886" s="8">
        <f t="shared" si="55"/>
        <v>41765.208333333336</v>
      </c>
      <c r="P886" t="b">
        <v>0</v>
      </c>
      <c r="Q886" t="b">
        <v>1</v>
      </c>
      <c r="R886" s="15" t="s">
        <v>33</v>
      </c>
      <c r="S886" t="str" cm="1">
        <f t="array" ref="S886:T886">_xlfn.TEXTSPLIT(R886,"/")</f>
        <v>theater</v>
      </c>
      <c r="T886" t="str">
        <v>plays</v>
      </c>
    </row>
    <row r="887" spans="1:20" ht="34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4"/>
        <v>40335.208333333336</v>
      </c>
      <c r="O887" s="8">
        <f t="shared" si="55"/>
        <v>40373.208333333336</v>
      </c>
      <c r="P887" t="b">
        <v>0</v>
      </c>
      <c r="Q887" t="b">
        <v>0</v>
      </c>
      <c r="R887" s="15" t="s">
        <v>33</v>
      </c>
      <c r="S887" t="str" cm="1">
        <f t="array" ref="S887:T887">_xlfn.TEXTSPLIT(R887,"/")</f>
        <v>theater</v>
      </c>
      <c r="T887" t="str">
        <v>plays</v>
      </c>
    </row>
    <row r="888" spans="1:20" ht="34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4"/>
        <v>40416.208333333336</v>
      </c>
      <c r="O888" s="8">
        <f t="shared" si="55"/>
        <v>40434.208333333336</v>
      </c>
      <c r="P888" t="b">
        <v>0</v>
      </c>
      <c r="Q888" t="b">
        <v>0</v>
      </c>
      <c r="R888" s="15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4"/>
        <v>42202.208333333328</v>
      </c>
      <c r="O889" s="8">
        <f t="shared" si="55"/>
        <v>42249.208333333328</v>
      </c>
      <c r="P889" t="b">
        <v>0</v>
      </c>
      <c r="Q889" t="b">
        <v>1</v>
      </c>
      <c r="R889" s="15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4"/>
        <v>42836.208333333328</v>
      </c>
      <c r="O890" s="8">
        <f t="shared" si="55"/>
        <v>42855.208333333328</v>
      </c>
      <c r="P890" t="b">
        <v>0</v>
      </c>
      <c r="Q890" t="b">
        <v>0</v>
      </c>
      <c r="R890" s="15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4"/>
        <v>41710.208333333336</v>
      </c>
      <c r="O891" s="8">
        <f t="shared" si="55"/>
        <v>41717.208333333336</v>
      </c>
      <c r="P891" t="b">
        <v>0</v>
      </c>
      <c r="Q891" t="b">
        <v>1</v>
      </c>
      <c r="R891" s="15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34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4"/>
        <v>43640.208333333328</v>
      </c>
      <c r="O892" s="8">
        <f t="shared" si="55"/>
        <v>43641.208333333328</v>
      </c>
      <c r="P892" t="b">
        <v>0</v>
      </c>
      <c r="Q892" t="b">
        <v>0</v>
      </c>
      <c r="R892" s="15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4"/>
        <v>40880.25</v>
      </c>
      <c r="O893" s="8">
        <f t="shared" si="55"/>
        <v>40924.25</v>
      </c>
      <c r="P893" t="b">
        <v>0</v>
      </c>
      <c r="Q893" t="b">
        <v>0</v>
      </c>
      <c r="R893" s="15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4"/>
        <v>40319.208333333336</v>
      </c>
      <c r="O894" s="8">
        <f t="shared" si="55"/>
        <v>40360.208333333336</v>
      </c>
      <c r="P894" t="b">
        <v>0</v>
      </c>
      <c r="Q894" t="b">
        <v>0</v>
      </c>
      <c r="R894" s="15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34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 s="5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4"/>
        <v>42170.208333333328</v>
      </c>
      <c r="O895" s="8">
        <f t="shared" si="55"/>
        <v>42174.208333333328</v>
      </c>
      <c r="P895" t="b">
        <v>0</v>
      </c>
      <c r="Q895" t="b">
        <v>1</v>
      </c>
      <c r="R895" s="1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4"/>
        <v>41466.208333333336</v>
      </c>
      <c r="O896" s="8">
        <f t="shared" si="55"/>
        <v>41496.208333333336</v>
      </c>
      <c r="P896" t="b">
        <v>0</v>
      </c>
      <c r="Q896" t="b">
        <v>1</v>
      </c>
      <c r="R896" s="15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4"/>
        <v>43134.25</v>
      </c>
      <c r="O897" s="8">
        <f t="shared" si="55"/>
        <v>43143.25</v>
      </c>
      <c r="P897" t="b">
        <v>0</v>
      </c>
      <c r="Q897" t="b">
        <v>0</v>
      </c>
      <c r="R897" s="15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774.43434343434342</v>
      </c>
      <c r="G898" t="s">
        <v>20</v>
      </c>
      <c r="H898">
        <v>1460</v>
      </c>
      <c r="I898" s="5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4"/>
        <v>40738.208333333336</v>
      </c>
      <c r="O898" s="8">
        <f t="shared" si="55"/>
        <v>40741.208333333336</v>
      </c>
      <c r="P898" t="b">
        <v>0</v>
      </c>
      <c r="Q898" t="b">
        <v>1</v>
      </c>
      <c r="R898" s="15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(E899/D899)*100</f>
        <v>27.693181818181817</v>
      </c>
      <c r="G899" t="s">
        <v>14</v>
      </c>
      <c r="H899">
        <v>27</v>
      </c>
      <c r="I899" s="5">
        <f t="shared" ref="I899:I962" si="57">IF(H899=0,0,E899/H899)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58">(((L899/60)/60)/24)+DATE(1970,1,1)</f>
        <v>43583.208333333328</v>
      </c>
      <c r="O899" s="8">
        <f t="shared" ref="O899:O962" si="59">(((M899/60)/60)/24)+DATE(1970,1,1)</f>
        <v>43585.208333333328</v>
      </c>
      <c r="P899" t="b">
        <v>0</v>
      </c>
      <c r="Q899" t="b">
        <v>0</v>
      </c>
      <c r="R899" s="15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 s="5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8"/>
        <v>43815.25</v>
      </c>
      <c r="O900" s="8">
        <f t="shared" si="59"/>
        <v>43821.25</v>
      </c>
      <c r="P900" t="b">
        <v>0</v>
      </c>
      <c r="Q900" t="b">
        <v>0</v>
      </c>
      <c r="R900" s="15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34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 s="5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8"/>
        <v>41554.208333333336</v>
      </c>
      <c r="O901" s="8">
        <f t="shared" si="59"/>
        <v>41572.208333333336</v>
      </c>
      <c r="P901" t="b">
        <v>0</v>
      </c>
      <c r="Q901" t="b">
        <v>0</v>
      </c>
      <c r="R901" s="15" t="s">
        <v>159</v>
      </c>
      <c r="S901" t="str" cm="1">
        <f t="array" ref="S901:T901">_xlfn.TEXTSPLIT(R901,"/")</f>
        <v>music</v>
      </c>
      <c r="T901" t="str">
        <v>jazz</v>
      </c>
    </row>
    <row r="902" spans="1:20" ht="34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8"/>
        <v>41901.208333333336</v>
      </c>
      <c r="O902" s="8">
        <f t="shared" si="59"/>
        <v>41902.208333333336</v>
      </c>
      <c r="P902" t="b">
        <v>0</v>
      </c>
      <c r="Q902" t="b">
        <v>1</v>
      </c>
      <c r="R902" s="15" t="s">
        <v>28</v>
      </c>
      <c r="S902" t="str" cm="1">
        <f t="array" ref="S902:T902">_xlfn.TEXTSPLIT(R902,"/")</f>
        <v>technology</v>
      </c>
      <c r="T902" t="str">
        <v>web</v>
      </c>
    </row>
    <row r="903" spans="1:20" ht="34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8"/>
        <v>43298.208333333328</v>
      </c>
      <c r="O903" s="8">
        <f t="shared" si="59"/>
        <v>43331.208333333328</v>
      </c>
      <c r="P903" t="b">
        <v>0</v>
      </c>
      <c r="Q903" t="b">
        <v>1</v>
      </c>
      <c r="R903" s="15" t="s">
        <v>23</v>
      </c>
      <c r="S903" t="str" cm="1">
        <f t="array" ref="S903:T903">_xlfn.TEXTSPLIT(R903,"/")</f>
        <v>music</v>
      </c>
      <c r="T903" t="str">
        <v>rock</v>
      </c>
    </row>
    <row r="904" spans="1:20" ht="34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8"/>
        <v>42399.25</v>
      </c>
      <c r="O904" s="8">
        <f t="shared" si="59"/>
        <v>42441.25</v>
      </c>
      <c r="P904" t="b">
        <v>0</v>
      </c>
      <c r="Q904" t="b">
        <v>0</v>
      </c>
      <c r="R904" s="15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8"/>
        <v>41034.208333333336</v>
      </c>
      <c r="O905" s="8">
        <f t="shared" si="59"/>
        <v>41049.208333333336</v>
      </c>
      <c r="P905" t="b">
        <v>0</v>
      </c>
      <c r="Q905" t="b">
        <v>1</v>
      </c>
      <c r="R905" s="1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8"/>
        <v>41186.208333333336</v>
      </c>
      <c r="O906" s="8">
        <f t="shared" si="59"/>
        <v>41190.208333333336</v>
      </c>
      <c r="P906" t="b">
        <v>0</v>
      </c>
      <c r="Q906" t="b">
        <v>0</v>
      </c>
      <c r="R906" s="15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34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8"/>
        <v>41536.208333333336</v>
      </c>
      <c r="O907" s="8">
        <f t="shared" si="59"/>
        <v>41539.208333333336</v>
      </c>
      <c r="P907" t="b">
        <v>0</v>
      </c>
      <c r="Q907" t="b">
        <v>0</v>
      </c>
      <c r="R907" s="15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8"/>
        <v>42868.208333333328</v>
      </c>
      <c r="O908" s="8">
        <f t="shared" si="59"/>
        <v>42904.208333333328</v>
      </c>
      <c r="P908" t="b">
        <v>1</v>
      </c>
      <c r="Q908" t="b">
        <v>1</v>
      </c>
      <c r="R908" s="15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34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8"/>
        <v>40660.208333333336</v>
      </c>
      <c r="O909" s="8">
        <f t="shared" si="59"/>
        <v>40667.208333333336</v>
      </c>
      <c r="P909" t="b">
        <v>0</v>
      </c>
      <c r="Q909" t="b">
        <v>0</v>
      </c>
      <c r="R909" s="15" t="s">
        <v>33</v>
      </c>
      <c r="S909" t="str" cm="1">
        <f t="array" ref="S909:T909">_xlfn.TEXTSPLIT(R909,"/")</f>
        <v>theater</v>
      </c>
      <c r="T909" t="str">
        <v>plays</v>
      </c>
    </row>
    <row r="910" spans="1:20" ht="34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8"/>
        <v>41031.208333333336</v>
      </c>
      <c r="O910" s="8">
        <f t="shared" si="59"/>
        <v>41042.208333333336</v>
      </c>
      <c r="P910" t="b">
        <v>0</v>
      </c>
      <c r="Q910" t="b">
        <v>0</v>
      </c>
      <c r="R910" s="15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34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8"/>
        <v>43255.208333333328</v>
      </c>
      <c r="O911" s="8">
        <f t="shared" si="59"/>
        <v>43282.208333333328</v>
      </c>
      <c r="P911" t="b">
        <v>0</v>
      </c>
      <c r="Q911" t="b">
        <v>1</v>
      </c>
      <c r="R911" s="15" t="s">
        <v>33</v>
      </c>
      <c r="S911" t="str" cm="1">
        <f t="array" ref="S911:T911">_xlfn.TEXTSPLIT(R911,"/")</f>
        <v>theater</v>
      </c>
      <c r="T911" t="str">
        <v>plays</v>
      </c>
    </row>
    <row r="912" spans="1:20" ht="34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8"/>
        <v>42026.25</v>
      </c>
      <c r="O912" s="8">
        <f t="shared" si="59"/>
        <v>42027.25</v>
      </c>
      <c r="P912" t="b">
        <v>0</v>
      </c>
      <c r="Q912" t="b">
        <v>0</v>
      </c>
      <c r="R912" s="15" t="s">
        <v>33</v>
      </c>
      <c r="S912" t="str" cm="1">
        <f t="array" ref="S912:T912">_xlfn.TEXTSPLIT(R912,"/")</f>
        <v>theater</v>
      </c>
      <c r="T912" t="str">
        <v>plays</v>
      </c>
    </row>
    <row r="913" spans="1:20" ht="34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8"/>
        <v>43717.208333333328</v>
      </c>
      <c r="O913" s="8">
        <f t="shared" si="59"/>
        <v>43719.208333333328</v>
      </c>
      <c r="P913" t="b">
        <v>1</v>
      </c>
      <c r="Q913" t="b">
        <v>0</v>
      </c>
      <c r="R913" s="15" t="s">
        <v>28</v>
      </c>
      <c r="S913" t="str" cm="1">
        <f t="array" ref="S913:T913">_xlfn.TEXTSPLIT(R913,"/")</f>
        <v>technology</v>
      </c>
      <c r="T913" t="str">
        <v>web</v>
      </c>
    </row>
    <row r="914" spans="1:20" ht="34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8"/>
        <v>41157.208333333336</v>
      </c>
      <c r="O914" s="8">
        <f t="shared" si="59"/>
        <v>41170.208333333336</v>
      </c>
      <c r="P914" t="b">
        <v>1</v>
      </c>
      <c r="Q914" t="b">
        <v>0</v>
      </c>
      <c r="R914" s="15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34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8"/>
        <v>43597.208333333328</v>
      </c>
      <c r="O915" s="8">
        <f t="shared" si="59"/>
        <v>43610.208333333328</v>
      </c>
      <c r="P915" t="b">
        <v>0</v>
      </c>
      <c r="Q915" t="b">
        <v>0</v>
      </c>
      <c r="R915" s="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34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8"/>
        <v>41490.208333333336</v>
      </c>
      <c r="O916" s="8">
        <f t="shared" si="59"/>
        <v>41502.208333333336</v>
      </c>
      <c r="P916" t="b">
        <v>0</v>
      </c>
      <c r="Q916" t="b">
        <v>0</v>
      </c>
      <c r="R916" s="15" t="s">
        <v>33</v>
      </c>
      <c r="S916" t="str" cm="1">
        <f t="array" ref="S916:T916">_xlfn.TEXTSPLIT(R916,"/")</f>
        <v>theater</v>
      </c>
      <c r="T916" t="str">
        <v>plays</v>
      </c>
    </row>
    <row r="917" spans="1:20" ht="34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8"/>
        <v>42976.208333333328</v>
      </c>
      <c r="O917" s="8">
        <f t="shared" si="59"/>
        <v>42985.208333333328</v>
      </c>
      <c r="P917" t="b">
        <v>0</v>
      </c>
      <c r="Q917" t="b">
        <v>0</v>
      </c>
      <c r="R917" s="15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8"/>
        <v>41991.25</v>
      </c>
      <c r="O918" s="8">
        <f t="shared" si="59"/>
        <v>42000.25</v>
      </c>
      <c r="P918" t="b">
        <v>0</v>
      </c>
      <c r="Q918" t="b">
        <v>0</v>
      </c>
      <c r="R918" s="15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8"/>
        <v>40722.208333333336</v>
      </c>
      <c r="O919" s="8">
        <f t="shared" si="59"/>
        <v>40746.208333333336</v>
      </c>
      <c r="P919" t="b">
        <v>0</v>
      </c>
      <c r="Q919" t="b">
        <v>1</v>
      </c>
      <c r="R919" s="15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 s="5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8"/>
        <v>41117.208333333336</v>
      </c>
      <c r="O920" s="8">
        <f t="shared" si="59"/>
        <v>41128.208333333336</v>
      </c>
      <c r="P920" t="b">
        <v>0</v>
      </c>
      <c r="Q920" t="b">
        <v>0</v>
      </c>
      <c r="R920" s="15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34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8"/>
        <v>43022.208333333328</v>
      </c>
      <c r="O921" s="8">
        <f t="shared" si="59"/>
        <v>43054.25</v>
      </c>
      <c r="P921" t="b">
        <v>0</v>
      </c>
      <c r="Q921" t="b">
        <v>1</v>
      </c>
      <c r="R921" s="15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8"/>
        <v>43503.25</v>
      </c>
      <c r="O922" s="8">
        <f t="shared" si="59"/>
        <v>43523.25</v>
      </c>
      <c r="P922" t="b">
        <v>1</v>
      </c>
      <c r="Q922" t="b">
        <v>0</v>
      </c>
      <c r="R922" s="15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34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8"/>
        <v>40951.25</v>
      </c>
      <c r="O923" s="8">
        <f t="shared" si="59"/>
        <v>40965.25</v>
      </c>
      <c r="P923" t="b">
        <v>0</v>
      </c>
      <c r="Q923" t="b">
        <v>0</v>
      </c>
      <c r="R923" s="15" t="s">
        <v>28</v>
      </c>
      <c r="S923" t="str" cm="1">
        <f t="array" ref="S923:T923">_xlfn.TEXTSPLIT(R923,"/")</f>
        <v>technology</v>
      </c>
      <c r="T923" t="str">
        <v>web</v>
      </c>
    </row>
    <row r="924" spans="1:20" ht="34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8"/>
        <v>43443.25</v>
      </c>
      <c r="O924" s="8">
        <f t="shared" si="59"/>
        <v>43452.25</v>
      </c>
      <c r="P924" t="b">
        <v>0</v>
      </c>
      <c r="Q924" t="b">
        <v>1</v>
      </c>
      <c r="R924" s="15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8"/>
        <v>40373.208333333336</v>
      </c>
      <c r="O925" s="8">
        <f t="shared" si="59"/>
        <v>40374.208333333336</v>
      </c>
      <c r="P925" t="b">
        <v>0</v>
      </c>
      <c r="Q925" t="b">
        <v>0</v>
      </c>
      <c r="R925" s="15" t="s">
        <v>33</v>
      </c>
      <c r="S925" t="str" cm="1">
        <f t="array" ref="S925:T925">_xlfn.TEXTSPLIT(R925,"/")</f>
        <v>theater</v>
      </c>
      <c r="T925" t="str">
        <v>plays</v>
      </c>
    </row>
    <row r="926" spans="1:20" ht="34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 s="5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8"/>
        <v>43769.208333333328</v>
      </c>
      <c r="O926" s="8">
        <f t="shared" si="59"/>
        <v>43780.25</v>
      </c>
      <c r="P926" t="b">
        <v>0</v>
      </c>
      <c r="Q926" t="b">
        <v>0</v>
      </c>
      <c r="R926" s="15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8"/>
        <v>43000.208333333328</v>
      </c>
      <c r="O927" s="8">
        <f t="shared" si="59"/>
        <v>43012.208333333328</v>
      </c>
      <c r="P927" t="b">
        <v>0</v>
      </c>
      <c r="Q927" t="b">
        <v>0</v>
      </c>
      <c r="R927" s="15" t="s">
        <v>33</v>
      </c>
      <c r="S927" t="str" cm="1">
        <f t="array" ref="S927:T927">_xlfn.TEXTSPLIT(R927,"/")</f>
        <v>theater</v>
      </c>
      <c r="T927" t="str">
        <v>plays</v>
      </c>
    </row>
    <row r="928" spans="1:20" ht="34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8"/>
        <v>42502.208333333328</v>
      </c>
      <c r="O928" s="8">
        <f t="shared" si="59"/>
        <v>42506.208333333328</v>
      </c>
      <c r="P928" t="b">
        <v>0</v>
      </c>
      <c r="Q928" t="b">
        <v>0</v>
      </c>
      <c r="R928" s="15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34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8"/>
        <v>41102.208333333336</v>
      </c>
      <c r="O929" s="8">
        <f t="shared" si="59"/>
        <v>41131.208333333336</v>
      </c>
      <c r="P929" t="b">
        <v>0</v>
      </c>
      <c r="Q929" t="b">
        <v>0</v>
      </c>
      <c r="R929" s="15" t="s">
        <v>33</v>
      </c>
      <c r="S929" t="str" cm="1">
        <f t="array" ref="S929:T929">_xlfn.TEXTSPLIT(R929,"/")</f>
        <v>theater</v>
      </c>
      <c r="T929" t="str">
        <v>plays</v>
      </c>
    </row>
    <row r="930" spans="1:20" ht="34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 s="5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8"/>
        <v>41637.25</v>
      </c>
      <c r="O930" s="8">
        <f t="shared" si="59"/>
        <v>41646.25</v>
      </c>
      <c r="P930" t="b">
        <v>0</v>
      </c>
      <c r="Q930" t="b">
        <v>0</v>
      </c>
      <c r="R930" s="15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8"/>
        <v>42858.208333333328</v>
      </c>
      <c r="O931" s="8">
        <f t="shared" si="59"/>
        <v>42872.208333333328</v>
      </c>
      <c r="P931" t="b">
        <v>0</v>
      </c>
      <c r="Q931" t="b">
        <v>0</v>
      </c>
      <c r="R931" s="15" t="s">
        <v>33</v>
      </c>
      <c r="S931" t="str" cm="1">
        <f t="array" ref="S931:T931">_xlfn.TEXTSPLIT(R931,"/")</f>
        <v>theater</v>
      </c>
      <c r="T931" t="str">
        <v>plays</v>
      </c>
    </row>
    <row r="932" spans="1:20" ht="34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8"/>
        <v>42060.25</v>
      </c>
      <c r="O932" s="8">
        <f t="shared" si="59"/>
        <v>42067.25</v>
      </c>
      <c r="P932" t="b">
        <v>0</v>
      </c>
      <c r="Q932" t="b">
        <v>1</v>
      </c>
      <c r="R932" s="15" t="s">
        <v>33</v>
      </c>
      <c r="S932" t="str" cm="1">
        <f t="array" ref="S932:T932">_xlfn.TEXTSPLIT(R932,"/")</f>
        <v>theater</v>
      </c>
      <c r="T932" t="str">
        <v>plays</v>
      </c>
    </row>
    <row r="933" spans="1:20" ht="34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8"/>
        <v>41818.208333333336</v>
      </c>
      <c r="O933" s="8">
        <f t="shared" si="59"/>
        <v>41820.208333333336</v>
      </c>
      <c r="P933" t="b">
        <v>0</v>
      </c>
      <c r="Q933" t="b">
        <v>1</v>
      </c>
      <c r="R933" s="15" t="s">
        <v>33</v>
      </c>
      <c r="S933" t="str" cm="1">
        <f t="array" ref="S933:T933">_xlfn.TEXTSPLIT(R933,"/")</f>
        <v>theater</v>
      </c>
      <c r="T933" t="str">
        <v>plays</v>
      </c>
    </row>
    <row r="934" spans="1:20" ht="34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8"/>
        <v>41709.208333333336</v>
      </c>
      <c r="O934" s="8">
        <f t="shared" si="59"/>
        <v>41712.208333333336</v>
      </c>
      <c r="P934" t="b">
        <v>0</v>
      </c>
      <c r="Q934" t="b">
        <v>0</v>
      </c>
      <c r="R934" s="15" t="s">
        <v>23</v>
      </c>
      <c r="S934" t="str" cm="1">
        <f t="array" ref="S934:T934">_xlfn.TEXTSPLIT(R934,"/")</f>
        <v>music</v>
      </c>
      <c r="T934" t="str">
        <v>rock</v>
      </c>
    </row>
    <row r="935" spans="1:20" ht="34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8"/>
        <v>41372.208333333336</v>
      </c>
      <c r="O935" s="8">
        <f t="shared" si="59"/>
        <v>41385.208333333336</v>
      </c>
      <c r="P935" t="b">
        <v>0</v>
      </c>
      <c r="Q935" t="b">
        <v>0</v>
      </c>
      <c r="R935" s="1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8"/>
        <v>42422.25</v>
      </c>
      <c r="O936" s="8">
        <f t="shared" si="59"/>
        <v>42428.25</v>
      </c>
      <c r="P936" t="b">
        <v>0</v>
      </c>
      <c r="Q936" t="b">
        <v>0</v>
      </c>
      <c r="R936" s="15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8"/>
        <v>42209.208333333328</v>
      </c>
      <c r="O937" s="8">
        <f t="shared" si="59"/>
        <v>42216.208333333328</v>
      </c>
      <c r="P937" t="b">
        <v>0</v>
      </c>
      <c r="Q937" t="b">
        <v>0</v>
      </c>
      <c r="R937" s="15" t="s">
        <v>33</v>
      </c>
      <c r="S937" t="str" cm="1">
        <f t="array" ref="S937:T937">_xlfn.TEXTSPLIT(R937,"/")</f>
        <v>theater</v>
      </c>
      <c r="T937" t="str">
        <v>plays</v>
      </c>
    </row>
    <row r="938" spans="1:20" ht="34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8"/>
        <v>43668.208333333328</v>
      </c>
      <c r="O938" s="8">
        <f t="shared" si="59"/>
        <v>43671.208333333328</v>
      </c>
      <c r="P938" t="b">
        <v>1</v>
      </c>
      <c r="Q938" t="b">
        <v>0</v>
      </c>
      <c r="R938" s="15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8"/>
        <v>42334.25</v>
      </c>
      <c r="O939" s="8">
        <f t="shared" si="59"/>
        <v>42343.25</v>
      </c>
      <c r="P939" t="b">
        <v>0</v>
      </c>
      <c r="Q939" t="b">
        <v>0</v>
      </c>
      <c r="R939" s="15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8"/>
        <v>43263.208333333328</v>
      </c>
      <c r="O940" s="8">
        <f t="shared" si="59"/>
        <v>43299.208333333328</v>
      </c>
      <c r="P940" t="b">
        <v>0</v>
      </c>
      <c r="Q940" t="b">
        <v>1</v>
      </c>
      <c r="R940" s="15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8"/>
        <v>40670.208333333336</v>
      </c>
      <c r="O941" s="8">
        <f t="shared" si="59"/>
        <v>40687.208333333336</v>
      </c>
      <c r="P941" t="b">
        <v>0</v>
      </c>
      <c r="Q941" t="b">
        <v>1</v>
      </c>
      <c r="R941" s="15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8"/>
        <v>41244.25</v>
      </c>
      <c r="O942" s="8">
        <f t="shared" si="59"/>
        <v>41266.25</v>
      </c>
      <c r="P942" t="b">
        <v>0</v>
      </c>
      <c r="Q942" t="b">
        <v>0</v>
      </c>
      <c r="R942" s="15" t="s">
        <v>28</v>
      </c>
      <c r="S942" t="str" cm="1">
        <f t="array" ref="S942:T942">_xlfn.TEXTSPLIT(R942,"/")</f>
        <v>technology</v>
      </c>
      <c r="T942" t="str">
        <v>web</v>
      </c>
    </row>
    <row r="943" spans="1:20" ht="34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8"/>
        <v>40552.25</v>
      </c>
      <c r="O943" s="8">
        <f t="shared" si="59"/>
        <v>40587.25</v>
      </c>
      <c r="P943" t="b">
        <v>1</v>
      </c>
      <c r="Q943" t="b">
        <v>0</v>
      </c>
      <c r="R943" s="15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8"/>
        <v>40568.25</v>
      </c>
      <c r="O944" s="8">
        <f t="shared" si="59"/>
        <v>40571.25</v>
      </c>
      <c r="P944" t="b">
        <v>0</v>
      </c>
      <c r="Q944" t="b">
        <v>0</v>
      </c>
      <c r="R944" s="15" t="s">
        <v>33</v>
      </c>
      <c r="S944" t="str" cm="1">
        <f t="array" ref="S944:T944">_xlfn.TEXTSPLIT(R944,"/")</f>
        <v>theater</v>
      </c>
      <c r="T944" t="str">
        <v>plays</v>
      </c>
    </row>
    <row r="945" spans="1:20" ht="34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8"/>
        <v>41906.208333333336</v>
      </c>
      <c r="O945" s="8">
        <f t="shared" si="59"/>
        <v>41941.208333333336</v>
      </c>
      <c r="P945" t="b">
        <v>0</v>
      </c>
      <c r="Q945" t="b">
        <v>0</v>
      </c>
      <c r="R945" s="1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34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8"/>
        <v>42776.25</v>
      </c>
      <c r="O946" s="8">
        <f t="shared" si="59"/>
        <v>42795.25</v>
      </c>
      <c r="P946" t="b">
        <v>0</v>
      </c>
      <c r="Q946" t="b">
        <v>0</v>
      </c>
      <c r="R946" s="15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34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8"/>
        <v>41004.208333333336</v>
      </c>
      <c r="O947" s="8">
        <f t="shared" si="59"/>
        <v>41019.208333333336</v>
      </c>
      <c r="P947" t="b">
        <v>1</v>
      </c>
      <c r="Q947" t="b">
        <v>0</v>
      </c>
      <c r="R947" s="15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8"/>
        <v>40710.208333333336</v>
      </c>
      <c r="O948" s="8">
        <f t="shared" si="59"/>
        <v>40712.208333333336</v>
      </c>
      <c r="P948" t="b">
        <v>0</v>
      </c>
      <c r="Q948" t="b">
        <v>0</v>
      </c>
      <c r="R948" s="15" t="s">
        <v>33</v>
      </c>
      <c r="S948" t="str" cm="1">
        <f t="array" ref="S948:T948">_xlfn.TEXTSPLIT(R948,"/")</f>
        <v>theater</v>
      </c>
      <c r="T948" t="str">
        <v>plays</v>
      </c>
    </row>
    <row r="949" spans="1:20" ht="34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8"/>
        <v>41908.208333333336</v>
      </c>
      <c r="O949" s="8">
        <f t="shared" si="59"/>
        <v>41915.208333333336</v>
      </c>
      <c r="P949" t="b">
        <v>0</v>
      </c>
      <c r="Q949" t="b">
        <v>0</v>
      </c>
      <c r="R949" s="15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8"/>
        <v>41985.25</v>
      </c>
      <c r="O950" s="8">
        <f t="shared" si="59"/>
        <v>41995.25</v>
      </c>
      <c r="P950" t="b">
        <v>1</v>
      </c>
      <c r="Q950" t="b">
        <v>1</v>
      </c>
      <c r="R950" s="15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8"/>
        <v>42112.208333333328</v>
      </c>
      <c r="O951" s="8">
        <f t="shared" si="59"/>
        <v>42131.208333333328</v>
      </c>
      <c r="P951" t="b">
        <v>0</v>
      </c>
      <c r="Q951" t="b">
        <v>0</v>
      </c>
      <c r="R951" s="15" t="s">
        <v>28</v>
      </c>
      <c r="S951" t="str" cm="1">
        <f t="array" ref="S951:T951">_xlfn.TEXTSPLIT(R951,"/")</f>
        <v>technology</v>
      </c>
      <c r="T951" t="str">
        <v>web</v>
      </c>
    </row>
    <row r="952" spans="1:20" ht="34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8"/>
        <v>43571.208333333328</v>
      </c>
      <c r="O952" s="8">
        <f t="shared" si="59"/>
        <v>43576.208333333328</v>
      </c>
      <c r="P952" t="b">
        <v>0</v>
      </c>
      <c r="Q952" t="b">
        <v>1</v>
      </c>
      <c r="R952" s="15" t="s">
        <v>33</v>
      </c>
      <c r="S952" t="str" cm="1">
        <f t="array" ref="S952:T952">_xlfn.TEXTSPLIT(R952,"/")</f>
        <v>theater</v>
      </c>
      <c r="T952" t="str">
        <v>plays</v>
      </c>
    </row>
    <row r="953" spans="1:20" ht="34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8"/>
        <v>42730.25</v>
      </c>
      <c r="O953" s="8">
        <f t="shared" si="59"/>
        <v>42731.25</v>
      </c>
      <c r="P953" t="b">
        <v>0</v>
      </c>
      <c r="Q953" t="b">
        <v>1</v>
      </c>
      <c r="R953" s="15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8"/>
        <v>42591.208333333328</v>
      </c>
      <c r="O954" s="8">
        <f t="shared" si="59"/>
        <v>42605.208333333328</v>
      </c>
      <c r="P954" t="b">
        <v>0</v>
      </c>
      <c r="Q954" t="b">
        <v>0</v>
      </c>
      <c r="R954" s="15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8"/>
        <v>42358.25</v>
      </c>
      <c r="O955" s="8">
        <f t="shared" si="59"/>
        <v>42394.25</v>
      </c>
      <c r="P955" t="b">
        <v>0</v>
      </c>
      <c r="Q955" t="b">
        <v>1</v>
      </c>
      <c r="R955" s="1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34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8"/>
        <v>41174.208333333336</v>
      </c>
      <c r="O956" s="8">
        <f t="shared" si="59"/>
        <v>41198.208333333336</v>
      </c>
      <c r="P956" t="b">
        <v>0</v>
      </c>
      <c r="Q956" t="b">
        <v>0</v>
      </c>
      <c r="R956" s="15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8"/>
        <v>41238.25</v>
      </c>
      <c r="O957" s="8">
        <f t="shared" si="59"/>
        <v>41240.25</v>
      </c>
      <c r="P957" t="b">
        <v>0</v>
      </c>
      <c r="Q957" t="b">
        <v>0</v>
      </c>
      <c r="R957" s="15" t="s">
        <v>33</v>
      </c>
      <c r="S957" t="str" cm="1">
        <f t="array" ref="S957:T957">_xlfn.TEXTSPLIT(R957,"/")</f>
        <v>theater</v>
      </c>
      <c r="T957" t="str">
        <v>plays</v>
      </c>
    </row>
    <row r="958" spans="1:20" ht="34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8"/>
        <v>42360.25</v>
      </c>
      <c r="O958" s="8">
        <f t="shared" si="59"/>
        <v>42364.25</v>
      </c>
      <c r="P958" t="b">
        <v>0</v>
      </c>
      <c r="Q958" t="b">
        <v>0</v>
      </c>
      <c r="R958" s="15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34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8"/>
        <v>40955.25</v>
      </c>
      <c r="O959" s="8">
        <f t="shared" si="59"/>
        <v>40958.25</v>
      </c>
      <c r="P959" t="b">
        <v>0</v>
      </c>
      <c r="Q959" t="b">
        <v>0</v>
      </c>
      <c r="R959" s="15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8"/>
        <v>40350.208333333336</v>
      </c>
      <c r="O960" s="8">
        <f t="shared" si="59"/>
        <v>40372.208333333336</v>
      </c>
      <c r="P960" t="b">
        <v>0</v>
      </c>
      <c r="Q960" t="b">
        <v>0</v>
      </c>
      <c r="R960" s="15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8"/>
        <v>40357.208333333336</v>
      </c>
      <c r="O961" s="8">
        <f t="shared" si="59"/>
        <v>40385.208333333336</v>
      </c>
      <c r="P961" t="b">
        <v>0</v>
      </c>
      <c r="Q961" t="b">
        <v>0</v>
      </c>
      <c r="R961" s="15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34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85.054545454545448</v>
      </c>
      <c r="G962" t="s">
        <v>14</v>
      </c>
      <c r="H962">
        <v>55</v>
      </c>
      <c r="I962" s="5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58"/>
        <v>42408.25</v>
      </c>
      <c r="O962" s="8">
        <f t="shared" si="59"/>
        <v>42445.208333333328</v>
      </c>
      <c r="P962" t="b">
        <v>0</v>
      </c>
      <c r="Q962" t="b">
        <v>0</v>
      </c>
      <c r="R962" s="15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(E963/D963)*100</f>
        <v>119.29824561403508</v>
      </c>
      <c r="G963" t="s">
        <v>20</v>
      </c>
      <c r="H963">
        <v>155</v>
      </c>
      <c r="I963" s="5">
        <f t="shared" ref="I963:I1001" si="61">IF(H963=0,0,E963/H963)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62">(((L963/60)/60)/24)+DATE(1970,1,1)</f>
        <v>40591.25</v>
      </c>
      <c r="O963" s="8">
        <f t="shared" ref="O963:O1001" si="63">(((M963/60)/60)/24)+DATE(1970,1,1)</f>
        <v>40595.25</v>
      </c>
      <c r="P963" t="b">
        <v>0</v>
      </c>
      <c r="Q963" t="b">
        <v>0</v>
      </c>
      <c r="R963" s="15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 s="5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2"/>
        <v>41592.25</v>
      </c>
      <c r="O964" s="8">
        <f t="shared" si="63"/>
        <v>41613.25</v>
      </c>
      <c r="P964" t="b">
        <v>0</v>
      </c>
      <c r="Q964" t="b">
        <v>0</v>
      </c>
      <c r="R964" s="15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 s="5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2"/>
        <v>40607.25</v>
      </c>
      <c r="O965" s="8">
        <f t="shared" si="63"/>
        <v>40613.25</v>
      </c>
      <c r="P965" t="b">
        <v>0</v>
      </c>
      <c r="Q965" t="b">
        <v>1</v>
      </c>
      <c r="R965" s="1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34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2"/>
        <v>42135.208333333328</v>
      </c>
      <c r="O966" s="8">
        <f t="shared" si="63"/>
        <v>42140.208333333328</v>
      </c>
      <c r="P966" t="b">
        <v>0</v>
      </c>
      <c r="Q966" t="b">
        <v>0</v>
      </c>
      <c r="R966" s="15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2"/>
        <v>40203.25</v>
      </c>
      <c r="O967" s="8">
        <f t="shared" si="63"/>
        <v>40243.25</v>
      </c>
      <c r="P967" t="b">
        <v>0</v>
      </c>
      <c r="Q967" t="b">
        <v>0</v>
      </c>
      <c r="R967" s="15" t="s">
        <v>23</v>
      </c>
      <c r="S967" t="str" cm="1">
        <f t="array" ref="S967:T967">_xlfn.TEXTSPLIT(R967,"/")</f>
        <v>music</v>
      </c>
      <c r="T967" t="str">
        <v>rock</v>
      </c>
    </row>
    <row r="968" spans="1:20" ht="34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2"/>
        <v>42901.208333333328</v>
      </c>
      <c r="O968" s="8">
        <f t="shared" si="63"/>
        <v>42903.208333333328</v>
      </c>
      <c r="P968" t="b">
        <v>0</v>
      </c>
      <c r="Q968" t="b">
        <v>0</v>
      </c>
      <c r="R968" s="15" t="s">
        <v>33</v>
      </c>
      <c r="S968" t="str" cm="1">
        <f t="array" ref="S968:T968">_xlfn.TEXTSPLIT(R968,"/")</f>
        <v>theater</v>
      </c>
      <c r="T968" t="str">
        <v>plays</v>
      </c>
    </row>
    <row r="969" spans="1:20" ht="34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2"/>
        <v>41005.208333333336</v>
      </c>
      <c r="O969" s="8">
        <f t="shared" si="63"/>
        <v>41042.208333333336</v>
      </c>
      <c r="P969" t="b">
        <v>0</v>
      </c>
      <c r="Q969" t="b">
        <v>0</v>
      </c>
      <c r="R969" s="15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51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 s="5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2"/>
        <v>40544.25</v>
      </c>
      <c r="O970" s="8">
        <f t="shared" si="63"/>
        <v>40559.25</v>
      </c>
      <c r="P970" t="b">
        <v>0</v>
      </c>
      <c r="Q970" t="b">
        <v>0</v>
      </c>
      <c r="R970" s="15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2"/>
        <v>43821.25</v>
      </c>
      <c r="O971" s="8">
        <f t="shared" si="63"/>
        <v>43828.25</v>
      </c>
      <c r="P971" t="b">
        <v>0</v>
      </c>
      <c r="Q971" t="b">
        <v>0</v>
      </c>
      <c r="R971" s="15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2"/>
        <v>40672.208333333336</v>
      </c>
      <c r="O972" s="8">
        <f t="shared" si="63"/>
        <v>40673.208333333336</v>
      </c>
      <c r="P972" t="b">
        <v>0</v>
      </c>
      <c r="Q972" t="b">
        <v>0</v>
      </c>
      <c r="R972" s="15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2"/>
        <v>41555.208333333336</v>
      </c>
      <c r="O973" s="8">
        <f t="shared" si="63"/>
        <v>41561.208333333336</v>
      </c>
      <c r="P973" t="b">
        <v>0</v>
      </c>
      <c r="Q973" t="b">
        <v>0</v>
      </c>
      <c r="R973" s="15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2"/>
        <v>41792.208333333336</v>
      </c>
      <c r="O974" s="8">
        <f t="shared" si="63"/>
        <v>41801.208333333336</v>
      </c>
      <c r="P974" t="b">
        <v>0</v>
      </c>
      <c r="Q974" t="b">
        <v>1</v>
      </c>
      <c r="R974" s="15" t="s">
        <v>28</v>
      </c>
      <c r="S974" t="str" cm="1">
        <f t="array" ref="S974:T974">_xlfn.TEXTSPLIT(R974,"/")</f>
        <v>technology</v>
      </c>
      <c r="T974" t="str">
        <v>web</v>
      </c>
    </row>
    <row r="975" spans="1:20" ht="34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2"/>
        <v>40522.25</v>
      </c>
      <c r="O975" s="8">
        <f t="shared" si="63"/>
        <v>40524.25</v>
      </c>
      <c r="P975" t="b">
        <v>0</v>
      </c>
      <c r="Q975" t="b">
        <v>1</v>
      </c>
      <c r="R975" s="15" t="s">
        <v>33</v>
      </c>
      <c r="S975" t="str" cm="1">
        <f t="array" ref="S975:T975">_xlfn.TEXTSPLIT(R975,"/")</f>
        <v>theater</v>
      </c>
      <c r="T975" t="str">
        <v>plays</v>
      </c>
    </row>
    <row r="976" spans="1:20" ht="34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2"/>
        <v>41412.208333333336</v>
      </c>
      <c r="O976" s="8">
        <f t="shared" si="63"/>
        <v>41413.208333333336</v>
      </c>
      <c r="P976" t="b">
        <v>0</v>
      </c>
      <c r="Q976" t="b">
        <v>0</v>
      </c>
      <c r="R976" s="15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34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2"/>
        <v>42337.25</v>
      </c>
      <c r="O977" s="8">
        <f t="shared" si="63"/>
        <v>42376.25</v>
      </c>
      <c r="P977" t="b">
        <v>0</v>
      </c>
      <c r="Q977" t="b">
        <v>1</v>
      </c>
      <c r="R977" s="15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2"/>
        <v>40571.25</v>
      </c>
      <c r="O978" s="8">
        <f t="shared" si="63"/>
        <v>40577.25</v>
      </c>
      <c r="P978" t="b">
        <v>0</v>
      </c>
      <c r="Q978" t="b">
        <v>1</v>
      </c>
      <c r="R978" s="15" t="s">
        <v>33</v>
      </c>
      <c r="S978" t="str" cm="1">
        <f t="array" ref="S978:T978">_xlfn.TEXTSPLIT(R978,"/")</f>
        <v>theater</v>
      </c>
      <c r="T978" t="str">
        <v>plays</v>
      </c>
    </row>
    <row r="979" spans="1:20" ht="34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2"/>
        <v>43138.25</v>
      </c>
      <c r="O979" s="8">
        <f t="shared" si="63"/>
        <v>43170.25</v>
      </c>
      <c r="P979" t="b">
        <v>0</v>
      </c>
      <c r="Q979" t="b">
        <v>0</v>
      </c>
      <c r="R979" s="15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34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2"/>
        <v>42686.25</v>
      </c>
      <c r="O980" s="8">
        <f t="shared" si="63"/>
        <v>42708.25</v>
      </c>
      <c r="P980" t="b">
        <v>0</v>
      </c>
      <c r="Q980" t="b">
        <v>0</v>
      </c>
      <c r="R980" s="15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34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2"/>
        <v>42078.208333333328</v>
      </c>
      <c r="O981" s="8">
        <f t="shared" si="63"/>
        <v>42084.208333333328</v>
      </c>
      <c r="P981" t="b">
        <v>0</v>
      </c>
      <c r="Q981" t="b">
        <v>0</v>
      </c>
      <c r="R981" s="15" t="s">
        <v>33</v>
      </c>
      <c r="S981" t="str" cm="1">
        <f t="array" ref="S981:T981">_xlfn.TEXTSPLIT(R981,"/")</f>
        <v>theater</v>
      </c>
      <c r="T981" t="str">
        <v>plays</v>
      </c>
    </row>
    <row r="982" spans="1:20" ht="34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2"/>
        <v>42307.208333333328</v>
      </c>
      <c r="O982" s="8">
        <f t="shared" si="63"/>
        <v>42312.25</v>
      </c>
      <c r="P982" t="b">
        <v>1</v>
      </c>
      <c r="Q982" t="b">
        <v>0</v>
      </c>
      <c r="R982" s="15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34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2"/>
        <v>43094.25</v>
      </c>
      <c r="O983" s="8">
        <f t="shared" si="63"/>
        <v>43127.25</v>
      </c>
      <c r="P983" t="b">
        <v>0</v>
      </c>
      <c r="Q983" t="b">
        <v>0</v>
      </c>
      <c r="R983" s="15" t="s">
        <v>28</v>
      </c>
      <c r="S983" t="str" cm="1">
        <f t="array" ref="S983:T983">_xlfn.TEXTSPLIT(R983,"/")</f>
        <v>technology</v>
      </c>
      <c r="T983" t="str">
        <v>web</v>
      </c>
    </row>
    <row r="984" spans="1:20" ht="34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2"/>
        <v>40743.208333333336</v>
      </c>
      <c r="O984" s="8">
        <f t="shared" si="63"/>
        <v>40745.208333333336</v>
      </c>
      <c r="P984" t="b">
        <v>0</v>
      </c>
      <c r="Q984" t="b">
        <v>1</v>
      </c>
      <c r="R984" s="15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34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2"/>
        <v>43681.208333333328</v>
      </c>
      <c r="O985" s="8">
        <f t="shared" si="63"/>
        <v>43696.208333333328</v>
      </c>
      <c r="P985" t="b">
        <v>0</v>
      </c>
      <c r="Q985" t="b">
        <v>0</v>
      </c>
      <c r="R985" s="1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2"/>
        <v>43716.208333333328</v>
      </c>
      <c r="O986" s="8">
        <f t="shared" si="63"/>
        <v>43742.208333333328</v>
      </c>
      <c r="P986" t="b">
        <v>0</v>
      </c>
      <c r="Q986" t="b">
        <v>0</v>
      </c>
      <c r="R986" s="15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2"/>
        <v>41614.25</v>
      </c>
      <c r="O987" s="8">
        <f t="shared" si="63"/>
        <v>41640.25</v>
      </c>
      <c r="P987" t="b">
        <v>0</v>
      </c>
      <c r="Q987" t="b">
        <v>1</v>
      </c>
      <c r="R987" s="15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2"/>
        <v>40638.208333333336</v>
      </c>
      <c r="O988" s="8">
        <f t="shared" si="63"/>
        <v>40652.208333333336</v>
      </c>
      <c r="P988" t="b">
        <v>0</v>
      </c>
      <c r="Q988" t="b">
        <v>0</v>
      </c>
      <c r="R988" s="15" t="s">
        <v>23</v>
      </c>
      <c r="S988" t="str" cm="1">
        <f t="array" ref="S988:T988">_xlfn.TEXTSPLIT(R988,"/")</f>
        <v>music</v>
      </c>
      <c r="T988" t="str">
        <v>rock</v>
      </c>
    </row>
    <row r="989" spans="1:20" ht="34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2"/>
        <v>42852.208333333328</v>
      </c>
      <c r="O989" s="8">
        <f t="shared" si="63"/>
        <v>42866.208333333328</v>
      </c>
      <c r="P989" t="b">
        <v>0</v>
      </c>
      <c r="Q989" t="b">
        <v>0</v>
      </c>
      <c r="R989" s="15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34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2"/>
        <v>42686.25</v>
      </c>
      <c r="O990" s="8">
        <f t="shared" si="63"/>
        <v>42707.25</v>
      </c>
      <c r="P990" t="b">
        <v>0</v>
      </c>
      <c r="Q990" t="b">
        <v>0</v>
      </c>
      <c r="R990" s="15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34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2"/>
        <v>43571.208333333328</v>
      </c>
      <c r="O991" s="8">
        <f t="shared" si="63"/>
        <v>43576.208333333328</v>
      </c>
      <c r="P991" t="b">
        <v>0</v>
      </c>
      <c r="Q991" t="b">
        <v>0</v>
      </c>
      <c r="R991" s="15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34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2"/>
        <v>42432.25</v>
      </c>
      <c r="O992" s="8">
        <f t="shared" si="63"/>
        <v>42454.208333333328</v>
      </c>
      <c r="P992" t="b">
        <v>0</v>
      </c>
      <c r="Q992" t="b">
        <v>1</v>
      </c>
      <c r="R992" s="15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34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2"/>
        <v>41907.208333333336</v>
      </c>
      <c r="O993" s="8">
        <f t="shared" si="63"/>
        <v>41911.208333333336</v>
      </c>
      <c r="P993" t="b">
        <v>0</v>
      </c>
      <c r="Q993" t="b">
        <v>1</v>
      </c>
      <c r="R993" s="15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2"/>
        <v>43227.208333333328</v>
      </c>
      <c r="O994" s="8">
        <f t="shared" si="63"/>
        <v>43241.208333333328</v>
      </c>
      <c r="P994" t="b">
        <v>0</v>
      </c>
      <c r="Q994" t="b">
        <v>1</v>
      </c>
      <c r="R994" s="15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34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 s="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2"/>
        <v>42362.25</v>
      </c>
      <c r="O995" s="8">
        <f t="shared" si="63"/>
        <v>42379.25</v>
      </c>
      <c r="P995" t="b">
        <v>0</v>
      </c>
      <c r="Q995" t="b">
        <v>1</v>
      </c>
      <c r="R995" s="1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34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2"/>
        <v>41929.208333333336</v>
      </c>
      <c r="O996" s="8">
        <f t="shared" si="63"/>
        <v>41935.208333333336</v>
      </c>
      <c r="P996" t="b">
        <v>0</v>
      </c>
      <c r="Q996" t="b">
        <v>1</v>
      </c>
      <c r="R996" s="15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34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2"/>
        <v>43408.208333333328</v>
      </c>
      <c r="O997" s="8">
        <f t="shared" si="63"/>
        <v>43437.25</v>
      </c>
      <c r="P997" t="b">
        <v>0</v>
      </c>
      <c r="Q997" t="b">
        <v>1</v>
      </c>
      <c r="R997" s="15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2"/>
        <v>41276.25</v>
      </c>
      <c r="O998" s="8">
        <f t="shared" si="63"/>
        <v>41306.25</v>
      </c>
      <c r="P998" t="b">
        <v>0</v>
      </c>
      <c r="Q998" t="b">
        <v>0</v>
      </c>
      <c r="R998" s="15" t="s">
        <v>33</v>
      </c>
      <c r="S998" t="str" cm="1">
        <f t="array" ref="S998:T998">_xlfn.TEXTSPLIT(R998,"/")</f>
        <v>theater</v>
      </c>
      <c r="T998" t="str">
        <v>plays</v>
      </c>
    </row>
    <row r="999" spans="1:20" ht="34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 s="5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2"/>
        <v>41659.25</v>
      </c>
      <c r="O999" s="8">
        <f t="shared" si="63"/>
        <v>41664.25</v>
      </c>
      <c r="P999" t="b">
        <v>0</v>
      </c>
      <c r="Q999" t="b">
        <v>0</v>
      </c>
      <c r="R999" s="15" t="s">
        <v>33</v>
      </c>
      <c r="S999" t="str" cm="1">
        <f t="array" ref="S999:T999">_xlfn.TEXTSPLIT(R999,"/")</f>
        <v>theater</v>
      </c>
      <c r="T999" t="str">
        <v>plays</v>
      </c>
    </row>
    <row r="1000" spans="1:20" ht="34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2"/>
        <v>40220.25</v>
      </c>
      <c r="O1000" s="8">
        <f t="shared" si="63"/>
        <v>40234.25</v>
      </c>
      <c r="P1000" t="b">
        <v>0</v>
      </c>
      <c r="Q1000" t="b">
        <v>1</v>
      </c>
      <c r="R1000" s="15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56.542754275427541</v>
      </c>
      <c r="G1001" t="s">
        <v>74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2"/>
        <v>42550.208333333328</v>
      </c>
      <c r="O1001" s="8">
        <f t="shared" si="63"/>
        <v>42557.208333333328</v>
      </c>
      <c r="P1001" t="b">
        <v>0</v>
      </c>
      <c r="Q1001" t="b">
        <v>0</v>
      </c>
      <c r="R1001" s="15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DF7321F9-B5FA-584C-A892-74C2F56DBF0A}"/>
  <conditionalFormatting sqref="F1">
    <cfRule type="containsText" dxfId="15" priority="2" operator="containsText" text="canceled">
      <formula>NOT(ISERROR(SEARCH("canceled",F1)))</formula>
    </cfRule>
    <cfRule type="containsText" dxfId="14" priority="3" operator="containsText" text="live">
      <formula>NOT(ISERROR(SEARCH("live",F1)))</formula>
    </cfRule>
    <cfRule type="containsText" dxfId="13" priority="4" operator="containsText" text="successful">
      <formula>NOT(ISERROR(SEARCH("successful",F1)))</formula>
    </cfRule>
    <cfRule type="containsText" dxfId="12" priority="5" operator="containsText" text="failed">
      <formula>NOT(ISERROR(SEARCH("failed",F1)))</formula>
    </cfRule>
  </conditionalFormatting>
  <conditionalFormatting sqref="F1:F1001">
    <cfRule type="colorScale" priority="1">
      <colorScale>
        <cfvo type="num" val="0"/>
        <cfvo type="num" val="100"/>
        <cfvo type="num" val="200"/>
        <color rgb="FFC00000"/>
        <color rgb="FF92D050"/>
        <color rgb="FF0070C0"/>
      </colorScale>
    </cfRule>
  </conditionalFormatting>
  <conditionalFormatting sqref="G1:G1001">
    <cfRule type="containsText" dxfId="11" priority="6" operator="containsText" text="canceled">
      <formula>NOT(ISERROR(SEARCH("canceled",G1)))</formula>
    </cfRule>
    <cfRule type="containsText" dxfId="10" priority="7" operator="containsText" text="live">
      <formula>NOT(ISERROR(SEARCH("live",G1)))</formula>
    </cfRule>
    <cfRule type="containsText" dxfId="9" priority="8" operator="containsText" text="successful">
      <formula>NOT(ISERROR(SEARCH("successful",G1)))</formula>
    </cfRule>
    <cfRule type="containsText" dxfId="8" priority="9" operator="containsText" text="failed">
      <formula>NOT(ISERROR(SEARCH("failed",G1)))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38E3-21F6-3148-BBCC-A3568D2C0C3E}">
  <sheetPr codeName="Sheet2"/>
  <dimension ref="A1:F14"/>
  <sheetViews>
    <sheetView workbookViewId="0">
      <selection activeCell="N22" sqref="N2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2066</v>
      </c>
    </row>
    <row r="3" spans="1:6" x14ac:dyDescent="0.2">
      <c r="A3" s="6" t="s">
        <v>2067</v>
      </c>
      <c r="B3" s="6" t="s">
        <v>2070</v>
      </c>
    </row>
    <row r="4" spans="1:6" x14ac:dyDescent="0.2">
      <c r="A4" s="6" t="s">
        <v>2068</v>
      </c>
      <c r="B4" t="s">
        <v>74</v>
      </c>
      <c r="C4" t="s">
        <v>14</v>
      </c>
      <c r="D4" t="s">
        <v>47</v>
      </c>
      <c r="E4" t="s">
        <v>20</v>
      </c>
      <c r="F4" t="s">
        <v>2069</v>
      </c>
    </row>
    <row r="5" spans="1:6" x14ac:dyDescent="0.2">
      <c r="A5" s="7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2064</v>
      </c>
      <c r="E8">
        <v>4</v>
      </c>
      <c r="F8">
        <v>4</v>
      </c>
    </row>
    <row r="9" spans="1:6" x14ac:dyDescent="0.2">
      <c r="A9" s="7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2069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544D-EE8C-8144-915F-D736B91DFD3F}">
  <sheetPr codeName="Sheet3"/>
  <dimension ref="A1:F30"/>
  <sheetViews>
    <sheetView workbookViewId="0">
      <selection activeCell="C18" sqref="C18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2066</v>
      </c>
    </row>
    <row r="2" spans="1:6" x14ac:dyDescent="0.2">
      <c r="A2" s="6" t="s">
        <v>2031</v>
      </c>
      <c r="B2" t="s">
        <v>2066</v>
      </c>
    </row>
    <row r="4" spans="1:6" x14ac:dyDescent="0.2">
      <c r="A4" s="6" t="s">
        <v>2067</v>
      </c>
      <c r="B4" s="6" t="s">
        <v>2070</v>
      </c>
    </row>
    <row r="5" spans="1:6" x14ac:dyDescent="0.2">
      <c r="A5" s="6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2069</v>
      </c>
    </row>
    <row r="6" spans="1:6" x14ac:dyDescent="0.2">
      <c r="A6" s="7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2065</v>
      </c>
      <c r="E7">
        <v>4</v>
      </c>
      <c r="F7">
        <v>4</v>
      </c>
    </row>
    <row r="8" spans="1:6" x14ac:dyDescent="0.2">
      <c r="A8" s="7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2043</v>
      </c>
      <c r="C10">
        <v>8</v>
      </c>
      <c r="E10">
        <v>10</v>
      </c>
      <c r="F10">
        <v>18</v>
      </c>
    </row>
    <row r="11" spans="1:6" x14ac:dyDescent="0.2">
      <c r="A11" s="7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2057</v>
      </c>
      <c r="C15">
        <v>3</v>
      </c>
      <c r="E15">
        <v>4</v>
      </c>
      <c r="F15">
        <v>7</v>
      </c>
    </row>
    <row r="16" spans="1:6" x14ac:dyDescent="0.2">
      <c r="A16" s="7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2056</v>
      </c>
      <c r="C20">
        <v>4</v>
      </c>
      <c r="E20">
        <v>4</v>
      </c>
      <c r="F20">
        <v>8</v>
      </c>
    </row>
    <row r="21" spans="1:6" x14ac:dyDescent="0.2">
      <c r="A21" s="7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2063</v>
      </c>
      <c r="C22">
        <v>9</v>
      </c>
      <c r="E22">
        <v>5</v>
      </c>
      <c r="F22">
        <v>14</v>
      </c>
    </row>
    <row r="23" spans="1:6" x14ac:dyDescent="0.2">
      <c r="A23" s="7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2059</v>
      </c>
      <c r="C25">
        <v>7</v>
      </c>
      <c r="E25">
        <v>14</v>
      </c>
      <c r="F25">
        <v>21</v>
      </c>
    </row>
    <row r="26" spans="1:6" x14ac:dyDescent="0.2">
      <c r="A26" s="7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2062</v>
      </c>
      <c r="E29">
        <v>3</v>
      </c>
      <c r="F29">
        <v>3</v>
      </c>
    </row>
    <row r="30" spans="1:6" x14ac:dyDescent="0.2">
      <c r="A30" s="7" t="s">
        <v>2069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800E-06B1-B843-A11B-2BFBE84611CE}">
  <sheetPr codeName="Sheet4"/>
  <dimension ref="A1:E18"/>
  <sheetViews>
    <sheetView workbookViewId="0">
      <selection activeCell="D10" sqref="D1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6" t="s">
        <v>2031</v>
      </c>
      <c r="B1" t="s">
        <v>2066</v>
      </c>
    </row>
    <row r="2" spans="1:5" x14ac:dyDescent="0.2">
      <c r="A2" s="6" t="s">
        <v>2085</v>
      </c>
      <c r="B2" t="s">
        <v>2066</v>
      </c>
    </row>
    <row r="4" spans="1:5" x14ac:dyDescent="0.2">
      <c r="A4" s="6" t="s">
        <v>2067</v>
      </c>
      <c r="B4" s="6" t="s">
        <v>2070</v>
      </c>
    </row>
    <row r="5" spans="1:5" x14ac:dyDescent="0.2">
      <c r="A5" s="6" t="s">
        <v>2068</v>
      </c>
      <c r="B5" t="s">
        <v>74</v>
      </c>
      <c r="C5" t="s">
        <v>14</v>
      </c>
      <c r="D5" t="s">
        <v>20</v>
      </c>
      <c r="E5" t="s">
        <v>2069</v>
      </c>
    </row>
    <row r="6" spans="1:5" x14ac:dyDescent="0.2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9" t="s">
        <v>2069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8BF6-474E-8648-89AF-E6D075E2D6AE}">
  <sheetPr codeName="Sheet5"/>
  <dimension ref="A1:H14"/>
  <sheetViews>
    <sheetView workbookViewId="0">
      <selection activeCell="K8" sqref="K8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0" t="s">
        <v>2105</v>
      </c>
      <c r="B1" s="10" t="s">
        <v>2104</v>
      </c>
      <c r="C1" s="10" t="s">
        <v>2103</v>
      </c>
      <c r="D1" s="10" t="s">
        <v>2102</v>
      </c>
      <c r="E1" s="10" t="s">
        <v>2101</v>
      </c>
      <c r="F1" s="10" t="s">
        <v>2100</v>
      </c>
      <c r="G1" s="10" t="s">
        <v>2099</v>
      </c>
      <c r="H1" s="10" t="s">
        <v>2098</v>
      </c>
    </row>
    <row r="2" spans="1:8" x14ac:dyDescent="0.2">
      <c r="A2" t="s">
        <v>2097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>SUM(B2:D2)</f>
        <v>51</v>
      </c>
      <c r="F2" s="11">
        <f>(B2/E2)</f>
        <v>0.58823529411764708</v>
      </c>
      <c r="G2" s="11">
        <f>(C2/E2)</f>
        <v>0.39215686274509803</v>
      </c>
      <c r="H2" s="11">
        <f>(D2/E2)</f>
        <v>1.9607843137254902E-2</v>
      </c>
    </row>
    <row r="3" spans="1:8" x14ac:dyDescent="0.2">
      <c r="A3" t="s">
        <v>2096</v>
      </c>
      <c r="B3">
        <f>COUNTIFS(Crowdfunding!$G$2:$G$1001,"successful",Crowdfunding!$D$2:$D$1001,"&gt;=1000",Crowdfunding!$D$2:$D$1001,"&lt;4999")</f>
        <v>191</v>
      </c>
      <c r="C3">
        <f>COUNTIFS(Crowdfunding!$G$2:$G$1001,"failed",Crowdfunding!$D$2:$D$1001,"&gt;=1000",Crowdfunding!$D$2:$D$1001,"&lt;4999")</f>
        <v>38</v>
      </c>
      <c r="D3">
        <f>COUNTIFS(Crowdfunding!$G$2:$G$1001,"canceled",Crowdfunding!$D$2:$D$1001,"&gt;=1000",Crowdfunding!$D$2:$D$1001,"&lt;4999")</f>
        <v>2</v>
      </c>
      <c r="E3">
        <f t="shared" ref="E3:E13" si="0">SUM(B3:D3)</f>
        <v>231</v>
      </c>
      <c r="F3" s="11">
        <f t="shared" ref="F3:F13" si="1">(B3/E3)</f>
        <v>0.82683982683982682</v>
      </c>
      <c r="G3" s="11">
        <f t="shared" ref="G3:G13" si="2">(C3/E3)</f>
        <v>0.16450216450216451</v>
      </c>
      <c r="H3" s="11">
        <f t="shared" ref="H3:H13" si="3">(D3/E3)</f>
        <v>8.658008658008658E-3</v>
      </c>
    </row>
    <row r="4" spans="1:8" x14ac:dyDescent="0.2">
      <c r="A4" t="s">
        <v>2095</v>
      </c>
      <c r="B4">
        <f>COUNTIFS(Crowdfunding!$G$2:$G$1001,"successful",Crowdfunding!$D$2:$D$1001,"&gt;=5000",Crowdfunding!$D$2:$D$1001,"&lt;9999")</f>
        <v>164</v>
      </c>
      <c r="C4">
        <f>COUNTIFS(Crowdfunding!$G$2:$G$1001,"failed",Crowdfunding!$D$2:$D$1001,"&gt;=5000",Crowdfunding!$D$2:$D$1001,"&lt;9999")</f>
        <v>126</v>
      </c>
      <c r="D4">
        <f>COUNTIFS(Crowdfunding!$G$2:$G$1001,"canceled",Crowdfunding!$D$2:$D$1001,"&gt;=5000",Crowdfunding!$D$2:$D$1001,"&lt;9999")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2">
      <c r="A5" t="s">
        <v>2094</v>
      </c>
      <c r="B5">
        <f>COUNTIFS(Crowdfunding!$G$2:$G$1001,"successful",Crowdfunding!$D$2:$D$1001,"&gt;=10000",Crowdfunding!$D$2:$D$1001,"&lt;14999")</f>
        <v>4</v>
      </c>
      <c r="C5">
        <f>COUNTIFS(Crowdfunding!$G$2:$G$1001,"failed",Crowdfunding!$D$2:$D$1001,"&gt;=10000",Crowdfunding!$D$2:$D$1001,"&lt;14999")</f>
        <v>5</v>
      </c>
      <c r="D5">
        <f>COUNTIFS(Crowdfunding!$G$2:$G$1001,"canceled",Crowdfunding!$D$2:$D$1001,"&gt;=10000",Crowdfunding!$D$2:$D$1001,"&lt;14999")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2">
      <c r="A6" t="s">
        <v>2093</v>
      </c>
      <c r="B6">
        <f>COUNTIFS(Crowdfunding!$G$2:$G$1001,"successful",Crowdfunding!$D$2:$D$1001,"&gt;=15000",Crowdfunding!$D$2:$D$1001,"&lt;19999")</f>
        <v>10</v>
      </c>
      <c r="C6">
        <f>COUNTIFS(Crowdfunding!$G$2:$G$1001,"failed",Crowdfunding!$D$2:$D$1001,"&gt;=15000",Crowdfunding!$D$2:$D$1001,"&lt;19999")</f>
        <v>0</v>
      </c>
      <c r="D6">
        <f>COUNTIFS(Crowdfunding!$G$2:$G$1001,"canceled",Crowdfunding!$D$2:$D$1001,"&gt;=15000",Crowdfunding!$D$2:$D$1001,"&lt;19999")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2">
      <c r="A7" t="s">
        <v>2092</v>
      </c>
      <c r="B7">
        <f>COUNTIFS(Crowdfunding!$G$2:$G$1001,"successful",Crowdfunding!$D$2:$D$1001,"&gt;=20000",Crowdfunding!$D$2:$D$1001,"&lt;24999")</f>
        <v>7</v>
      </c>
      <c r="C7">
        <f>COUNTIFS(Crowdfunding!$G$2:$G$1001,"failed",Crowdfunding!$D$2:$D$1001,"&gt;=20000",Crowdfunding!$D$2:$D$1001,"&lt;24999")</f>
        <v>0</v>
      </c>
      <c r="D7">
        <f>COUNTIFS(Crowdfunding!$G$2:$G$1001,"canceled",Crowdfunding!$D$2:$D$1001,"&gt;=20000",Crowdfunding!$D$2:$D$1001,"&lt;24999")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2">
      <c r="A8" t="s">
        <v>2091</v>
      </c>
      <c r="B8">
        <f>COUNTIFS(Crowdfunding!$G$2:$G$1001,"successful",Crowdfunding!$D$2:$D$1001,"&gt;=25000",Crowdfunding!$D$2:$D$1001,"&lt;29999")</f>
        <v>11</v>
      </c>
      <c r="C8">
        <f>COUNTIFS(Crowdfunding!$G$2:$G$1001,"failed",Crowdfunding!$D$2:$D$1001,"&gt;=25000",Crowdfunding!$D$2:$D$1001,"&lt;29999")</f>
        <v>3</v>
      </c>
      <c r="D8">
        <f>COUNTIFS(Crowdfunding!$G$2:$G$1001,"canceled",Crowdfunding!$D$2:$D$1001,"&gt;=25000",Crowdfunding!$D$2:$D$1001,"&lt;29999")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2">
      <c r="A9" t="s">
        <v>2090</v>
      </c>
      <c r="B9">
        <f>COUNTIFS(Crowdfunding!$G$2:$G$1001,"successful",Crowdfunding!$D$2:$D$1001,"&gt;=30000",Crowdfunding!$D$2:$D$1001,"&lt;34999")</f>
        <v>7</v>
      </c>
      <c r="C9">
        <f>COUNTIFS(Crowdfunding!$G$2:$G$1001,"failed",Crowdfunding!$D$2:$D$1001,"&gt;=30000",Crowdfunding!$D$2:$D$1001,"&lt;34999")</f>
        <v>0</v>
      </c>
      <c r="D9">
        <f>COUNTIFS(Crowdfunding!$G$2:$G$1001,"canceled",Crowdfunding!$D$2:$D$1001,"&gt;=30000",Crowdfunding!$D$2:$D$1001,"&lt;34999")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2">
      <c r="A10" t="s">
        <v>2089</v>
      </c>
      <c r="B10">
        <f>COUNTIFS(Crowdfunding!$G$2:$G$1001,"successful",Crowdfunding!$D$2:$D$1001,"&gt;=35000",Crowdfunding!$D$2:$D$1001,"&lt;39999")</f>
        <v>8</v>
      </c>
      <c r="C10">
        <f>COUNTIFS(Crowdfunding!$G$2:$G$1001,"failed",Crowdfunding!$D$2:$D$1001,"&gt;=35000",Crowdfunding!$D$2:$D$1001,"&lt;39999")</f>
        <v>3</v>
      </c>
      <c r="D10">
        <f>COUNTIFS(Crowdfunding!$G$2:$G$1001,"canceled",Crowdfunding!$D$2:$D$1001,"&gt;=35000",Crowdfunding!$D$2:$D$1001,"&lt;39999")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2">
      <c r="A11" t="s">
        <v>2088</v>
      </c>
      <c r="B11">
        <f>COUNTIFS(Crowdfunding!$G$2:$G$1001,"successful",Crowdfunding!$D$2:$D$1001,"&gt;=40000",Crowdfunding!$D$2:$D$1001,"&lt;44999")</f>
        <v>11</v>
      </c>
      <c r="C11">
        <f>COUNTIFS(Crowdfunding!$G$2:$G$1001,"failed",Crowdfunding!$D$2:$D$1001,"&gt;=40000",Crowdfunding!$D$2:$D$1001,"&lt;44999")</f>
        <v>3</v>
      </c>
      <c r="D11">
        <f>COUNTIFS(Crowdfunding!$G$2:$G$1001,"canceled",Crowdfunding!$D$2:$D$1001,"&gt;=40000",Crowdfunding!$D$2:$D$1001,"&lt;44999")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2">
      <c r="A12" t="s">
        <v>2087</v>
      </c>
      <c r="B12">
        <f>COUNTIFS(Crowdfunding!$G$2:$G$1001,"successful",Crowdfunding!$D$2:$D$1001,"&gt;=45000",Crowdfunding!$D$2:$D$1001,"&lt;49999")</f>
        <v>8</v>
      </c>
      <c r="C12">
        <f>COUNTIFS(Crowdfunding!$G$2:$G$1001,"failed",Crowdfunding!$D$2:$D$1001,"&gt;=45000",Crowdfunding!$D$2:$D$1001,"&lt;49999")</f>
        <v>3</v>
      </c>
      <c r="D12">
        <f>COUNTIFS(Crowdfunding!$G$2:$G$1001,"canceled",Crowdfunding!$D$2:$D$1001,"&gt;=45000",Crowdfunding!$D$2:$D$1001,"&lt;49999")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2">
      <c r="A13" t="s">
        <v>2086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  <row r="14" spans="1:8" x14ac:dyDescent="0.2">
      <c r="F14" s="4"/>
      <c r="G14" s="4"/>
      <c r="H14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41A0-7A52-2E47-9DD3-49FF592D5CC1}">
  <sheetPr codeName="Sheet6"/>
  <dimension ref="A1:M566"/>
  <sheetViews>
    <sheetView workbookViewId="0">
      <selection activeCell="H12" sqref="H12"/>
    </sheetView>
  </sheetViews>
  <sheetFormatPr baseColWidth="10" defaultRowHeight="16" x14ac:dyDescent="0.2"/>
  <cols>
    <col min="2" max="2" width="13" bestFit="1" customWidth="1"/>
    <col min="3" max="3" width="13.33203125" bestFit="1" customWidth="1"/>
    <col min="5" max="5" width="13" bestFit="1" customWidth="1"/>
    <col min="8" max="8" width="18.1640625" bestFit="1" customWidth="1"/>
    <col min="9" max="9" width="19.6640625" bestFit="1" customWidth="1"/>
    <col min="10" max="10" width="22.1640625" bestFit="1" customWidth="1"/>
    <col min="11" max="11" width="21.6640625" bestFit="1" customWidth="1"/>
    <col min="12" max="12" width="15.33203125" bestFit="1" customWidth="1"/>
    <col min="13" max="13" width="24.33203125" bestFit="1" customWidth="1"/>
  </cols>
  <sheetData>
    <row r="1" spans="1:13" x14ac:dyDescent="0.2">
      <c r="A1" s="1" t="s">
        <v>4</v>
      </c>
      <c r="B1" s="1" t="s">
        <v>5</v>
      </c>
      <c r="C1" s="1" t="s">
        <v>2114</v>
      </c>
      <c r="D1" s="1" t="s">
        <v>4</v>
      </c>
      <c r="E1" s="1" t="s">
        <v>5</v>
      </c>
      <c r="F1" s="1" t="s">
        <v>2115</v>
      </c>
      <c r="H1" s="1" t="s">
        <v>2106</v>
      </c>
      <c r="I1" s="1" t="s">
        <v>2109</v>
      </c>
      <c r="J1" s="1" t="s">
        <v>2110</v>
      </c>
      <c r="K1" s="1" t="s">
        <v>2111</v>
      </c>
      <c r="L1" s="1" t="s">
        <v>2113</v>
      </c>
      <c r="M1" s="1" t="s">
        <v>2112</v>
      </c>
    </row>
    <row r="2" spans="1:13" x14ac:dyDescent="0.2">
      <c r="A2" t="s">
        <v>20</v>
      </c>
      <c r="B2">
        <v>158</v>
      </c>
      <c r="C2" cm="1">
        <f t="array" ref="C2:C566">_xlfn._xlws.SORT(s_backers)</f>
        <v>16</v>
      </c>
      <c r="D2" t="s">
        <v>14</v>
      </c>
      <c r="E2">
        <v>0</v>
      </c>
      <c r="F2" cm="1">
        <f t="array" ref="F2:F365">_xlfn._xlws.SORT(f_backers)</f>
        <v>0</v>
      </c>
      <c r="G2" s="12" t="s">
        <v>2107</v>
      </c>
      <c r="H2" s="14">
        <f>AVERAGE(s_backers)</f>
        <v>851.14690265486729</v>
      </c>
      <c r="I2" s="14">
        <f>MEDIAN(s_backers)</f>
        <v>201</v>
      </c>
      <c r="J2" s="14">
        <f>MAX(s_backers)</f>
        <v>7295</v>
      </c>
      <c r="K2" s="14">
        <f>MIN(s_backers)</f>
        <v>16</v>
      </c>
      <c r="L2" s="14">
        <f>_xlfn.VAR.P(s_backers)</f>
        <v>1603373.7324019109</v>
      </c>
      <c r="M2" s="14">
        <f>_xlfn.STDEV.P(s_backers)</f>
        <v>1266.2439466397898</v>
      </c>
    </row>
    <row r="3" spans="1:13" x14ac:dyDescent="0.2">
      <c r="A3" t="s">
        <v>20</v>
      </c>
      <c r="B3">
        <v>1425</v>
      </c>
      <c r="C3">
        <v>26</v>
      </c>
      <c r="D3" t="s">
        <v>14</v>
      </c>
      <c r="E3">
        <v>24</v>
      </c>
      <c r="F3">
        <v>0</v>
      </c>
      <c r="G3" s="13" t="s">
        <v>2108</v>
      </c>
      <c r="H3" s="14">
        <f>AVERAGE(f_backers)</f>
        <v>585.61538461538464</v>
      </c>
      <c r="I3" s="14">
        <f>MEDIAN(f_backers)</f>
        <v>114.5</v>
      </c>
      <c r="J3" s="14">
        <f>MAX(f_backers)</f>
        <v>6080</v>
      </c>
      <c r="K3" s="14">
        <f>MIN(f_backers)</f>
        <v>0</v>
      </c>
      <c r="L3" s="14">
        <f>_xlfn.VAR.P(f_backers)</f>
        <v>921574.68174133555</v>
      </c>
      <c r="M3" s="14">
        <f>_xlfn.STDEV.P(f_backers)</f>
        <v>959.98681331637863</v>
      </c>
    </row>
    <row r="4" spans="1:13" x14ac:dyDescent="0.2">
      <c r="A4" t="s">
        <v>20</v>
      </c>
      <c r="B4">
        <v>174</v>
      </c>
      <c r="C4">
        <v>27</v>
      </c>
      <c r="D4" t="s">
        <v>14</v>
      </c>
      <c r="E4">
        <v>53</v>
      </c>
      <c r="F4">
        <v>1</v>
      </c>
    </row>
    <row r="5" spans="1:13" x14ac:dyDescent="0.2">
      <c r="A5" t="s">
        <v>20</v>
      </c>
      <c r="B5">
        <v>227</v>
      </c>
      <c r="C5">
        <v>32</v>
      </c>
      <c r="D5" t="s">
        <v>14</v>
      </c>
      <c r="E5">
        <v>18</v>
      </c>
      <c r="F5">
        <v>1</v>
      </c>
    </row>
    <row r="6" spans="1:13" x14ac:dyDescent="0.2">
      <c r="A6" t="s">
        <v>20</v>
      </c>
      <c r="B6">
        <v>220</v>
      </c>
      <c r="C6">
        <v>32</v>
      </c>
      <c r="D6" t="s">
        <v>14</v>
      </c>
      <c r="E6">
        <v>44</v>
      </c>
      <c r="F6">
        <v>1</v>
      </c>
    </row>
    <row r="7" spans="1:13" x14ac:dyDescent="0.2">
      <c r="A7" t="s">
        <v>20</v>
      </c>
      <c r="B7">
        <v>98</v>
      </c>
      <c r="C7">
        <v>34</v>
      </c>
      <c r="D7" t="s">
        <v>14</v>
      </c>
      <c r="E7">
        <v>27</v>
      </c>
      <c r="F7">
        <v>1</v>
      </c>
    </row>
    <row r="8" spans="1:13" x14ac:dyDescent="0.2">
      <c r="A8" t="s">
        <v>20</v>
      </c>
      <c r="B8">
        <v>100</v>
      </c>
      <c r="C8">
        <v>40</v>
      </c>
      <c r="D8" t="s">
        <v>14</v>
      </c>
      <c r="E8">
        <v>55</v>
      </c>
      <c r="F8">
        <v>1</v>
      </c>
    </row>
    <row r="9" spans="1:13" x14ac:dyDescent="0.2">
      <c r="A9" t="s">
        <v>20</v>
      </c>
      <c r="B9">
        <v>1249</v>
      </c>
      <c r="C9">
        <v>41</v>
      </c>
      <c r="D9" t="s">
        <v>14</v>
      </c>
      <c r="E9">
        <v>200</v>
      </c>
      <c r="F9">
        <v>1</v>
      </c>
    </row>
    <row r="10" spans="1:13" x14ac:dyDescent="0.2">
      <c r="A10" t="s">
        <v>20</v>
      </c>
      <c r="B10">
        <v>1396</v>
      </c>
      <c r="C10">
        <v>41</v>
      </c>
      <c r="D10" t="s">
        <v>14</v>
      </c>
      <c r="E10">
        <v>452</v>
      </c>
      <c r="F10">
        <v>1</v>
      </c>
    </row>
    <row r="11" spans="1:13" x14ac:dyDescent="0.2">
      <c r="A11" t="s">
        <v>20</v>
      </c>
      <c r="B11">
        <v>890</v>
      </c>
      <c r="C11">
        <v>42</v>
      </c>
      <c r="D11" t="s">
        <v>14</v>
      </c>
      <c r="E11">
        <v>674</v>
      </c>
      <c r="F11">
        <v>1</v>
      </c>
    </row>
    <row r="12" spans="1:13" x14ac:dyDescent="0.2">
      <c r="A12" t="s">
        <v>20</v>
      </c>
      <c r="B12">
        <v>142</v>
      </c>
      <c r="C12">
        <v>43</v>
      </c>
      <c r="D12" t="s">
        <v>14</v>
      </c>
      <c r="E12">
        <v>558</v>
      </c>
      <c r="F12">
        <v>1</v>
      </c>
    </row>
    <row r="13" spans="1:13" x14ac:dyDescent="0.2">
      <c r="A13" t="s">
        <v>20</v>
      </c>
      <c r="B13">
        <v>2673</v>
      </c>
      <c r="C13">
        <v>43</v>
      </c>
      <c r="D13" t="s">
        <v>14</v>
      </c>
      <c r="E13">
        <v>15</v>
      </c>
      <c r="F13">
        <v>1</v>
      </c>
    </row>
    <row r="14" spans="1:13" x14ac:dyDescent="0.2">
      <c r="A14" t="s">
        <v>20</v>
      </c>
      <c r="B14">
        <v>163</v>
      </c>
      <c r="C14">
        <v>48</v>
      </c>
      <c r="D14" t="s">
        <v>14</v>
      </c>
      <c r="E14">
        <v>2307</v>
      </c>
      <c r="F14">
        <v>1</v>
      </c>
    </row>
    <row r="15" spans="1:13" x14ac:dyDescent="0.2">
      <c r="A15" t="s">
        <v>20</v>
      </c>
      <c r="B15">
        <v>2220</v>
      </c>
      <c r="C15">
        <v>48</v>
      </c>
      <c r="D15" t="s">
        <v>14</v>
      </c>
      <c r="E15">
        <v>88</v>
      </c>
      <c r="F15">
        <v>1</v>
      </c>
    </row>
    <row r="16" spans="1:13" x14ac:dyDescent="0.2">
      <c r="A16" t="s">
        <v>20</v>
      </c>
      <c r="B16">
        <v>1606</v>
      </c>
      <c r="C16">
        <v>48</v>
      </c>
      <c r="D16" t="s">
        <v>14</v>
      </c>
      <c r="E16">
        <v>48</v>
      </c>
      <c r="F16">
        <v>1</v>
      </c>
    </row>
    <row r="17" spans="1:6" x14ac:dyDescent="0.2">
      <c r="A17" t="s">
        <v>20</v>
      </c>
      <c r="B17">
        <v>129</v>
      </c>
      <c r="C17">
        <v>50</v>
      </c>
      <c r="D17" t="s">
        <v>14</v>
      </c>
      <c r="E17">
        <v>1</v>
      </c>
      <c r="F17">
        <v>1</v>
      </c>
    </row>
    <row r="18" spans="1:6" x14ac:dyDescent="0.2">
      <c r="A18" t="s">
        <v>20</v>
      </c>
      <c r="B18">
        <v>226</v>
      </c>
      <c r="C18">
        <v>50</v>
      </c>
      <c r="D18" t="s">
        <v>14</v>
      </c>
      <c r="E18">
        <v>1467</v>
      </c>
      <c r="F18">
        <v>1</v>
      </c>
    </row>
    <row r="19" spans="1:6" x14ac:dyDescent="0.2">
      <c r="A19" t="s">
        <v>20</v>
      </c>
      <c r="B19">
        <v>5419</v>
      </c>
      <c r="C19">
        <v>50</v>
      </c>
      <c r="D19" t="s">
        <v>14</v>
      </c>
      <c r="E19">
        <v>75</v>
      </c>
      <c r="F19">
        <v>1</v>
      </c>
    </row>
    <row r="20" spans="1:6" x14ac:dyDescent="0.2">
      <c r="A20" t="s">
        <v>20</v>
      </c>
      <c r="B20">
        <v>165</v>
      </c>
      <c r="C20">
        <v>52</v>
      </c>
      <c r="D20" t="s">
        <v>14</v>
      </c>
      <c r="E20">
        <v>120</v>
      </c>
      <c r="F20">
        <v>1</v>
      </c>
    </row>
    <row r="21" spans="1:6" x14ac:dyDescent="0.2">
      <c r="A21" t="s">
        <v>20</v>
      </c>
      <c r="B21">
        <v>1965</v>
      </c>
      <c r="C21">
        <v>53</v>
      </c>
      <c r="D21" t="s">
        <v>14</v>
      </c>
      <c r="E21">
        <v>2253</v>
      </c>
      <c r="F21">
        <v>5</v>
      </c>
    </row>
    <row r="22" spans="1:6" x14ac:dyDescent="0.2">
      <c r="A22" t="s">
        <v>20</v>
      </c>
      <c r="B22">
        <v>16</v>
      </c>
      <c r="C22">
        <v>53</v>
      </c>
      <c r="D22" t="s">
        <v>14</v>
      </c>
      <c r="E22">
        <v>5</v>
      </c>
      <c r="F22">
        <v>5</v>
      </c>
    </row>
    <row r="23" spans="1:6" x14ac:dyDescent="0.2">
      <c r="A23" t="s">
        <v>20</v>
      </c>
      <c r="B23">
        <v>107</v>
      </c>
      <c r="C23">
        <v>54</v>
      </c>
      <c r="D23" t="s">
        <v>14</v>
      </c>
      <c r="E23">
        <v>38</v>
      </c>
      <c r="F23">
        <v>6</v>
      </c>
    </row>
    <row r="24" spans="1:6" x14ac:dyDescent="0.2">
      <c r="A24" t="s">
        <v>20</v>
      </c>
      <c r="B24">
        <v>134</v>
      </c>
      <c r="C24">
        <v>55</v>
      </c>
      <c r="D24" t="s">
        <v>14</v>
      </c>
      <c r="E24">
        <v>12</v>
      </c>
      <c r="F24">
        <v>7</v>
      </c>
    </row>
    <row r="25" spans="1:6" x14ac:dyDescent="0.2">
      <c r="A25" t="s">
        <v>20</v>
      </c>
      <c r="B25">
        <v>198</v>
      </c>
      <c r="C25">
        <v>56</v>
      </c>
      <c r="D25" t="s">
        <v>14</v>
      </c>
      <c r="E25">
        <v>1684</v>
      </c>
      <c r="F25">
        <v>7</v>
      </c>
    </row>
    <row r="26" spans="1:6" x14ac:dyDescent="0.2">
      <c r="A26" t="s">
        <v>20</v>
      </c>
      <c r="B26">
        <v>111</v>
      </c>
      <c r="C26">
        <v>59</v>
      </c>
      <c r="D26" t="s">
        <v>14</v>
      </c>
      <c r="E26">
        <v>56</v>
      </c>
      <c r="F26">
        <v>9</v>
      </c>
    </row>
    <row r="27" spans="1:6" x14ac:dyDescent="0.2">
      <c r="A27" t="s">
        <v>20</v>
      </c>
      <c r="B27">
        <v>222</v>
      </c>
      <c r="C27">
        <v>62</v>
      </c>
      <c r="D27" t="s">
        <v>14</v>
      </c>
      <c r="E27">
        <v>838</v>
      </c>
      <c r="F27">
        <v>9</v>
      </c>
    </row>
    <row r="28" spans="1:6" x14ac:dyDescent="0.2">
      <c r="A28" t="s">
        <v>20</v>
      </c>
      <c r="B28">
        <v>6212</v>
      </c>
      <c r="C28">
        <v>64</v>
      </c>
      <c r="D28" t="s">
        <v>14</v>
      </c>
      <c r="E28">
        <v>1000</v>
      </c>
      <c r="F28">
        <v>10</v>
      </c>
    </row>
    <row r="29" spans="1:6" x14ac:dyDescent="0.2">
      <c r="A29" t="s">
        <v>20</v>
      </c>
      <c r="B29">
        <v>98</v>
      </c>
      <c r="C29">
        <v>65</v>
      </c>
      <c r="D29" t="s">
        <v>14</v>
      </c>
      <c r="E29">
        <v>1482</v>
      </c>
      <c r="F29">
        <v>10</v>
      </c>
    </row>
    <row r="30" spans="1:6" x14ac:dyDescent="0.2">
      <c r="A30" t="s">
        <v>20</v>
      </c>
      <c r="B30">
        <v>92</v>
      </c>
      <c r="C30">
        <v>65</v>
      </c>
      <c r="D30" t="s">
        <v>14</v>
      </c>
      <c r="E30">
        <v>106</v>
      </c>
      <c r="F30">
        <v>10</v>
      </c>
    </row>
    <row r="31" spans="1:6" x14ac:dyDescent="0.2">
      <c r="A31" t="s">
        <v>20</v>
      </c>
      <c r="B31">
        <v>149</v>
      </c>
      <c r="C31">
        <v>67</v>
      </c>
      <c r="D31" t="s">
        <v>14</v>
      </c>
      <c r="E31">
        <v>679</v>
      </c>
      <c r="F31">
        <v>10</v>
      </c>
    </row>
    <row r="32" spans="1:6" x14ac:dyDescent="0.2">
      <c r="A32" t="s">
        <v>20</v>
      </c>
      <c r="B32">
        <v>2431</v>
      </c>
      <c r="C32">
        <v>68</v>
      </c>
      <c r="D32" t="s">
        <v>14</v>
      </c>
      <c r="E32">
        <v>1220</v>
      </c>
      <c r="F32">
        <v>12</v>
      </c>
    </row>
    <row r="33" spans="1:6" x14ac:dyDescent="0.2">
      <c r="A33" t="s">
        <v>20</v>
      </c>
      <c r="B33">
        <v>303</v>
      </c>
      <c r="C33">
        <v>69</v>
      </c>
      <c r="D33" t="s">
        <v>14</v>
      </c>
      <c r="E33">
        <v>1</v>
      </c>
      <c r="F33">
        <v>12</v>
      </c>
    </row>
    <row r="34" spans="1:6" x14ac:dyDescent="0.2">
      <c r="A34" t="s">
        <v>20</v>
      </c>
      <c r="B34">
        <v>209</v>
      </c>
      <c r="C34">
        <v>69</v>
      </c>
      <c r="D34" t="s">
        <v>14</v>
      </c>
      <c r="E34">
        <v>37</v>
      </c>
      <c r="F34">
        <v>13</v>
      </c>
    </row>
    <row r="35" spans="1:6" x14ac:dyDescent="0.2">
      <c r="A35" t="s">
        <v>20</v>
      </c>
      <c r="B35">
        <v>131</v>
      </c>
      <c r="C35">
        <v>70</v>
      </c>
      <c r="D35" t="s">
        <v>14</v>
      </c>
      <c r="E35">
        <v>60</v>
      </c>
      <c r="F35">
        <v>13</v>
      </c>
    </row>
    <row r="36" spans="1:6" x14ac:dyDescent="0.2">
      <c r="A36" t="s">
        <v>20</v>
      </c>
      <c r="B36">
        <v>164</v>
      </c>
      <c r="C36">
        <v>71</v>
      </c>
      <c r="D36" t="s">
        <v>14</v>
      </c>
      <c r="E36">
        <v>296</v>
      </c>
      <c r="F36">
        <v>14</v>
      </c>
    </row>
    <row r="37" spans="1:6" x14ac:dyDescent="0.2">
      <c r="A37" t="s">
        <v>20</v>
      </c>
      <c r="B37">
        <v>201</v>
      </c>
      <c r="C37">
        <v>72</v>
      </c>
      <c r="D37" t="s">
        <v>14</v>
      </c>
      <c r="E37">
        <v>3304</v>
      </c>
      <c r="F37">
        <v>14</v>
      </c>
    </row>
    <row r="38" spans="1:6" x14ac:dyDescent="0.2">
      <c r="A38" t="s">
        <v>20</v>
      </c>
      <c r="B38">
        <v>211</v>
      </c>
      <c r="C38">
        <v>76</v>
      </c>
      <c r="D38" t="s">
        <v>14</v>
      </c>
      <c r="E38">
        <v>73</v>
      </c>
      <c r="F38">
        <v>15</v>
      </c>
    </row>
    <row r="39" spans="1:6" x14ac:dyDescent="0.2">
      <c r="A39" t="s">
        <v>20</v>
      </c>
      <c r="B39">
        <v>128</v>
      </c>
      <c r="C39">
        <v>76</v>
      </c>
      <c r="D39" t="s">
        <v>14</v>
      </c>
      <c r="E39">
        <v>3387</v>
      </c>
      <c r="F39">
        <v>15</v>
      </c>
    </row>
    <row r="40" spans="1:6" x14ac:dyDescent="0.2">
      <c r="A40" t="s">
        <v>20</v>
      </c>
      <c r="B40">
        <v>1600</v>
      </c>
      <c r="C40">
        <v>78</v>
      </c>
      <c r="D40" t="s">
        <v>14</v>
      </c>
      <c r="E40">
        <v>662</v>
      </c>
      <c r="F40">
        <v>15</v>
      </c>
    </row>
    <row r="41" spans="1:6" x14ac:dyDescent="0.2">
      <c r="A41" t="s">
        <v>20</v>
      </c>
      <c r="B41">
        <v>249</v>
      </c>
      <c r="C41">
        <v>78</v>
      </c>
      <c r="D41" t="s">
        <v>14</v>
      </c>
      <c r="E41">
        <v>774</v>
      </c>
      <c r="F41">
        <v>15</v>
      </c>
    </row>
    <row r="42" spans="1:6" x14ac:dyDescent="0.2">
      <c r="A42" t="s">
        <v>20</v>
      </c>
      <c r="B42">
        <v>236</v>
      </c>
      <c r="C42">
        <v>80</v>
      </c>
      <c r="D42" t="s">
        <v>14</v>
      </c>
      <c r="E42">
        <v>672</v>
      </c>
      <c r="F42">
        <v>15</v>
      </c>
    </row>
    <row r="43" spans="1:6" x14ac:dyDescent="0.2">
      <c r="A43" t="s">
        <v>20</v>
      </c>
      <c r="B43">
        <v>4065</v>
      </c>
      <c r="C43">
        <v>80</v>
      </c>
      <c r="D43" t="s">
        <v>14</v>
      </c>
      <c r="E43">
        <v>940</v>
      </c>
      <c r="F43">
        <v>15</v>
      </c>
    </row>
    <row r="44" spans="1:6" x14ac:dyDescent="0.2">
      <c r="A44" t="s">
        <v>20</v>
      </c>
      <c r="B44">
        <v>246</v>
      </c>
      <c r="C44">
        <v>80</v>
      </c>
      <c r="D44" t="s">
        <v>14</v>
      </c>
      <c r="E44">
        <v>117</v>
      </c>
      <c r="F44">
        <v>16</v>
      </c>
    </row>
    <row r="45" spans="1:6" x14ac:dyDescent="0.2">
      <c r="A45" t="s">
        <v>20</v>
      </c>
      <c r="B45">
        <v>2475</v>
      </c>
      <c r="C45">
        <v>80</v>
      </c>
      <c r="D45" t="s">
        <v>14</v>
      </c>
      <c r="E45">
        <v>115</v>
      </c>
      <c r="F45">
        <v>16</v>
      </c>
    </row>
    <row r="46" spans="1:6" x14ac:dyDescent="0.2">
      <c r="A46" t="s">
        <v>20</v>
      </c>
      <c r="B46">
        <v>76</v>
      </c>
      <c r="C46">
        <v>80</v>
      </c>
      <c r="D46" t="s">
        <v>14</v>
      </c>
      <c r="E46">
        <v>326</v>
      </c>
      <c r="F46">
        <v>16</v>
      </c>
    </row>
    <row r="47" spans="1:6" x14ac:dyDescent="0.2">
      <c r="A47" t="s">
        <v>20</v>
      </c>
      <c r="B47">
        <v>54</v>
      </c>
      <c r="C47">
        <v>80</v>
      </c>
      <c r="D47" t="s">
        <v>14</v>
      </c>
      <c r="E47">
        <v>1</v>
      </c>
      <c r="F47">
        <v>16</v>
      </c>
    </row>
    <row r="48" spans="1:6" x14ac:dyDescent="0.2">
      <c r="A48" t="s">
        <v>20</v>
      </c>
      <c r="B48">
        <v>88</v>
      </c>
      <c r="C48">
        <v>81</v>
      </c>
      <c r="D48" t="s">
        <v>14</v>
      </c>
      <c r="E48">
        <v>1467</v>
      </c>
      <c r="F48">
        <v>17</v>
      </c>
    </row>
    <row r="49" spans="1:6" x14ac:dyDescent="0.2">
      <c r="A49" t="s">
        <v>20</v>
      </c>
      <c r="B49">
        <v>85</v>
      </c>
      <c r="C49">
        <v>82</v>
      </c>
      <c r="D49" t="s">
        <v>14</v>
      </c>
      <c r="E49">
        <v>5681</v>
      </c>
      <c r="F49">
        <v>17</v>
      </c>
    </row>
    <row r="50" spans="1:6" x14ac:dyDescent="0.2">
      <c r="A50" t="s">
        <v>20</v>
      </c>
      <c r="B50">
        <v>170</v>
      </c>
      <c r="C50">
        <v>82</v>
      </c>
      <c r="D50" t="s">
        <v>14</v>
      </c>
      <c r="E50">
        <v>1059</v>
      </c>
      <c r="F50">
        <v>17</v>
      </c>
    </row>
    <row r="51" spans="1:6" x14ac:dyDescent="0.2">
      <c r="A51" t="s">
        <v>20</v>
      </c>
      <c r="B51">
        <v>330</v>
      </c>
      <c r="C51">
        <v>83</v>
      </c>
      <c r="D51" t="s">
        <v>14</v>
      </c>
      <c r="E51">
        <v>1194</v>
      </c>
      <c r="F51">
        <v>18</v>
      </c>
    </row>
    <row r="52" spans="1:6" x14ac:dyDescent="0.2">
      <c r="A52" t="s">
        <v>20</v>
      </c>
      <c r="B52">
        <v>127</v>
      </c>
      <c r="C52">
        <v>83</v>
      </c>
      <c r="D52" t="s">
        <v>14</v>
      </c>
      <c r="E52">
        <v>30</v>
      </c>
      <c r="F52">
        <v>18</v>
      </c>
    </row>
    <row r="53" spans="1:6" x14ac:dyDescent="0.2">
      <c r="A53" t="s">
        <v>20</v>
      </c>
      <c r="B53">
        <v>411</v>
      </c>
      <c r="C53">
        <v>84</v>
      </c>
      <c r="D53" t="s">
        <v>14</v>
      </c>
      <c r="E53">
        <v>75</v>
      </c>
      <c r="F53">
        <v>19</v>
      </c>
    </row>
    <row r="54" spans="1:6" x14ac:dyDescent="0.2">
      <c r="A54" t="s">
        <v>20</v>
      </c>
      <c r="B54">
        <v>180</v>
      </c>
      <c r="C54">
        <v>84</v>
      </c>
      <c r="D54" t="s">
        <v>14</v>
      </c>
      <c r="E54">
        <v>955</v>
      </c>
      <c r="F54">
        <v>19</v>
      </c>
    </row>
    <row r="55" spans="1:6" x14ac:dyDescent="0.2">
      <c r="A55" t="s">
        <v>20</v>
      </c>
      <c r="B55">
        <v>374</v>
      </c>
      <c r="C55">
        <v>85</v>
      </c>
      <c r="D55" t="s">
        <v>14</v>
      </c>
      <c r="E55">
        <v>67</v>
      </c>
      <c r="F55">
        <v>19</v>
      </c>
    </row>
    <row r="56" spans="1:6" x14ac:dyDescent="0.2">
      <c r="A56" t="s">
        <v>20</v>
      </c>
      <c r="B56">
        <v>71</v>
      </c>
      <c r="C56">
        <v>85</v>
      </c>
      <c r="D56" t="s">
        <v>14</v>
      </c>
      <c r="E56">
        <v>5</v>
      </c>
      <c r="F56">
        <v>21</v>
      </c>
    </row>
    <row r="57" spans="1:6" x14ac:dyDescent="0.2">
      <c r="A57" t="s">
        <v>20</v>
      </c>
      <c r="B57">
        <v>203</v>
      </c>
      <c r="C57">
        <v>85</v>
      </c>
      <c r="D57" t="s">
        <v>14</v>
      </c>
      <c r="E57">
        <v>26</v>
      </c>
      <c r="F57">
        <v>21</v>
      </c>
    </row>
    <row r="58" spans="1:6" x14ac:dyDescent="0.2">
      <c r="A58" t="s">
        <v>20</v>
      </c>
      <c r="B58">
        <v>113</v>
      </c>
      <c r="C58">
        <v>85</v>
      </c>
      <c r="D58" t="s">
        <v>14</v>
      </c>
      <c r="E58">
        <v>1130</v>
      </c>
      <c r="F58">
        <v>21</v>
      </c>
    </row>
    <row r="59" spans="1:6" x14ac:dyDescent="0.2">
      <c r="A59" t="s">
        <v>20</v>
      </c>
      <c r="B59">
        <v>96</v>
      </c>
      <c r="C59">
        <v>85</v>
      </c>
      <c r="D59" t="s">
        <v>14</v>
      </c>
      <c r="E59">
        <v>782</v>
      </c>
      <c r="F59">
        <v>22</v>
      </c>
    </row>
    <row r="60" spans="1:6" x14ac:dyDescent="0.2">
      <c r="A60" t="s">
        <v>20</v>
      </c>
      <c r="B60">
        <v>498</v>
      </c>
      <c r="C60">
        <v>85</v>
      </c>
      <c r="D60" t="s">
        <v>14</v>
      </c>
      <c r="E60">
        <v>210</v>
      </c>
      <c r="F60">
        <v>23</v>
      </c>
    </row>
    <row r="61" spans="1:6" x14ac:dyDescent="0.2">
      <c r="A61" t="s">
        <v>20</v>
      </c>
      <c r="B61">
        <v>180</v>
      </c>
      <c r="C61">
        <v>86</v>
      </c>
      <c r="D61" t="s">
        <v>14</v>
      </c>
      <c r="E61">
        <v>136</v>
      </c>
      <c r="F61">
        <v>24</v>
      </c>
    </row>
    <row r="62" spans="1:6" x14ac:dyDescent="0.2">
      <c r="A62" t="s">
        <v>20</v>
      </c>
      <c r="B62">
        <v>27</v>
      </c>
      <c r="C62">
        <v>86</v>
      </c>
      <c r="D62" t="s">
        <v>14</v>
      </c>
      <c r="E62">
        <v>86</v>
      </c>
      <c r="F62">
        <v>24</v>
      </c>
    </row>
    <row r="63" spans="1:6" x14ac:dyDescent="0.2">
      <c r="A63" t="s">
        <v>20</v>
      </c>
      <c r="B63">
        <v>2331</v>
      </c>
      <c r="C63">
        <v>86</v>
      </c>
      <c r="D63" t="s">
        <v>14</v>
      </c>
      <c r="E63">
        <v>19</v>
      </c>
      <c r="F63">
        <v>24</v>
      </c>
    </row>
    <row r="64" spans="1:6" x14ac:dyDescent="0.2">
      <c r="A64" t="s">
        <v>20</v>
      </c>
      <c r="B64">
        <v>113</v>
      </c>
      <c r="C64">
        <v>87</v>
      </c>
      <c r="D64" t="s">
        <v>14</v>
      </c>
      <c r="E64">
        <v>886</v>
      </c>
      <c r="F64">
        <v>25</v>
      </c>
    </row>
    <row r="65" spans="1:6" x14ac:dyDescent="0.2">
      <c r="A65" t="s">
        <v>20</v>
      </c>
      <c r="B65">
        <v>164</v>
      </c>
      <c r="C65">
        <v>87</v>
      </c>
      <c r="D65" t="s">
        <v>14</v>
      </c>
      <c r="E65">
        <v>35</v>
      </c>
      <c r="F65">
        <v>25</v>
      </c>
    </row>
    <row r="66" spans="1:6" x14ac:dyDescent="0.2">
      <c r="A66" t="s">
        <v>20</v>
      </c>
      <c r="B66">
        <v>164</v>
      </c>
      <c r="C66">
        <v>87</v>
      </c>
      <c r="D66" t="s">
        <v>14</v>
      </c>
      <c r="E66">
        <v>24</v>
      </c>
      <c r="F66">
        <v>26</v>
      </c>
    </row>
    <row r="67" spans="1:6" x14ac:dyDescent="0.2">
      <c r="A67" t="s">
        <v>20</v>
      </c>
      <c r="B67">
        <v>336</v>
      </c>
      <c r="C67">
        <v>88</v>
      </c>
      <c r="D67" t="s">
        <v>14</v>
      </c>
      <c r="E67">
        <v>86</v>
      </c>
      <c r="F67">
        <v>26</v>
      </c>
    </row>
    <row r="68" spans="1:6" x14ac:dyDescent="0.2">
      <c r="A68" t="s">
        <v>20</v>
      </c>
      <c r="B68">
        <v>1917</v>
      </c>
      <c r="C68">
        <v>88</v>
      </c>
      <c r="D68" t="s">
        <v>14</v>
      </c>
      <c r="E68">
        <v>243</v>
      </c>
      <c r="F68">
        <v>26</v>
      </c>
    </row>
    <row r="69" spans="1:6" x14ac:dyDescent="0.2">
      <c r="A69" t="s">
        <v>20</v>
      </c>
      <c r="B69">
        <v>95</v>
      </c>
      <c r="C69">
        <v>88</v>
      </c>
      <c r="D69" t="s">
        <v>14</v>
      </c>
      <c r="E69">
        <v>65</v>
      </c>
      <c r="F69">
        <v>27</v>
      </c>
    </row>
    <row r="70" spans="1:6" x14ac:dyDescent="0.2">
      <c r="A70" t="s">
        <v>20</v>
      </c>
      <c r="B70">
        <v>147</v>
      </c>
      <c r="C70">
        <v>88</v>
      </c>
      <c r="D70" t="s">
        <v>14</v>
      </c>
      <c r="E70">
        <v>100</v>
      </c>
      <c r="F70">
        <v>27</v>
      </c>
    </row>
    <row r="71" spans="1:6" x14ac:dyDescent="0.2">
      <c r="A71" t="s">
        <v>20</v>
      </c>
      <c r="B71">
        <v>86</v>
      </c>
      <c r="C71">
        <v>89</v>
      </c>
      <c r="D71" t="s">
        <v>14</v>
      </c>
      <c r="E71">
        <v>168</v>
      </c>
      <c r="F71">
        <v>29</v>
      </c>
    </row>
    <row r="72" spans="1:6" x14ac:dyDescent="0.2">
      <c r="A72" t="s">
        <v>20</v>
      </c>
      <c r="B72">
        <v>83</v>
      </c>
      <c r="C72">
        <v>89</v>
      </c>
      <c r="D72" t="s">
        <v>14</v>
      </c>
      <c r="E72">
        <v>13</v>
      </c>
      <c r="F72">
        <v>30</v>
      </c>
    </row>
    <row r="73" spans="1:6" x14ac:dyDescent="0.2">
      <c r="A73" t="s">
        <v>20</v>
      </c>
      <c r="B73">
        <v>676</v>
      </c>
      <c r="C73">
        <v>91</v>
      </c>
      <c r="D73" t="s">
        <v>14</v>
      </c>
      <c r="E73">
        <v>1</v>
      </c>
      <c r="F73">
        <v>30</v>
      </c>
    </row>
    <row r="74" spans="1:6" x14ac:dyDescent="0.2">
      <c r="A74" t="s">
        <v>20</v>
      </c>
      <c r="B74">
        <v>361</v>
      </c>
      <c r="C74">
        <v>92</v>
      </c>
      <c r="D74" t="s">
        <v>14</v>
      </c>
      <c r="E74">
        <v>40</v>
      </c>
      <c r="F74">
        <v>31</v>
      </c>
    </row>
    <row r="75" spans="1:6" x14ac:dyDescent="0.2">
      <c r="A75" t="s">
        <v>20</v>
      </c>
      <c r="B75">
        <v>131</v>
      </c>
      <c r="C75">
        <v>92</v>
      </c>
      <c r="D75" t="s">
        <v>14</v>
      </c>
      <c r="E75">
        <v>226</v>
      </c>
      <c r="F75">
        <v>31</v>
      </c>
    </row>
    <row r="76" spans="1:6" x14ac:dyDescent="0.2">
      <c r="A76" t="s">
        <v>20</v>
      </c>
      <c r="B76">
        <v>126</v>
      </c>
      <c r="C76">
        <v>92</v>
      </c>
      <c r="D76" t="s">
        <v>14</v>
      </c>
      <c r="E76">
        <v>1625</v>
      </c>
      <c r="F76">
        <v>31</v>
      </c>
    </row>
    <row r="77" spans="1:6" x14ac:dyDescent="0.2">
      <c r="A77" t="s">
        <v>20</v>
      </c>
      <c r="B77">
        <v>275</v>
      </c>
      <c r="C77">
        <v>92</v>
      </c>
      <c r="D77" t="s">
        <v>14</v>
      </c>
      <c r="E77">
        <v>143</v>
      </c>
      <c r="F77">
        <v>31</v>
      </c>
    </row>
    <row r="78" spans="1:6" x14ac:dyDescent="0.2">
      <c r="A78" t="s">
        <v>20</v>
      </c>
      <c r="B78">
        <v>67</v>
      </c>
      <c r="C78">
        <v>92</v>
      </c>
      <c r="D78" t="s">
        <v>14</v>
      </c>
      <c r="E78">
        <v>934</v>
      </c>
      <c r="F78">
        <v>31</v>
      </c>
    </row>
    <row r="79" spans="1:6" x14ac:dyDescent="0.2">
      <c r="A79" t="s">
        <v>20</v>
      </c>
      <c r="B79">
        <v>154</v>
      </c>
      <c r="C79">
        <v>93</v>
      </c>
      <c r="D79" t="s">
        <v>14</v>
      </c>
      <c r="E79">
        <v>17</v>
      </c>
      <c r="F79">
        <v>32</v>
      </c>
    </row>
    <row r="80" spans="1:6" x14ac:dyDescent="0.2">
      <c r="A80" t="s">
        <v>20</v>
      </c>
      <c r="B80">
        <v>1782</v>
      </c>
      <c r="C80">
        <v>94</v>
      </c>
      <c r="D80" t="s">
        <v>14</v>
      </c>
      <c r="E80">
        <v>2179</v>
      </c>
      <c r="F80">
        <v>32</v>
      </c>
    </row>
    <row r="81" spans="1:6" x14ac:dyDescent="0.2">
      <c r="A81" t="s">
        <v>20</v>
      </c>
      <c r="B81">
        <v>903</v>
      </c>
      <c r="C81">
        <v>94</v>
      </c>
      <c r="D81" t="s">
        <v>14</v>
      </c>
      <c r="E81">
        <v>931</v>
      </c>
      <c r="F81">
        <v>33</v>
      </c>
    </row>
    <row r="82" spans="1:6" x14ac:dyDescent="0.2">
      <c r="A82" t="s">
        <v>20</v>
      </c>
      <c r="B82">
        <v>94</v>
      </c>
      <c r="C82">
        <v>94</v>
      </c>
      <c r="D82" t="s">
        <v>14</v>
      </c>
      <c r="E82">
        <v>92</v>
      </c>
      <c r="F82">
        <v>33</v>
      </c>
    </row>
    <row r="83" spans="1:6" x14ac:dyDescent="0.2">
      <c r="A83" t="s">
        <v>20</v>
      </c>
      <c r="B83">
        <v>180</v>
      </c>
      <c r="C83">
        <v>95</v>
      </c>
      <c r="D83" t="s">
        <v>14</v>
      </c>
      <c r="E83">
        <v>57</v>
      </c>
      <c r="F83">
        <v>33</v>
      </c>
    </row>
    <row r="84" spans="1:6" x14ac:dyDescent="0.2">
      <c r="A84" t="s">
        <v>20</v>
      </c>
      <c r="B84">
        <v>533</v>
      </c>
      <c r="C84">
        <v>96</v>
      </c>
      <c r="D84" t="s">
        <v>14</v>
      </c>
      <c r="E84">
        <v>41</v>
      </c>
      <c r="F84">
        <v>34</v>
      </c>
    </row>
    <row r="85" spans="1:6" x14ac:dyDescent="0.2">
      <c r="A85" t="s">
        <v>20</v>
      </c>
      <c r="B85">
        <v>2443</v>
      </c>
      <c r="C85">
        <v>96</v>
      </c>
      <c r="D85" t="s">
        <v>14</v>
      </c>
      <c r="E85">
        <v>1</v>
      </c>
      <c r="F85">
        <v>35</v>
      </c>
    </row>
    <row r="86" spans="1:6" x14ac:dyDescent="0.2">
      <c r="A86" t="s">
        <v>20</v>
      </c>
      <c r="B86">
        <v>89</v>
      </c>
      <c r="C86">
        <v>96</v>
      </c>
      <c r="D86" t="s">
        <v>14</v>
      </c>
      <c r="E86">
        <v>101</v>
      </c>
      <c r="F86">
        <v>35</v>
      </c>
    </row>
    <row r="87" spans="1:6" x14ac:dyDescent="0.2">
      <c r="A87" t="s">
        <v>20</v>
      </c>
      <c r="B87">
        <v>159</v>
      </c>
      <c r="C87">
        <v>97</v>
      </c>
      <c r="D87" t="s">
        <v>14</v>
      </c>
      <c r="E87">
        <v>1335</v>
      </c>
      <c r="F87">
        <v>35</v>
      </c>
    </row>
    <row r="88" spans="1:6" x14ac:dyDescent="0.2">
      <c r="A88" t="s">
        <v>20</v>
      </c>
      <c r="B88">
        <v>50</v>
      </c>
      <c r="C88">
        <v>98</v>
      </c>
      <c r="D88" t="s">
        <v>14</v>
      </c>
      <c r="E88">
        <v>15</v>
      </c>
      <c r="F88">
        <v>36</v>
      </c>
    </row>
    <row r="89" spans="1:6" x14ac:dyDescent="0.2">
      <c r="A89" t="s">
        <v>20</v>
      </c>
      <c r="B89">
        <v>186</v>
      </c>
      <c r="C89">
        <v>98</v>
      </c>
      <c r="D89" t="s">
        <v>14</v>
      </c>
      <c r="E89">
        <v>454</v>
      </c>
      <c r="F89">
        <v>37</v>
      </c>
    </row>
    <row r="90" spans="1:6" x14ac:dyDescent="0.2">
      <c r="A90" t="s">
        <v>20</v>
      </c>
      <c r="B90">
        <v>1071</v>
      </c>
      <c r="C90">
        <v>100</v>
      </c>
      <c r="D90" t="s">
        <v>14</v>
      </c>
      <c r="E90">
        <v>3182</v>
      </c>
      <c r="F90">
        <v>37</v>
      </c>
    </row>
    <row r="91" spans="1:6" x14ac:dyDescent="0.2">
      <c r="A91" t="s">
        <v>20</v>
      </c>
      <c r="B91">
        <v>117</v>
      </c>
      <c r="C91">
        <v>100</v>
      </c>
      <c r="D91" t="s">
        <v>14</v>
      </c>
      <c r="E91">
        <v>15</v>
      </c>
      <c r="F91">
        <v>37</v>
      </c>
    </row>
    <row r="92" spans="1:6" x14ac:dyDescent="0.2">
      <c r="A92" t="s">
        <v>20</v>
      </c>
      <c r="B92">
        <v>70</v>
      </c>
      <c r="C92">
        <v>101</v>
      </c>
      <c r="D92" t="s">
        <v>14</v>
      </c>
      <c r="E92">
        <v>133</v>
      </c>
      <c r="F92">
        <v>38</v>
      </c>
    </row>
    <row r="93" spans="1:6" x14ac:dyDescent="0.2">
      <c r="A93" t="s">
        <v>20</v>
      </c>
      <c r="B93">
        <v>135</v>
      </c>
      <c r="C93">
        <v>101</v>
      </c>
      <c r="D93" t="s">
        <v>14</v>
      </c>
      <c r="E93">
        <v>2062</v>
      </c>
      <c r="F93">
        <v>38</v>
      </c>
    </row>
    <row r="94" spans="1:6" x14ac:dyDescent="0.2">
      <c r="A94" t="s">
        <v>20</v>
      </c>
      <c r="B94">
        <v>768</v>
      </c>
      <c r="C94">
        <v>102</v>
      </c>
      <c r="D94" t="s">
        <v>14</v>
      </c>
      <c r="E94">
        <v>29</v>
      </c>
      <c r="F94">
        <v>38</v>
      </c>
    </row>
    <row r="95" spans="1:6" x14ac:dyDescent="0.2">
      <c r="A95" t="s">
        <v>20</v>
      </c>
      <c r="B95">
        <v>199</v>
      </c>
      <c r="C95">
        <v>102</v>
      </c>
      <c r="D95" t="s">
        <v>14</v>
      </c>
      <c r="E95">
        <v>132</v>
      </c>
      <c r="F95">
        <v>39</v>
      </c>
    </row>
    <row r="96" spans="1:6" x14ac:dyDescent="0.2">
      <c r="A96" t="s">
        <v>20</v>
      </c>
      <c r="B96">
        <v>107</v>
      </c>
      <c r="C96">
        <v>103</v>
      </c>
      <c r="D96" t="s">
        <v>14</v>
      </c>
      <c r="E96">
        <v>137</v>
      </c>
      <c r="F96">
        <v>40</v>
      </c>
    </row>
    <row r="97" spans="1:6" x14ac:dyDescent="0.2">
      <c r="A97" t="s">
        <v>20</v>
      </c>
      <c r="B97">
        <v>195</v>
      </c>
      <c r="C97">
        <v>103</v>
      </c>
      <c r="D97" t="s">
        <v>14</v>
      </c>
      <c r="E97">
        <v>908</v>
      </c>
      <c r="F97">
        <v>40</v>
      </c>
    </row>
    <row r="98" spans="1:6" x14ac:dyDescent="0.2">
      <c r="A98" t="s">
        <v>20</v>
      </c>
      <c r="B98">
        <v>3376</v>
      </c>
      <c r="C98">
        <v>105</v>
      </c>
      <c r="D98" t="s">
        <v>14</v>
      </c>
      <c r="E98">
        <v>10</v>
      </c>
      <c r="F98">
        <v>40</v>
      </c>
    </row>
    <row r="99" spans="1:6" x14ac:dyDescent="0.2">
      <c r="A99" t="s">
        <v>20</v>
      </c>
      <c r="B99">
        <v>41</v>
      </c>
      <c r="C99">
        <v>106</v>
      </c>
      <c r="D99" t="s">
        <v>14</v>
      </c>
      <c r="E99">
        <v>1910</v>
      </c>
      <c r="F99">
        <v>41</v>
      </c>
    </row>
    <row r="100" spans="1:6" x14ac:dyDescent="0.2">
      <c r="A100" t="s">
        <v>20</v>
      </c>
      <c r="B100">
        <v>1821</v>
      </c>
      <c r="C100">
        <v>106</v>
      </c>
      <c r="D100" t="s">
        <v>14</v>
      </c>
      <c r="E100">
        <v>38</v>
      </c>
      <c r="F100">
        <v>41</v>
      </c>
    </row>
    <row r="101" spans="1:6" x14ac:dyDescent="0.2">
      <c r="A101" t="s">
        <v>20</v>
      </c>
      <c r="B101">
        <v>164</v>
      </c>
      <c r="C101">
        <v>107</v>
      </c>
      <c r="D101" t="s">
        <v>14</v>
      </c>
      <c r="E101">
        <v>104</v>
      </c>
      <c r="F101">
        <v>42</v>
      </c>
    </row>
    <row r="102" spans="1:6" x14ac:dyDescent="0.2">
      <c r="A102" t="s">
        <v>20</v>
      </c>
      <c r="B102">
        <v>157</v>
      </c>
      <c r="C102">
        <v>107</v>
      </c>
      <c r="D102" t="s">
        <v>14</v>
      </c>
      <c r="E102">
        <v>49</v>
      </c>
      <c r="F102">
        <v>44</v>
      </c>
    </row>
    <row r="103" spans="1:6" x14ac:dyDescent="0.2">
      <c r="A103" t="s">
        <v>20</v>
      </c>
      <c r="B103">
        <v>246</v>
      </c>
      <c r="C103">
        <v>107</v>
      </c>
      <c r="D103" t="s">
        <v>14</v>
      </c>
      <c r="E103">
        <v>1</v>
      </c>
      <c r="F103">
        <v>44</v>
      </c>
    </row>
    <row r="104" spans="1:6" x14ac:dyDescent="0.2">
      <c r="A104" t="s">
        <v>20</v>
      </c>
      <c r="B104">
        <v>1396</v>
      </c>
      <c r="C104">
        <v>107</v>
      </c>
      <c r="D104" t="s">
        <v>14</v>
      </c>
      <c r="E104">
        <v>245</v>
      </c>
      <c r="F104">
        <v>45</v>
      </c>
    </row>
    <row r="105" spans="1:6" x14ac:dyDescent="0.2">
      <c r="A105" t="s">
        <v>20</v>
      </c>
      <c r="B105">
        <v>2506</v>
      </c>
      <c r="C105">
        <v>107</v>
      </c>
      <c r="D105" t="s">
        <v>14</v>
      </c>
      <c r="E105">
        <v>32</v>
      </c>
      <c r="F105">
        <v>46</v>
      </c>
    </row>
    <row r="106" spans="1:6" x14ac:dyDescent="0.2">
      <c r="A106" t="s">
        <v>20</v>
      </c>
      <c r="B106">
        <v>244</v>
      </c>
      <c r="C106">
        <v>110</v>
      </c>
      <c r="D106" t="s">
        <v>14</v>
      </c>
      <c r="E106">
        <v>7</v>
      </c>
      <c r="F106">
        <v>47</v>
      </c>
    </row>
    <row r="107" spans="1:6" x14ac:dyDescent="0.2">
      <c r="A107" t="s">
        <v>20</v>
      </c>
      <c r="B107">
        <v>146</v>
      </c>
      <c r="C107">
        <v>110</v>
      </c>
      <c r="D107" t="s">
        <v>14</v>
      </c>
      <c r="E107">
        <v>803</v>
      </c>
      <c r="F107">
        <v>48</v>
      </c>
    </row>
    <row r="108" spans="1:6" x14ac:dyDescent="0.2">
      <c r="A108" t="s">
        <v>20</v>
      </c>
      <c r="B108">
        <v>1267</v>
      </c>
      <c r="C108">
        <v>110</v>
      </c>
      <c r="D108" t="s">
        <v>14</v>
      </c>
      <c r="E108">
        <v>16</v>
      </c>
      <c r="F108">
        <v>49</v>
      </c>
    </row>
    <row r="109" spans="1:6" x14ac:dyDescent="0.2">
      <c r="A109" t="s">
        <v>20</v>
      </c>
      <c r="B109">
        <v>1561</v>
      </c>
      <c r="C109">
        <v>110</v>
      </c>
      <c r="D109" t="s">
        <v>14</v>
      </c>
      <c r="E109">
        <v>31</v>
      </c>
      <c r="F109">
        <v>49</v>
      </c>
    </row>
    <row r="110" spans="1:6" x14ac:dyDescent="0.2">
      <c r="A110" t="s">
        <v>20</v>
      </c>
      <c r="B110">
        <v>48</v>
      </c>
      <c r="C110">
        <v>111</v>
      </c>
      <c r="D110" t="s">
        <v>14</v>
      </c>
      <c r="E110">
        <v>108</v>
      </c>
      <c r="F110">
        <v>52</v>
      </c>
    </row>
    <row r="111" spans="1:6" x14ac:dyDescent="0.2">
      <c r="A111" t="s">
        <v>20</v>
      </c>
      <c r="B111">
        <v>2739</v>
      </c>
      <c r="C111">
        <v>112</v>
      </c>
      <c r="D111" t="s">
        <v>14</v>
      </c>
      <c r="E111">
        <v>30</v>
      </c>
      <c r="F111">
        <v>53</v>
      </c>
    </row>
    <row r="112" spans="1:6" x14ac:dyDescent="0.2">
      <c r="A112" t="s">
        <v>20</v>
      </c>
      <c r="B112">
        <v>3537</v>
      </c>
      <c r="C112">
        <v>112</v>
      </c>
      <c r="D112" t="s">
        <v>14</v>
      </c>
      <c r="E112">
        <v>17</v>
      </c>
      <c r="F112">
        <v>54</v>
      </c>
    </row>
    <row r="113" spans="1:6" x14ac:dyDescent="0.2">
      <c r="A113" t="s">
        <v>20</v>
      </c>
      <c r="B113">
        <v>2107</v>
      </c>
      <c r="C113">
        <v>112</v>
      </c>
      <c r="D113" t="s">
        <v>14</v>
      </c>
      <c r="E113">
        <v>80</v>
      </c>
      <c r="F113">
        <v>55</v>
      </c>
    </row>
    <row r="114" spans="1:6" x14ac:dyDescent="0.2">
      <c r="A114" t="s">
        <v>20</v>
      </c>
      <c r="B114">
        <v>3318</v>
      </c>
      <c r="C114">
        <v>113</v>
      </c>
      <c r="D114" t="s">
        <v>14</v>
      </c>
      <c r="E114">
        <v>2468</v>
      </c>
      <c r="F114">
        <v>55</v>
      </c>
    </row>
    <row r="115" spans="1:6" x14ac:dyDescent="0.2">
      <c r="A115" t="s">
        <v>20</v>
      </c>
      <c r="B115">
        <v>340</v>
      </c>
      <c r="C115">
        <v>113</v>
      </c>
      <c r="D115" t="s">
        <v>14</v>
      </c>
      <c r="E115">
        <v>26</v>
      </c>
      <c r="F115">
        <v>56</v>
      </c>
    </row>
    <row r="116" spans="1:6" x14ac:dyDescent="0.2">
      <c r="A116" t="s">
        <v>20</v>
      </c>
      <c r="B116">
        <v>1442</v>
      </c>
      <c r="C116">
        <v>114</v>
      </c>
      <c r="D116" t="s">
        <v>14</v>
      </c>
      <c r="E116">
        <v>73</v>
      </c>
      <c r="F116">
        <v>56</v>
      </c>
    </row>
    <row r="117" spans="1:6" x14ac:dyDescent="0.2">
      <c r="A117" t="s">
        <v>20</v>
      </c>
      <c r="B117">
        <v>126</v>
      </c>
      <c r="C117">
        <v>114</v>
      </c>
      <c r="D117" t="s">
        <v>14</v>
      </c>
      <c r="E117">
        <v>128</v>
      </c>
      <c r="F117">
        <v>57</v>
      </c>
    </row>
    <row r="118" spans="1:6" x14ac:dyDescent="0.2">
      <c r="A118" t="s">
        <v>20</v>
      </c>
      <c r="B118">
        <v>524</v>
      </c>
      <c r="C118">
        <v>114</v>
      </c>
      <c r="D118" t="s">
        <v>14</v>
      </c>
      <c r="E118">
        <v>33</v>
      </c>
      <c r="F118">
        <v>57</v>
      </c>
    </row>
    <row r="119" spans="1:6" x14ac:dyDescent="0.2">
      <c r="A119" t="s">
        <v>20</v>
      </c>
      <c r="B119">
        <v>1989</v>
      </c>
      <c r="C119">
        <v>115</v>
      </c>
      <c r="D119" t="s">
        <v>14</v>
      </c>
      <c r="E119">
        <v>1072</v>
      </c>
      <c r="F119">
        <v>58</v>
      </c>
    </row>
    <row r="120" spans="1:6" x14ac:dyDescent="0.2">
      <c r="A120" t="s">
        <v>20</v>
      </c>
      <c r="B120">
        <v>157</v>
      </c>
      <c r="C120">
        <v>116</v>
      </c>
      <c r="D120" t="s">
        <v>14</v>
      </c>
      <c r="E120">
        <v>393</v>
      </c>
      <c r="F120">
        <v>60</v>
      </c>
    </row>
    <row r="121" spans="1:6" x14ac:dyDescent="0.2">
      <c r="A121" t="s">
        <v>20</v>
      </c>
      <c r="B121">
        <v>4498</v>
      </c>
      <c r="C121">
        <v>116</v>
      </c>
      <c r="D121" t="s">
        <v>14</v>
      </c>
      <c r="E121">
        <v>1257</v>
      </c>
      <c r="F121">
        <v>62</v>
      </c>
    </row>
    <row r="122" spans="1:6" x14ac:dyDescent="0.2">
      <c r="A122" t="s">
        <v>20</v>
      </c>
      <c r="B122">
        <v>80</v>
      </c>
      <c r="C122">
        <v>117</v>
      </c>
      <c r="D122" t="s">
        <v>14</v>
      </c>
      <c r="E122">
        <v>328</v>
      </c>
      <c r="F122">
        <v>62</v>
      </c>
    </row>
    <row r="123" spans="1:6" x14ac:dyDescent="0.2">
      <c r="A123" t="s">
        <v>20</v>
      </c>
      <c r="B123">
        <v>43</v>
      </c>
      <c r="C123">
        <v>117</v>
      </c>
      <c r="D123" t="s">
        <v>14</v>
      </c>
      <c r="E123">
        <v>147</v>
      </c>
      <c r="F123">
        <v>63</v>
      </c>
    </row>
    <row r="124" spans="1:6" x14ac:dyDescent="0.2">
      <c r="A124" t="s">
        <v>20</v>
      </c>
      <c r="B124">
        <v>2053</v>
      </c>
      <c r="C124">
        <v>119</v>
      </c>
      <c r="D124" t="s">
        <v>14</v>
      </c>
      <c r="E124">
        <v>830</v>
      </c>
      <c r="F124">
        <v>63</v>
      </c>
    </row>
    <row r="125" spans="1:6" x14ac:dyDescent="0.2">
      <c r="A125" t="s">
        <v>20</v>
      </c>
      <c r="B125">
        <v>168</v>
      </c>
      <c r="C125">
        <v>121</v>
      </c>
      <c r="D125" t="s">
        <v>14</v>
      </c>
      <c r="E125">
        <v>331</v>
      </c>
      <c r="F125">
        <v>64</v>
      </c>
    </row>
    <row r="126" spans="1:6" x14ac:dyDescent="0.2">
      <c r="A126" t="s">
        <v>20</v>
      </c>
      <c r="B126">
        <v>4289</v>
      </c>
      <c r="C126">
        <v>121</v>
      </c>
      <c r="D126" t="s">
        <v>14</v>
      </c>
      <c r="E126">
        <v>25</v>
      </c>
      <c r="F126">
        <v>64</v>
      </c>
    </row>
    <row r="127" spans="1:6" x14ac:dyDescent="0.2">
      <c r="A127" t="s">
        <v>20</v>
      </c>
      <c r="B127">
        <v>165</v>
      </c>
      <c r="C127">
        <v>121</v>
      </c>
      <c r="D127" t="s">
        <v>14</v>
      </c>
      <c r="E127">
        <v>3483</v>
      </c>
      <c r="F127">
        <v>64</v>
      </c>
    </row>
    <row r="128" spans="1:6" x14ac:dyDescent="0.2">
      <c r="A128" t="s">
        <v>20</v>
      </c>
      <c r="B128">
        <v>1815</v>
      </c>
      <c r="C128">
        <v>122</v>
      </c>
      <c r="D128" t="s">
        <v>14</v>
      </c>
      <c r="E128">
        <v>923</v>
      </c>
      <c r="F128">
        <v>64</v>
      </c>
    </row>
    <row r="129" spans="1:6" x14ac:dyDescent="0.2">
      <c r="A129" t="s">
        <v>20</v>
      </c>
      <c r="B129">
        <v>397</v>
      </c>
      <c r="C129">
        <v>122</v>
      </c>
      <c r="D129" t="s">
        <v>14</v>
      </c>
      <c r="E129">
        <v>1</v>
      </c>
      <c r="F129">
        <v>65</v>
      </c>
    </row>
    <row r="130" spans="1:6" x14ac:dyDescent="0.2">
      <c r="A130" t="s">
        <v>20</v>
      </c>
      <c r="B130">
        <v>1539</v>
      </c>
      <c r="C130">
        <v>122</v>
      </c>
      <c r="D130" t="s">
        <v>14</v>
      </c>
      <c r="E130">
        <v>33</v>
      </c>
      <c r="F130">
        <v>65</v>
      </c>
    </row>
    <row r="131" spans="1:6" x14ac:dyDescent="0.2">
      <c r="A131" t="s">
        <v>20</v>
      </c>
      <c r="B131">
        <v>138</v>
      </c>
      <c r="C131">
        <v>122</v>
      </c>
      <c r="D131" t="s">
        <v>14</v>
      </c>
      <c r="E131">
        <v>40</v>
      </c>
      <c r="F131">
        <v>67</v>
      </c>
    </row>
    <row r="132" spans="1:6" x14ac:dyDescent="0.2">
      <c r="A132" t="s">
        <v>20</v>
      </c>
      <c r="B132">
        <v>3594</v>
      </c>
      <c r="C132">
        <v>123</v>
      </c>
      <c r="D132" t="s">
        <v>14</v>
      </c>
      <c r="E132">
        <v>23</v>
      </c>
      <c r="F132">
        <v>67</v>
      </c>
    </row>
    <row r="133" spans="1:6" x14ac:dyDescent="0.2">
      <c r="A133" t="s">
        <v>20</v>
      </c>
      <c r="B133">
        <v>5880</v>
      </c>
      <c r="C133">
        <v>123</v>
      </c>
      <c r="D133" t="s">
        <v>14</v>
      </c>
      <c r="E133">
        <v>75</v>
      </c>
      <c r="F133">
        <v>67</v>
      </c>
    </row>
    <row r="134" spans="1:6" x14ac:dyDescent="0.2">
      <c r="A134" t="s">
        <v>20</v>
      </c>
      <c r="B134">
        <v>112</v>
      </c>
      <c r="C134">
        <v>123</v>
      </c>
      <c r="D134" t="s">
        <v>14</v>
      </c>
      <c r="E134">
        <v>2176</v>
      </c>
      <c r="F134">
        <v>67</v>
      </c>
    </row>
    <row r="135" spans="1:6" x14ac:dyDescent="0.2">
      <c r="A135" t="s">
        <v>20</v>
      </c>
      <c r="B135">
        <v>943</v>
      </c>
      <c r="C135">
        <v>125</v>
      </c>
      <c r="D135" t="s">
        <v>14</v>
      </c>
      <c r="E135">
        <v>441</v>
      </c>
      <c r="F135">
        <v>67</v>
      </c>
    </row>
    <row r="136" spans="1:6" x14ac:dyDescent="0.2">
      <c r="A136" t="s">
        <v>20</v>
      </c>
      <c r="B136">
        <v>2468</v>
      </c>
      <c r="C136">
        <v>126</v>
      </c>
      <c r="D136" t="s">
        <v>14</v>
      </c>
      <c r="E136">
        <v>25</v>
      </c>
      <c r="F136">
        <v>67</v>
      </c>
    </row>
    <row r="137" spans="1:6" x14ac:dyDescent="0.2">
      <c r="A137" t="s">
        <v>20</v>
      </c>
      <c r="B137">
        <v>2551</v>
      </c>
      <c r="C137">
        <v>126</v>
      </c>
      <c r="D137" t="s">
        <v>14</v>
      </c>
      <c r="E137">
        <v>127</v>
      </c>
      <c r="F137">
        <v>67</v>
      </c>
    </row>
    <row r="138" spans="1:6" x14ac:dyDescent="0.2">
      <c r="A138" t="s">
        <v>20</v>
      </c>
      <c r="B138">
        <v>101</v>
      </c>
      <c r="C138">
        <v>126</v>
      </c>
      <c r="D138" t="s">
        <v>14</v>
      </c>
      <c r="E138">
        <v>355</v>
      </c>
      <c r="F138">
        <v>70</v>
      </c>
    </row>
    <row r="139" spans="1:6" x14ac:dyDescent="0.2">
      <c r="A139" t="s">
        <v>20</v>
      </c>
      <c r="B139">
        <v>92</v>
      </c>
      <c r="C139">
        <v>126</v>
      </c>
      <c r="D139" t="s">
        <v>14</v>
      </c>
      <c r="E139">
        <v>44</v>
      </c>
      <c r="F139">
        <v>71</v>
      </c>
    </row>
    <row r="140" spans="1:6" x14ac:dyDescent="0.2">
      <c r="A140" t="s">
        <v>20</v>
      </c>
      <c r="B140">
        <v>62</v>
      </c>
      <c r="C140">
        <v>126</v>
      </c>
      <c r="D140" t="s">
        <v>14</v>
      </c>
      <c r="E140">
        <v>67</v>
      </c>
      <c r="F140">
        <v>73</v>
      </c>
    </row>
    <row r="141" spans="1:6" x14ac:dyDescent="0.2">
      <c r="A141" t="s">
        <v>20</v>
      </c>
      <c r="B141">
        <v>149</v>
      </c>
      <c r="C141">
        <v>127</v>
      </c>
      <c r="D141" t="s">
        <v>14</v>
      </c>
      <c r="E141">
        <v>1068</v>
      </c>
      <c r="F141">
        <v>73</v>
      </c>
    </row>
    <row r="142" spans="1:6" x14ac:dyDescent="0.2">
      <c r="A142" t="s">
        <v>20</v>
      </c>
      <c r="B142">
        <v>329</v>
      </c>
      <c r="C142">
        <v>127</v>
      </c>
      <c r="D142" t="s">
        <v>14</v>
      </c>
      <c r="E142">
        <v>424</v>
      </c>
      <c r="F142">
        <v>75</v>
      </c>
    </row>
    <row r="143" spans="1:6" x14ac:dyDescent="0.2">
      <c r="A143" t="s">
        <v>20</v>
      </c>
      <c r="B143">
        <v>97</v>
      </c>
      <c r="C143">
        <v>128</v>
      </c>
      <c r="D143" t="s">
        <v>14</v>
      </c>
      <c r="E143">
        <v>151</v>
      </c>
      <c r="F143">
        <v>75</v>
      </c>
    </row>
    <row r="144" spans="1:6" x14ac:dyDescent="0.2">
      <c r="A144" t="s">
        <v>20</v>
      </c>
      <c r="B144">
        <v>1784</v>
      </c>
      <c r="C144">
        <v>128</v>
      </c>
      <c r="D144" t="s">
        <v>14</v>
      </c>
      <c r="E144">
        <v>1608</v>
      </c>
      <c r="F144">
        <v>75</v>
      </c>
    </row>
    <row r="145" spans="1:6" x14ac:dyDescent="0.2">
      <c r="A145" t="s">
        <v>20</v>
      </c>
      <c r="B145">
        <v>1684</v>
      </c>
      <c r="C145">
        <v>129</v>
      </c>
      <c r="D145" t="s">
        <v>14</v>
      </c>
      <c r="E145">
        <v>941</v>
      </c>
      <c r="F145">
        <v>75</v>
      </c>
    </row>
    <row r="146" spans="1:6" x14ac:dyDescent="0.2">
      <c r="A146" t="s">
        <v>20</v>
      </c>
      <c r="B146">
        <v>250</v>
      </c>
      <c r="C146">
        <v>129</v>
      </c>
      <c r="D146" t="s">
        <v>14</v>
      </c>
      <c r="E146">
        <v>1</v>
      </c>
      <c r="F146">
        <v>76</v>
      </c>
    </row>
    <row r="147" spans="1:6" x14ac:dyDescent="0.2">
      <c r="A147" t="s">
        <v>20</v>
      </c>
      <c r="B147">
        <v>238</v>
      </c>
      <c r="C147">
        <v>130</v>
      </c>
      <c r="D147" t="s">
        <v>14</v>
      </c>
      <c r="E147">
        <v>40</v>
      </c>
      <c r="F147">
        <v>77</v>
      </c>
    </row>
    <row r="148" spans="1:6" x14ac:dyDescent="0.2">
      <c r="A148" t="s">
        <v>20</v>
      </c>
      <c r="B148">
        <v>53</v>
      </c>
      <c r="C148">
        <v>130</v>
      </c>
      <c r="D148" t="s">
        <v>14</v>
      </c>
      <c r="E148">
        <v>3015</v>
      </c>
      <c r="F148">
        <v>77</v>
      </c>
    </row>
    <row r="149" spans="1:6" x14ac:dyDescent="0.2">
      <c r="A149" t="s">
        <v>20</v>
      </c>
      <c r="B149">
        <v>214</v>
      </c>
      <c r="C149">
        <v>131</v>
      </c>
      <c r="D149" t="s">
        <v>14</v>
      </c>
      <c r="E149">
        <v>435</v>
      </c>
      <c r="F149">
        <v>77</v>
      </c>
    </row>
    <row r="150" spans="1:6" x14ac:dyDescent="0.2">
      <c r="A150" t="s">
        <v>20</v>
      </c>
      <c r="B150">
        <v>222</v>
      </c>
      <c r="C150">
        <v>131</v>
      </c>
      <c r="D150" t="s">
        <v>14</v>
      </c>
      <c r="E150">
        <v>714</v>
      </c>
      <c r="F150">
        <v>78</v>
      </c>
    </row>
    <row r="151" spans="1:6" x14ac:dyDescent="0.2">
      <c r="A151" t="s">
        <v>20</v>
      </c>
      <c r="B151">
        <v>1884</v>
      </c>
      <c r="C151">
        <v>131</v>
      </c>
      <c r="D151" t="s">
        <v>14</v>
      </c>
      <c r="E151">
        <v>5497</v>
      </c>
      <c r="F151">
        <v>78</v>
      </c>
    </row>
    <row r="152" spans="1:6" x14ac:dyDescent="0.2">
      <c r="A152" t="s">
        <v>20</v>
      </c>
      <c r="B152">
        <v>218</v>
      </c>
      <c r="C152">
        <v>131</v>
      </c>
      <c r="D152" t="s">
        <v>14</v>
      </c>
      <c r="E152">
        <v>418</v>
      </c>
      <c r="F152">
        <v>79</v>
      </c>
    </row>
    <row r="153" spans="1:6" x14ac:dyDescent="0.2">
      <c r="A153" t="s">
        <v>20</v>
      </c>
      <c r="B153">
        <v>6465</v>
      </c>
      <c r="C153">
        <v>131</v>
      </c>
      <c r="D153" t="s">
        <v>14</v>
      </c>
      <c r="E153">
        <v>1439</v>
      </c>
      <c r="F153">
        <v>80</v>
      </c>
    </row>
    <row r="154" spans="1:6" x14ac:dyDescent="0.2">
      <c r="A154" t="s">
        <v>20</v>
      </c>
      <c r="B154">
        <v>59</v>
      </c>
      <c r="C154">
        <v>132</v>
      </c>
      <c r="D154" t="s">
        <v>14</v>
      </c>
      <c r="E154">
        <v>15</v>
      </c>
      <c r="F154">
        <v>80</v>
      </c>
    </row>
    <row r="155" spans="1:6" x14ac:dyDescent="0.2">
      <c r="A155" t="s">
        <v>20</v>
      </c>
      <c r="B155">
        <v>88</v>
      </c>
      <c r="C155">
        <v>132</v>
      </c>
      <c r="D155" t="s">
        <v>14</v>
      </c>
      <c r="E155">
        <v>1999</v>
      </c>
      <c r="F155">
        <v>82</v>
      </c>
    </row>
    <row r="156" spans="1:6" x14ac:dyDescent="0.2">
      <c r="A156" t="s">
        <v>20</v>
      </c>
      <c r="B156">
        <v>1697</v>
      </c>
      <c r="C156">
        <v>132</v>
      </c>
      <c r="D156" t="s">
        <v>14</v>
      </c>
      <c r="E156">
        <v>118</v>
      </c>
      <c r="F156">
        <v>83</v>
      </c>
    </row>
    <row r="157" spans="1:6" x14ac:dyDescent="0.2">
      <c r="A157" t="s">
        <v>20</v>
      </c>
      <c r="B157">
        <v>92</v>
      </c>
      <c r="C157">
        <v>133</v>
      </c>
      <c r="D157" t="s">
        <v>14</v>
      </c>
      <c r="E157">
        <v>162</v>
      </c>
      <c r="F157">
        <v>83</v>
      </c>
    </row>
    <row r="158" spans="1:6" x14ac:dyDescent="0.2">
      <c r="A158" t="s">
        <v>20</v>
      </c>
      <c r="B158">
        <v>186</v>
      </c>
      <c r="C158">
        <v>133</v>
      </c>
      <c r="D158" t="s">
        <v>14</v>
      </c>
      <c r="E158">
        <v>83</v>
      </c>
      <c r="F158">
        <v>84</v>
      </c>
    </row>
    <row r="159" spans="1:6" x14ac:dyDescent="0.2">
      <c r="A159" t="s">
        <v>20</v>
      </c>
      <c r="B159">
        <v>138</v>
      </c>
      <c r="C159">
        <v>133</v>
      </c>
      <c r="D159" t="s">
        <v>14</v>
      </c>
      <c r="E159">
        <v>747</v>
      </c>
      <c r="F159">
        <v>86</v>
      </c>
    </row>
    <row r="160" spans="1:6" x14ac:dyDescent="0.2">
      <c r="A160" t="s">
        <v>20</v>
      </c>
      <c r="B160">
        <v>261</v>
      </c>
      <c r="C160">
        <v>134</v>
      </c>
      <c r="D160" t="s">
        <v>14</v>
      </c>
      <c r="E160">
        <v>84</v>
      </c>
      <c r="F160">
        <v>86</v>
      </c>
    </row>
    <row r="161" spans="1:6" x14ac:dyDescent="0.2">
      <c r="A161" t="s">
        <v>20</v>
      </c>
      <c r="B161">
        <v>107</v>
      </c>
      <c r="C161">
        <v>134</v>
      </c>
      <c r="D161" t="s">
        <v>14</v>
      </c>
      <c r="E161">
        <v>91</v>
      </c>
      <c r="F161">
        <v>86</v>
      </c>
    </row>
    <row r="162" spans="1:6" x14ac:dyDescent="0.2">
      <c r="A162" t="s">
        <v>20</v>
      </c>
      <c r="B162">
        <v>199</v>
      </c>
      <c r="C162">
        <v>134</v>
      </c>
      <c r="D162" t="s">
        <v>14</v>
      </c>
      <c r="E162">
        <v>792</v>
      </c>
      <c r="F162">
        <v>87</v>
      </c>
    </row>
    <row r="163" spans="1:6" x14ac:dyDescent="0.2">
      <c r="A163" t="s">
        <v>20</v>
      </c>
      <c r="B163">
        <v>5512</v>
      </c>
      <c r="C163">
        <v>135</v>
      </c>
      <c r="D163" t="s">
        <v>14</v>
      </c>
      <c r="E163">
        <v>32</v>
      </c>
      <c r="F163">
        <v>88</v>
      </c>
    </row>
    <row r="164" spans="1:6" x14ac:dyDescent="0.2">
      <c r="A164" t="s">
        <v>20</v>
      </c>
      <c r="B164">
        <v>86</v>
      </c>
      <c r="C164">
        <v>135</v>
      </c>
      <c r="D164" t="s">
        <v>14</v>
      </c>
      <c r="E164">
        <v>186</v>
      </c>
      <c r="F164">
        <v>91</v>
      </c>
    </row>
    <row r="165" spans="1:6" x14ac:dyDescent="0.2">
      <c r="A165" t="s">
        <v>20</v>
      </c>
      <c r="B165">
        <v>2768</v>
      </c>
      <c r="C165">
        <v>135</v>
      </c>
      <c r="D165" t="s">
        <v>14</v>
      </c>
      <c r="E165">
        <v>605</v>
      </c>
      <c r="F165">
        <v>92</v>
      </c>
    </row>
    <row r="166" spans="1:6" x14ac:dyDescent="0.2">
      <c r="A166" t="s">
        <v>20</v>
      </c>
      <c r="B166">
        <v>48</v>
      </c>
      <c r="C166">
        <v>136</v>
      </c>
      <c r="D166" t="s">
        <v>14</v>
      </c>
      <c r="E166">
        <v>1</v>
      </c>
      <c r="F166">
        <v>92</v>
      </c>
    </row>
    <row r="167" spans="1:6" x14ac:dyDescent="0.2">
      <c r="A167" t="s">
        <v>20</v>
      </c>
      <c r="B167">
        <v>87</v>
      </c>
      <c r="C167">
        <v>137</v>
      </c>
      <c r="D167" t="s">
        <v>14</v>
      </c>
      <c r="E167">
        <v>31</v>
      </c>
      <c r="F167">
        <v>92</v>
      </c>
    </row>
    <row r="168" spans="1:6" x14ac:dyDescent="0.2">
      <c r="A168" t="s">
        <v>20</v>
      </c>
      <c r="B168">
        <v>1894</v>
      </c>
      <c r="C168">
        <v>137</v>
      </c>
      <c r="D168" t="s">
        <v>14</v>
      </c>
      <c r="E168">
        <v>1181</v>
      </c>
      <c r="F168">
        <v>94</v>
      </c>
    </row>
    <row r="169" spans="1:6" x14ac:dyDescent="0.2">
      <c r="A169" t="s">
        <v>20</v>
      </c>
      <c r="B169">
        <v>282</v>
      </c>
      <c r="C169">
        <v>138</v>
      </c>
      <c r="D169" t="s">
        <v>14</v>
      </c>
      <c r="E169">
        <v>39</v>
      </c>
      <c r="F169">
        <v>94</v>
      </c>
    </row>
    <row r="170" spans="1:6" x14ac:dyDescent="0.2">
      <c r="A170" t="s">
        <v>20</v>
      </c>
      <c r="B170">
        <v>116</v>
      </c>
      <c r="C170">
        <v>138</v>
      </c>
      <c r="D170" t="s">
        <v>14</v>
      </c>
      <c r="E170">
        <v>46</v>
      </c>
      <c r="F170">
        <v>100</v>
      </c>
    </row>
    <row r="171" spans="1:6" x14ac:dyDescent="0.2">
      <c r="A171" t="s">
        <v>20</v>
      </c>
      <c r="B171">
        <v>83</v>
      </c>
      <c r="C171">
        <v>138</v>
      </c>
      <c r="D171" t="s">
        <v>14</v>
      </c>
      <c r="E171">
        <v>105</v>
      </c>
      <c r="F171">
        <v>101</v>
      </c>
    </row>
    <row r="172" spans="1:6" x14ac:dyDescent="0.2">
      <c r="A172" t="s">
        <v>20</v>
      </c>
      <c r="B172">
        <v>91</v>
      </c>
      <c r="C172">
        <v>139</v>
      </c>
      <c r="D172" t="s">
        <v>14</v>
      </c>
      <c r="E172">
        <v>535</v>
      </c>
      <c r="F172">
        <v>102</v>
      </c>
    </row>
    <row r="173" spans="1:6" x14ac:dyDescent="0.2">
      <c r="A173" t="s">
        <v>20</v>
      </c>
      <c r="B173">
        <v>546</v>
      </c>
      <c r="C173">
        <v>139</v>
      </c>
      <c r="D173" t="s">
        <v>14</v>
      </c>
      <c r="E173">
        <v>16</v>
      </c>
      <c r="F173">
        <v>104</v>
      </c>
    </row>
    <row r="174" spans="1:6" x14ac:dyDescent="0.2">
      <c r="A174" t="s">
        <v>20</v>
      </c>
      <c r="B174">
        <v>393</v>
      </c>
      <c r="C174">
        <v>140</v>
      </c>
      <c r="D174" t="s">
        <v>14</v>
      </c>
      <c r="E174">
        <v>575</v>
      </c>
      <c r="F174">
        <v>105</v>
      </c>
    </row>
    <row r="175" spans="1:6" x14ac:dyDescent="0.2">
      <c r="A175" t="s">
        <v>20</v>
      </c>
      <c r="B175">
        <v>133</v>
      </c>
      <c r="C175">
        <v>140</v>
      </c>
      <c r="D175" t="s">
        <v>14</v>
      </c>
      <c r="E175">
        <v>1120</v>
      </c>
      <c r="F175">
        <v>105</v>
      </c>
    </row>
    <row r="176" spans="1:6" x14ac:dyDescent="0.2">
      <c r="A176" t="s">
        <v>20</v>
      </c>
      <c r="B176">
        <v>254</v>
      </c>
      <c r="C176">
        <v>140</v>
      </c>
      <c r="D176" t="s">
        <v>14</v>
      </c>
      <c r="E176">
        <v>113</v>
      </c>
      <c r="F176">
        <v>106</v>
      </c>
    </row>
    <row r="177" spans="1:6" x14ac:dyDescent="0.2">
      <c r="A177" t="s">
        <v>20</v>
      </c>
      <c r="B177">
        <v>176</v>
      </c>
      <c r="C177">
        <v>142</v>
      </c>
      <c r="D177" t="s">
        <v>14</v>
      </c>
      <c r="E177">
        <v>1538</v>
      </c>
      <c r="F177">
        <v>107</v>
      </c>
    </row>
    <row r="178" spans="1:6" x14ac:dyDescent="0.2">
      <c r="A178" t="s">
        <v>20</v>
      </c>
      <c r="B178">
        <v>337</v>
      </c>
      <c r="C178">
        <v>142</v>
      </c>
      <c r="D178" t="s">
        <v>14</v>
      </c>
      <c r="E178">
        <v>9</v>
      </c>
      <c r="F178">
        <v>108</v>
      </c>
    </row>
    <row r="179" spans="1:6" x14ac:dyDescent="0.2">
      <c r="A179" t="s">
        <v>20</v>
      </c>
      <c r="B179">
        <v>107</v>
      </c>
      <c r="C179">
        <v>142</v>
      </c>
      <c r="D179" t="s">
        <v>14</v>
      </c>
      <c r="E179">
        <v>554</v>
      </c>
      <c r="F179">
        <v>111</v>
      </c>
    </row>
    <row r="180" spans="1:6" x14ac:dyDescent="0.2">
      <c r="A180" t="s">
        <v>20</v>
      </c>
      <c r="B180">
        <v>183</v>
      </c>
      <c r="C180">
        <v>142</v>
      </c>
      <c r="D180" t="s">
        <v>14</v>
      </c>
      <c r="E180">
        <v>648</v>
      </c>
      <c r="F180">
        <v>112</v>
      </c>
    </row>
    <row r="181" spans="1:6" x14ac:dyDescent="0.2">
      <c r="A181" t="s">
        <v>20</v>
      </c>
      <c r="B181">
        <v>72</v>
      </c>
      <c r="C181">
        <v>143</v>
      </c>
      <c r="D181" t="s">
        <v>14</v>
      </c>
      <c r="E181">
        <v>21</v>
      </c>
      <c r="F181">
        <v>112</v>
      </c>
    </row>
    <row r="182" spans="1:6" x14ac:dyDescent="0.2">
      <c r="A182" t="s">
        <v>20</v>
      </c>
      <c r="B182">
        <v>295</v>
      </c>
      <c r="C182">
        <v>144</v>
      </c>
      <c r="D182" t="s">
        <v>14</v>
      </c>
      <c r="E182">
        <v>54</v>
      </c>
      <c r="F182">
        <v>113</v>
      </c>
    </row>
    <row r="183" spans="1:6" x14ac:dyDescent="0.2">
      <c r="A183" t="s">
        <v>20</v>
      </c>
      <c r="B183">
        <v>142</v>
      </c>
      <c r="C183">
        <v>144</v>
      </c>
      <c r="D183" t="s">
        <v>14</v>
      </c>
      <c r="E183">
        <v>120</v>
      </c>
      <c r="F183">
        <v>114</v>
      </c>
    </row>
    <row r="184" spans="1:6" x14ac:dyDescent="0.2">
      <c r="A184" t="s">
        <v>20</v>
      </c>
      <c r="B184">
        <v>85</v>
      </c>
      <c r="C184">
        <v>144</v>
      </c>
      <c r="D184" t="s">
        <v>14</v>
      </c>
      <c r="E184">
        <v>579</v>
      </c>
      <c r="F184">
        <v>115</v>
      </c>
    </row>
    <row r="185" spans="1:6" x14ac:dyDescent="0.2">
      <c r="A185" t="s">
        <v>20</v>
      </c>
      <c r="B185">
        <v>659</v>
      </c>
      <c r="C185">
        <v>144</v>
      </c>
      <c r="D185" t="s">
        <v>14</v>
      </c>
      <c r="E185">
        <v>2072</v>
      </c>
      <c r="F185">
        <v>117</v>
      </c>
    </row>
    <row r="186" spans="1:6" x14ac:dyDescent="0.2">
      <c r="A186" t="s">
        <v>20</v>
      </c>
      <c r="B186">
        <v>121</v>
      </c>
      <c r="C186">
        <v>146</v>
      </c>
      <c r="D186" t="s">
        <v>14</v>
      </c>
      <c r="E186">
        <v>0</v>
      </c>
      <c r="F186">
        <v>118</v>
      </c>
    </row>
    <row r="187" spans="1:6" x14ac:dyDescent="0.2">
      <c r="A187" t="s">
        <v>20</v>
      </c>
      <c r="B187">
        <v>3742</v>
      </c>
      <c r="C187">
        <v>147</v>
      </c>
      <c r="D187" t="s">
        <v>14</v>
      </c>
      <c r="E187">
        <v>1796</v>
      </c>
      <c r="F187">
        <v>120</v>
      </c>
    </row>
    <row r="188" spans="1:6" x14ac:dyDescent="0.2">
      <c r="A188" t="s">
        <v>20</v>
      </c>
      <c r="B188">
        <v>223</v>
      </c>
      <c r="C188">
        <v>147</v>
      </c>
      <c r="D188" t="s">
        <v>14</v>
      </c>
      <c r="E188">
        <v>62</v>
      </c>
      <c r="F188">
        <v>120</v>
      </c>
    </row>
    <row r="189" spans="1:6" x14ac:dyDescent="0.2">
      <c r="A189" t="s">
        <v>20</v>
      </c>
      <c r="B189">
        <v>133</v>
      </c>
      <c r="C189">
        <v>147</v>
      </c>
      <c r="D189" t="s">
        <v>14</v>
      </c>
      <c r="E189">
        <v>347</v>
      </c>
      <c r="F189">
        <v>121</v>
      </c>
    </row>
    <row r="190" spans="1:6" x14ac:dyDescent="0.2">
      <c r="A190" t="s">
        <v>20</v>
      </c>
      <c r="B190">
        <v>5168</v>
      </c>
      <c r="C190">
        <v>148</v>
      </c>
      <c r="D190" t="s">
        <v>14</v>
      </c>
      <c r="E190">
        <v>19</v>
      </c>
      <c r="F190">
        <v>127</v>
      </c>
    </row>
    <row r="191" spans="1:6" x14ac:dyDescent="0.2">
      <c r="A191" t="s">
        <v>20</v>
      </c>
      <c r="B191">
        <v>307</v>
      </c>
      <c r="C191">
        <v>148</v>
      </c>
      <c r="D191" t="s">
        <v>14</v>
      </c>
      <c r="E191">
        <v>1258</v>
      </c>
      <c r="F191">
        <v>128</v>
      </c>
    </row>
    <row r="192" spans="1:6" x14ac:dyDescent="0.2">
      <c r="A192" t="s">
        <v>20</v>
      </c>
      <c r="B192">
        <v>2441</v>
      </c>
      <c r="C192">
        <v>149</v>
      </c>
      <c r="D192" t="s">
        <v>14</v>
      </c>
      <c r="E192">
        <v>362</v>
      </c>
      <c r="F192">
        <v>130</v>
      </c>
    </row>
    <row r="193" spans="1:6" x14ac:dyDescent="0.2">
      <c r="A193" t="s">
        <v>20</v>
      </c>
      <c r="B193">
        <v>1385</v>
      </c>
      <c r="C193">
        <v>149</v>
      </c>
      <c r="D193" t="s">
        <v>14</v>
      </c>
      <c r="E193">
        <v>133</v>
      </c>
      <c r="F193">
        <v>131</v>
      </c>
    </row>
    <row r="194" spans="1:6" x14ac:dyDescent="0.2">
      <c r="A194" t="s">
        <v>20</v>
      </c>
      <c r="B194">
        <v>190</v>
      </c>
      <c r="C194">
        <v>150</v>
      </c>
      <c r="D194" t="s">
        <v>14</v>
      </c>
      <c r="E194">
        <v>846</v>
      </c>
      <c r="F194">
        <v>132</v>
      </c>
    </row>
    <row r="195" spans="1:6" x14ac:dyDescent="0.2">
      <c r="A195" t="s">
        <v>20</v>
      </c>
      <c r="B195">
        <v>470</v>
      </c>
      <c r="C195">
        <v>150</v>
      </c>
      <c r="D195" t="s">
        <v>14</v>
      </c>
      <c r="E195">
        <v>10</v>
      </c>
      <c r="F195">
        <v>133</v>
      </c>
    </row>
    <row r="196" spans="1:6" x14ac:dyDescent="0.2">
      <c r="A196" t="s">
        <v>20</v>
      </c>
      <c r="B196">
        <v>253</v>
      </c>
      <c r="C196">
        <v>154</v>
      </c>
      <c r="D196" t="s">
        <v>14</v>
      </c>
      <c r="E196">
        <v>191</v>
      </c>
      <c r="F196">
        <v>133</v>
      </c>
    </row>
    <row r="197" spans="1:6" x14ac:dyDescent="0.2">
      <c r="A197" t="s">
        <v>20</v>
      </c>
      <c r="B197">
        <v>1113</v>
      </c>
      <c r="C197">
        <v>154</v>
      </c>
      <c r="D197" t="s">
        <v>14</v>
      </c>
      <c r="E197">
        <v>1979</v>
      </c>
      <c r="F197">
        <v>136</v>
      </c>
    </row>
    <row r="198" spans="1:6" x14ac:dyDescent="0.2">
      <c r="A198" t="s">
        <v>20</v>
      </c>
      <c r="B198">
        <v>2283</v>
      </c>
      <c r="C198">
        <v>154</v>
      </c>
      <c r="D198" t="s">
        <v>14</v>
      </c>
      <c r="E198">
        <v>63</v>
      </c>
      <c r="F198">
        <v>137</v>
      </c>
    </row>
    <row r="199" spans="1:6" x14ac:dyDescent="0.2">
      <c r="A199" t="s">
        <v>20</v>
      </c>
      <c r="B199">
        <v>1095</v>
      </c>
      <c r="C199">
        <v>154</v>
      </c>
      <c r="D199" t="s">
        <v>14</v>
      </c>
      <c r="E199">
        <v>6080</v>
      </c>
      <c r="F199">
        <v>141</v>
      </c>
    </row>
    <row r="200" spans="1:6" x14ac:dyDescent="0.2">
      <c r="A200" t="s">
        <v>20</v>
      </c>
      <c r="B200">
        <v>1690</v>
      </c>
      <c r="C200">
        <v>155</v>
      </c>
      <c r="D200" t="s">
        <v>14</v>
      </c>
      <c r="E200">
        <v>80</v>
      </c>
      <c r="F200">
        <v>143</v>
      </c>
    </row>
    <row r="201" spans="1:6" x14ac:dyDescent="0.2">
      <c r="A201" t="s">
        <v>20</v>
      </c>
      <c r="B201">
        <v>191</v>
      </c>
      <c r="C201">
        <v>155</v>
      </c>
      <c r="D201" t="s">
        <v>14</v>
      </c>
      <c r="E201">
        <v>9</v>
      </c>
      <c r="F201">
        <v>147</v>
      </c>
    </row>
    <row r="202" spans="1:6" x14ac:dyDescent="0.2">
      <c r="A202" t="s">
        <v>20</v>
      </c>
      <c r="B202">
        <v>2013</v>
      </c>
      <c r="C202">
        <v>155</v>
      </c>
      <c r="D202" t="s">
        <v>14</v>
      </c>
      <c r="E202">
        <v>1784</v>
      </c>
      <c r="F202">
        <v>151</v>
      </c>
    </row>
    <row r="203" spans="1:6" x14ac:dyDescent="0.2">
      <c r="A203" t="s">
        <v>20</v>
      </c>
      <c r="B203">
        <v>1703</v>
      </c>
      <c r="C203">
        <v>155</v>
      </c>
      <c r="D203" t="s">
        <v>14</v>
      </c>
      <c r="E203">
        <v>243</v>
      </c>
      <c r="F203">
        <v>154</v>
      </c>
    </row>
    <row r="204" spans="1:6" x14ac:dyDescent="0.2">
      <c r="A204" t="s">
        <v>20</v>
      </c>
      <c r="B204">
        <v>80</v>
      </c>
      <c r="C204">
        <v>156</v>
      </c>
      <c r="D204" t="s">
        <v>14</v>
      </c>
      <c r="E204">
        <v>1296</v>
      </c>
      <c r="F204">
        <v>156</v>
      </c>
    </row>
    <row r="205" spans="1:6" x14ac:dyDescent="0.2">
      <c r="A205" t="s">
        <v>20</v>
      </c>
      <c r="B205">
        <v>41</v>
      </c>
      <c r="C205">
        <v>156</v>
      </c>
      <c r="D205" t="s">
        <v>14</v>
      </c>
      <c r="E205">
        <v>77</v>
      </c>
      <c r="F205">
        <v>157</v>
      </c>
    </row>
    <row r="206" spans="1:6" x14ac:dyDescent="0.2">
      <c r="A206" t="s">
        <v>20</v>
      </c>
      <c r="B206">
        <v>187</v>
      </c>
      <c r="C206">
        <v>157</v>
      </c>
      <c r="D206" t="s">
        <v>14</v>
      </c>
      <c r="E206">
        <v>395</v>
      </c>
      <c r="F206">
        <v>162</v>
      </c>
    </row>
    <row r="207" spans="1:6" x14ac:dyDescent="0.2">
      <c r="A207" t="s">
        <v>20</v>
      </c>
      <c r="B207">
        <v>2875</v>
      </c>
      <c r="C207">
        <v>157</v>
      </c>
      <c r="D207" t="s">
        <v>14</v>
      </c>
      <c r="E207">
        <v>49</v>
      </c>
      <c r="F207">
        <v>168</v>
      </c>
    </row>
    <row r="208" spans="1:6" x14ac:dyDescent="0.2">
      <c r="A208" t="s">
        <v>20</v>
      </c>
      <c r="B208">
        <v>88</v>
      </c>
      <c r="C208">
        <v>157</v>
      </c>
      <c r="D208" t="s">
        <v>14</v>
      </c>
      <c r="E208">
        <v>180</v>
      </c>
      <c r="F208">
        <v>180</v>
      </c>
    </row>
    <row r="209" spans="1:6" x14ac:dyDescent="0.2">
      <c r="A209" t="s">
        <v>20</v>
      </c>
      <c r="B209">
        <v>191</v>
      </c>
      <c r="C209">
        <v>157</v>
      </c>
      <c r="D209" t="s">
        <v>14</v>
      </c>
      <c r="E209">
        <v>2690</v>
      </c>
      <c r="F209">
        <v>181</v>
      </c>
    </row>
    <row r="210" spans="1:6" x14ac:dyDescent="0.2">
      <c r="A210" t="s">
        <v>20</v>
      </c>
      <c r="B210">
        <v>139</v>
      </c>
      <c r="C210">
        <v>157</v>
      </c>
      <c r="D210" t="s">
        <v>14</v>
      </c>
      <c r="E210">
        <v>2779</v>
      </c>
      <c r="F210">
        <v>183</v>
      </c>
    </row>
    <row r="211" spans="1:6" x14ac:dyDescent="0.2">
      <c r="A211" t="s">
        <v>20</v>
      </c>
      <c r="B211">
        <v>186</v>
      </c>
      <c r="C211">
        <v>158</v>
      </c>
      <c r="D211" t="s">
        <v>14</v>
      </c>
      <c r="E211">
        <v>92</v>
      </c>
      <c r="F211">
        <v>186</v>
      </c>
    </row>
    <row r="212" spans="1:6" x14ac:dyDescent="0.2">
      <c r="A212" t="s">
        <v>20</v>
      </c>
      <c r="B212">
        <v>112</v>
      </c>
      <c r="C212">
        <v>158</v>
      </c>
      <c r="D212" t="s">
        <v>14</v>
      </c>
      <c r="E212">
        <v>1028</v>
      </c>
      <c r="F212">
        <v>191</v>
      </c>
    </row>
    <row r="213" spans="1:6" x14ac:dyDescent="0.2">
      <c r="A213" t="s">
        <v>20</v>
      </c>
      <c r="B213">
        <v>101</v>
      </c>
      <c r="C213">
        <v>159</v>
      </c>
      <c r="D213" t="s">
        <v>14</v>
      </c>
      <c r="E213">
        <v>26</v>
      </c>
      <c r="F213">
        <v>191</v>
      </c>
    </row>
    <row r="214" spans="1:6" x14ac:dyDescent="0.2">
      <c r="A214" t="s">
        <v>20</v>
      </c>
      <c r="B214">
        <v>206</v>
      </c>
      <c r="C214">
        <v>159</v>
      </c>
      <c r="D214" t="s">
        <v>14</v>
      </c>
      <c r="E214">
        <v>1790</v>
      </c>
      <c r="F214">
        <v>200</v>
      </c>
    </row>
    <row r="215" spans="1:6" x14ac:dyDescent="0.2">
      <c r="A215" t="s">
        <v>20</v>
      </c>
      <c r="B215">
        <v>154</v>
      </c>
      <c r="C215">
        <v>159</v>
      </c>
      <c r="D215" t="s">
        <v>14</v>
      </c>
      <c r="E215">
        <v>37</v>
      </c>
      <c r="F215">
        <v>210</v>
      </c>
    </row>
    <row r="216" spans="1:6" x14ac:dyDescent="0.2">
      <c r="A216" t="s">
        <v>20</v>
      </c>
      <c r="B216">
        <v>5966</v>
      </c>
      <c r="C216">
        <v>160</v>
      </c>
      <c r="D216" t="s">
        <v>14</v>
      </c>
      <c r="E216">
        <v>35</v>
      </c>
      <c r="F216">
        <v>210</v>
      </c>
    </row>
    <row r="217" spans="1:6" x14ac:dyDescent="0.2">
      <c r="A217" t="s">
        <v>20</v>
      </c>
      <c r="B217">
        <v>169</v>
      </c>
      <c r="C217">
        <v>160</v>
      </c>
      <c r="D217" t="s">
        <v>14</v>
      </c>
      <c r="E217">
        <v>558</v>
      </c>
      <c r="F217">
        <v>225</v>
      </c>
    </row>
    <row r="218" spans="1:6" x14ac:dyDescent="0.2">
      <c r="A218" t="s">
        <v>20</v>
      </c>
      <c r="B218">
        <v>2106</v>
      </c>
      <c r="C218">
        <v>161</v>
      </c>
      <c r="D218" t="s">
        <v>14</v>
      </c>
      <c r="E218">
        <v>64</v>
      </c>
      <c r="F218">
        <v>226</v>
      </c>
    </row>
    <row r="219" spans="1:6" x14ac:dyDescent="0.2">
      <c r="A219" t="s">
        <v>20</v>
      </c>
      <c r="B219">
        <v>131</v>
      </c>
      <c r="C219">
        <v>163</v>
      </c>
      <c r="D219" t="s">
        <v>14</v>
      </c>
      <c r="E219">
        <v>245</v>
      </c>
      <c r="F219">
        <v>243</v>
      </c>
    </row>
    <row r="220" spans="1:6" x14ac:dyDescent="0.2">
      <c r="A220" t="s">
        <v>20</v>
      </c>
      <c r="B220">
        <v>84</v>
      </c>
      <c r="C220">
        <v>163</v>
      </c>
      <c r="D220" t="s">
        <v>14</v>
      </c>
      <c r="E220">
        <v>71</v>
      </c>
      <c r="F220">
        <v>243</v>
      </c>
    </row>
    <row r="221" spans="1:6" x14ac:dyDescent="0.2">
      <c r="A221" t="s">
        <v>20</v>
      </c>
      <c r="B221">
        <v>155</v>
      </c>
      <c r="C221">
        <v>164</v>
      </c>
      <c r="D221" t="s">
        <v>14</v>
      </c>
      <c r="E221">
        <v>42</v>
      </c>
      <c r="F221">
        <v>245</v>
      </c>
    </row>
    <row r="222" spans="1:6" x14ac:dyDescent="0.2">
      <c r="A222" t="s">
        <v>20</v>
      </c>
      <c r="B222">
        <v>189</v>
      </c>
      <c r="C222">
        <v>164</v>
      </c>
      <c r="D222" t="s">
        <v>14</v>
      </c>
      <c r="E222">
        <v>156</v>
      </c>
      <c r="F222">
        <v>245</v>
      </c>
    </row>
    <row r="223" spans="1:6" x14ac:dyDescent="0.2">
      <c r="A223" t="s">
        <v>20</v>
      </c>
      <c r="B223">
        <v>4799</v>
      </c>
      <c r="C223">
        <v>164</v>
      </c>
      <c r="D223" t="s">
        <v>14</v>
      </c>
      <c r="E223">
        <v>1368</v>
      </c>
      <c r="F223">
        <v>248</v>
      </c>
    </row>
    <row r="224" spans="1:6" x14ac:dyDescent="0.2">
      <c r="A224" t="s">
        <v>20</v>
      </c>
      <c r="B224">
        <v>1137</v>
      </c>
      <c r="C224">
        <v>164</v>
      </c>
      <c r="D224" t="s">
        <v>14</v>
      </c>
      <c r="E224">
        <v>102</v>
      </c>
      <c r="F224">
        <v>252</v>
      </c>
    </row>
    <row r="225" spans="1:6" x14ac:dyDescent="0.2">
      <c r="A225" t="s">
        <v>20</v>
      </c>
      <c r="B225">
        <v>1152</v>
      </c>
      <c r="C225">
        <v>164</v>
      </c>
      <c r="D225" t="s">
        <v>14</v>
      </c>
      <c r="E225">
        <v>86</v>
      </c>
      <c r="F225">
        <v>253</v>
      </c>
    </row>
    <row r="226" spans="1:6" x14ac:dyDescent="0.2">
      <c r="A226" t="s">
        <v>20</v>
      </c>
      <c r="B226">
        <v>50</v>
      </c>
      <c r="C226">
        <v>165</v>
      </c>
      <c r="D226" t="s">
        <v>14</v>
      </c>
      <c r="E226">
        <v>253</v>
      </c>
      <c r="F226">
        <v>257</v>
      </c>
    </row>
    <row r="227" spans="1:6" x14ac:dyDescent="0.2">
      <c r="A227" t="s">
        <v>20</v>
      </c>
      <c r="B227">
        <v>3059</v>
      </c>
      <c r="C227">
        <v>165</v>
      </c>
      <c r="D227" t="s">
        <v>14</v>
      </c>
      <c r="E227">
        <v>157</v>
      </c>
      <c r="F227">
        <v>263</v>
      </c>
    </row>
    <row r="228" spans="1:6" x14ac:dyDescent="0.2">
      <c r="A228" t="s">
        <v>20</v>
      </c>
      <c r="B228">
        <v>34</v>
      </c>
      <c r="C228">
        <v>165</v>
      </c>
      <c r="D228" t="s">
        <v>14</v>
      </c>
      <c r="E228">
        <v>183</v>
      </c>
      <c r="F228">
        <v>296</v>
      </c>
    </row>
    <row r="229" spans="1:6" x14ac:dyDescent="0.2">
      <c r="A229" t="s">
        <v>20</v>
      </c>
      <c r="B229">
        <v>220</v>
      </c>
      <c r="C229">
        <v>165</v>
      </c>
      <c r="D229" t="s">
        <v>14</v>
      </c>
      <c r="E229">
        <v>82</v>
      </c>
      <c r="F229">
        <v>326</v>
      </c>
    </row>
    <row r="230" spans="1:6" x14ac:dyDescent="0.2">
      <c r="A230" t="s">
        <v>20</v>
      </c>
      <c r="B230">
        <v>1604</v>
      </c>
      <c r="C230">
        <v>166</v>
      </c>
      <c r="D230" t="s">
        <v>14</v>
      </c>
      <c r="E230">
        <v>1</v>
      </c>
      <c r="F230">
        <v>328</v>
      </c>
    </row>
    <row r="231" spans="1:6" x14ac:dyDescent="0.2">
      <c r="A231" t="s">
        <v>20</v>
      </c>
      <c r="B231">
        <v>454</v>
      </c>
      <c r="C231">
        <v>168</v>
      </c>
      <c r="D231" t="s">
        <v>14</v>
      </c>
      <c r="E231">
        <v>1198</v>
      </c>
      <c r="F231">
        <v>331</v>
      </c>
    </row>
    <row r="232" spans="1:6" x14ac:dyDescent="0.2">
      <c r="A232" t="s">
        <v>20</v>
      </c>
      <c r="B232">
        <v>123</v>
      </c>
      <c r="C232">
        <v>168</v>
      </c>
      <c r="D232" t="s">
        <v>14</v>
      </c>
      <c r="E232">
        <v>648</v>
      </c>
      <c r="F232">
        <v>347</v>
      </c>
    </row>
    <row r="233" spans="1:6" x14ac:dyDescent="0.2">
      <c r="A233" t="s">
        <v>20</v>
      </c>
      <c r="B233">
        <v>299</v>
      </c>
      <c r="C233">
        <v>169</v>
      </c>
      <c r="D233" t="s">
        <v>14</v>
      </c>
      <c r="E233">
        <v>64</v>
      </c>
      <c r="F233">
        <v>355</v>
      </c>
    </row>
    <row r="234" spans="1:6" x14ac:dyDescent="0.2">
      <c r="A234" t="s">
        <v>20</v>
      </c>
      <c r="B234">
        <v>2237</v>
      </c>
      <c r="C234">
        <v>170</v>
      </c>
      <c r="D234" t="s">
        <v>14</v>
      </c>
      <c r="E234">
        <v>62</v>
      </c>
      <c r="F234">
        <v>362</v>
      </c>
    </row>
    <row r="235" spans="1:6" x14ac:dyDescent="0.2">
      <c r="A235" t="s">
        <v>20</v>
      </c>
      <c r="B235">
        <v>645</v>
      </c>
      <c r="C235">
        <v>170</v>
      </c>
      <c r="D235" t="s">
        <v>14</v>
      </c>
      <c r="E235">
        <v>750</v>
      </c>
      <c r="F235">
        <v>374</v>
      </c>
    </row>
    <row r="236" spans="1:6" x14ac:dyDescent="0.2">
      <c r="A236" t="s">
        <v>20</v>
      </c>
      <c r="B236">
        <v>484</v>
      </c>
      <c r="C236">
        <v>170</v>
      </c>
      <c r="D236" t="s">
        <v>14</v>
      </c>
      <c r="E236">
        <v>105</v>
      </c>
      <c r="F236">
        <v>393</v>
      </c>
    </row>
    <row r="237" spans="1:6" x14ac:dyDescent="0.2">
      <c r="A237" t="s">
        <v>20</v>
      </c>
      <c r="B237">
        <v>154</v>
      </c>
      <c r="C237">
        <v>172</v>
      </c>
      <c r="D237" t="s">
        <v>14</v>
      </c>
      <c r="E237">
        <v>2604</v>
      </c>
      <c r="F237">
        <v>395</v>
      </c>
    </row>
    <row r="238" spans="1:6" x14ac:dyDescent="0.2">
      <c r="A238" t="s">
        <v>20</v>
      </c>
      <c r="B238">
        <v>82</v>
      </c>
      <c r="C238">
        <v>173</v>
      </c>
      <c r="D238" t="s">
        <v>14</v>
      </c>
      <c r="E238">
        <v>65</v>
      </c>
      <c r="F238">
        <v>418</v>
      </c>
    </row>
    <row r="239" spans="1:6" x14ac:dyDescent="0.2">
      <c r="A239" t="s">
        <v>20</v>
      </c>
      <c r="B239">
        <v>134</v>
      </c>
      <c r="C239">
        <v>174</v>
      </c>
      <c r="D239" t="s">
        <v>14</v>
      </c>
      <c r="E239">
        <v>94</v>
      </c>
      <c r="F239">
        <v>424</v>
      </c>
    </row>
    <row r="240" spans="1:6" x14ac:dyDescent="0.2">
      <c r="A240" t="s">
        <v>20</v>
      </c>
      <c r="B240">
        <v>5203</v>
      </c>
      <c r="C240">
        <v>174</v>
      </c>
      <c r="D240" t="s">
        <v>14</v>
      </c>
      <c r="E240">
        <v>257</v>
      </c>
      <c r="F240">
        <v>435</v>
      </c>
    </row>
    <row r="241" spans="1:6" x14ac:dyDescent="0.2">
      <c r="A241" t="s">
        <v>20</v>
      </c>
      <c r="B241">
        <v>94</v>
      </c>
      <c r="C241">
        <v>175</v>
      </c>
      <c r="D241" t="s">
        <v>14</v>
      </c>
      <c r="E241">
        <v>2928</v>
      </c>
      <c r="F241">
        <v>441</v>
      </c>
    </row>
    <row r="242" spans="1:6" x14ac:dyDescent="0.2">
      <c r="A242" t="s">
        <v>20</v>
      </c>
      <c r="B242">
        <v>205</v>
      </c>
      <c r="C242">
        <v>176</v>
      </c>
      <c r="D242" t="s">
        <v>14</v>
      </c>
      <c r="E242">
        <v>4697</v>
      </c>
      <c r="F242">
        <v>452</v>
      </c>
    </row>
    <row r="243" spans="1:6" x14ac:dyDescent="0.2">
      <c r="A243" t="s">
        <v>20</v>
      </c>
      <c r="B243">
        <v>92</v>
      </c>
      <c r="C243">
        <v>179</v>
      </c>
      <c r="D243" t="s">
        <v>14</v>
      </c>
      <c r="E243">
        <v>2915</v>
      </c>
      <c r="F243">
        <v>452</v>
      </c>
    </row>
    <row r="244" spans="1:6" x14ac:dyDescent="0.2">
      <c r="A244" t="s">
        <v>20</v>
      </c>
      <c r="B244">
        <v>219</v>
      </c>
      <c r="C244">
        <v>180</v>
      </c>
      <c r="D244" t="s">
        <v>14</v>
      </c>
      <c r="E244">
        <v>18</v>
      </c>
      <c r="F244">
        <v>454</v>
      </c>
    </row>
    <row r="245" spans="1:6" x14ac:dyDescent="0.2">
      <c r="A245" t="s">
        <v>20</v>
      </c>
      <c r="B245">
        <v>2526</v>
      </c>
      <c r="C245">
        <v>180</v>
      </c>
      <c r="D245" t="s">
        <v>14</v>
      </c>
      <c r="E245">
        <v>602</v>
      </c>
      <c r="F245">
        <v>504</v>
      </c>
    </row>
    <row r="246" spans="1:6" x14ac:dyDescent="0.2">
      <c r="A246" t="s">
        <v>20</v>
      </c>
      <c r="B246">
        <v>94</v>
      </c>
      <c r="C246">
        <v>180</v>
      </c>
      <c r="D246" t="s">
        <v>14</v>
      </c>
      <c r="E246">
        <v>1</v>
      </c>
      <c r="F246">
        <v>513</v>
      </c>
    </row>
    <row r="247" spans="1:6" x14ac:dyDescent="0.2">
      <c r="A247" t="s">
        <v>20</v>
      </c>
      <c r="B247">
        <v>1713</v>
      </c>
      <c r="C247">
        <v>180</v>
      </c>
      <c r="D247" t="s">
        <v>14</v>
      </c>
      <c r="E247">
        <v>3868</v>
      </c>
      <c r="F247">
        <v>523</v>
      </c>
    </row>
    <row r="248" spans="1:6" x14ac:dyDescent="0.2">
      <c r="A248" t="s">
        <v>20</v>
      </c>
      <c r="B248">
        <v>249</v>
      </c>
      <c r="C248">
        <v>181</v>
      </c>
      <c r="D248" t="s">
        <v>14</v>
      </c>
      <c r="E248">
        <v>504</v>
      </c>
      <c r="F248">
        <v>526</v>
      </c>
    </row>
    <row r="249" spans="1:6" x14ac:dyDescent="0.2">
      <c r="A249" t="s">
        <v>20</v>
      </c>
      <c r="B249">
        <v>192</v>
      </c>
      <c r="C249">
        <v>181</v>
      </c>
      <c r="D249" t="s">
        <v>14</v>
      </c>
      <c r="E249">
        <v>14</v>
      </c>
      <c r="F249">
        <v>535</v>
      </c>
    </row>
    <row r="250" spans="1:6" x14ac:dyDescent="0.2">
      <c r="A250" t="s">
        <v>20</v>
      </c>
      <c r="B250">
        <v>247</v>
      </c>
      <c r="C250">
        <v>182</v>
      </c>
      <c r="D250" t="s">
        <v>14</v>
      </c>
      <c r="E250">
        <v>750</v>
      </c>
      <c r="F250">
        <v>554</v>
      </c>
    </row>
    <row r="251" spans="1:6" x14ac:dyDescent="0.2">
      <c r="A251" t="s">
        <v>20</v>
      </c>
      <c r="B251">
        <v>2293</v>
      </c>
      <c r="C251">
        <v>183</v>
      </c>
      <c r="D251" t="s">
        <v>14</v>
      </c>
      <c r="E251">
        <v>77</v>
      </c>
      <c r="F251">
        <v>558</v>
      </c>
    </row>
    <row r="252" spans="1:6" x14ac:dyDescent="0.2">
      <c r="A252" t="s">
        <v>20</v>
      </c>
      <c r="B252">
        <v>3131</v>
      </c>
      <c r="C252">
        <v>183</v>
      </c>
      <c r="D252" t="s">
        <v>14</v>
      </c>
      <c r="E252">
        <v>752</v>
      </c>
      <c r="F252">
        <v>558</v>
      </c>
    </row>
    <row r="253" spans="1:6" x14ac:dyDescent="0.2">
      <c r="A253" t="s">
        <v>20</v>
      </c>
      <c r="B253">
        <v>143</v>
      </c>
      <c r="C253">
        <v>184</v>
      </c>
      <c r="D253" t="s">
        <v>14</v>
      </c>
      <c r="E253">
        <v>131</v>
      </c>
      <c r="F253">
        <v>575</v>
      </c>
    </row>
    <row r="254" spans="1:6" x14ac:dyDescent="0.2">
      <c r="A254" t="s">
        <v>20</v>
      </c>
      <c r="B254">
        <v>296</v>
      </c>
      <c r="C254">
        <v>185</v>
      </c>
      <c r="D254" t="s">
        <v>14</v>
      </c>
      <c r="E254">
        <v>87</v>
      </c>
      <c r="F254">
        <v>579</v>
      </c>
    </row>
    <row r="255" spans="1:6" x14ac:dyDescent="0.2">
      <c r="A255" t="s">
        <v>20</v>
      </c>
      <c r="B255">
        <v>170</v>
      </c>
      <c r="C255">
        <v>186</v>
      </c>
      <c r="D255" t="s">
        <v>14</v>
      </c>
      <c r="E255">
        <v>1063</v>
      </c>
      <c r="F255">
        <v>594</v>
      </c>
    </row>
    <row r="256" spans="1:6" x14ac:dyDescent="0.2">
      <c r="A256" t="s">
        <v>20</v>
      </c>
      <c r="B256">
        <v>86</v>
      </c>
      <c r="C256">
        <v>186</v>
      </c>
      <c r="D256" t="s">
        <v>14</v>
      </c>
      <c r="E256">
        <v>76</v>
      </c>
      <c r="F256">
        <v>602</v>
      </c>
    </row>
    <row r="257" spans="1:6" x14ac:dyDescent="0.2">
      <c r="A257" t="s">
        <v>20</v>
      </c>
      <c r="B257">
        <v>6286</v>
      </c>
      <c r="C257">
        <v>186</v>
      </c>
      <c r="D257" t="s">
        <v>14</v>
      </c>
      <c r="E257">
        <v>4428</v>
      </c>
      <c r="F257">
        <v>605</v>
      </c>
    </row>
    <row r="258" spans="1:6" x14ac:dyDescent="0.2">
      <c r="A258" t="s">
        <v>20</v>
      </c>
      <c r="B258">
        <v>3727</v>
      </c>
      <c r="C258">
        <v>186</v>
      </c>
      <c r="D258" t="s">
        <v>14</v>
      </c>
      <c r="E258">
        <v>58</v>
      </c>
      <c r="F258">
        <v>648</v>
      </c>
    </row>
    <row r="259" spans="1:6" x14ac:dyDescent="0.2">
      <c r="A259" t="s">
        <v>20</v>
      </c>
      <c r="B259">
        <v>1605</v>
      </c>
      <c r="C259">
        <v>186</v>
      </c>
      <c r="D259" t="s">
        <v>14</v>
      </c>
      <c r="E259">
        <v>111</v>
      </c>
      <c r="F259">
        <v>648</v>
      </c>
    </row>
    <row r="260" spans="1:6" x14ac:dyDescent="0.2">
      <c r="A260" t="s">
        <v>20</v>
      </c>
      <c r="B260">
        <v>2120</v>
      </c>
      <c r="C260">
        <v>187</v>
      </c>
      <c r="D260" t="s">
        <v>14</v>
      </c>
      <c r="E260">
        <v>2955</v>
      </c>
      <c r="F260">
        <v>656</v>
      </c>
    </row>
    <row r="261" spans="1:6" x14ac:dyDescent="0.2">
      <c r="A261" t="s">
        <v>20</v>
      </c>
      <c r="B261">
        <v>50</v>
      </c>
      <c r="C261">
        <v>189</v>
      </c>
      <c r="D261" t="s">
        <v>14</v>
      </c>
      <c r="E261">
        <v>1657</v>
      </c>
      <c r="F261">
        <v>662</v>
      </c>
    </row>
    <row r="262" spans="1:6" x14ac:dyDescent="0.2">
      <c r="A262" t="s">
        <v>20</v>
      </c>
      <c r="B262">
        <v>2080</v>
      </c>
      <c r="C262">
        <v>189</v>
      </c>
      <c r="D262" t="s">
        <v>14</v>
      </c>
      <c r="E262">
        <v>926</v>
      </c>
      <c r="F262">
        <v>672</v>
      </c>
    </row>
    <row r="263" spans="1:6" x14ac:dyDescent="0.2">
      <c r="A263" t="s">
        <v>20</v>
      </c>
      <c r="B263">
        <v>2105</v>
      </c>
      <c r="C263">
        <v>190</v>
      </c>
      <c r="D263" t="s">
        <v>14</v>
      </c>
      <c r="E263">
        <v>77</v>
      </c>
      <c r="F263">
        <v>674</v>
      </c>
    </row>
    <row r="264" spans="1:6" x14ac:dyDescent="0.2">
      <c r="A264" t="s">
        <v>20</v>
      </c>
      <c r="B264">
        <v>2436</v>
      </c>
      <c r="C264">
        <v>190</v>
      </c>
      <c r="D264" t="s">
        <v>14</v>
      </c>
      <c r="E264">
        <v>1748</v>
      </c>
      <c r="F264">
        <v>676</v>
      </c>
    </row>
    <row r="265" spans="1:6" x14ac:dyDescent="0.2">
      <c r="A265" t="s">
        <v>20</v>
      </c>
      <c r="B265">
        <v>80</v>
      </c>
      <c r="C265">
        <v>191</v>
      </c>
      <c r="D265" t="s">
        <v>14</v>
      </c>
      <c r="E265">
        <v>79</v>
      </c>
      <c r="F265">
        <v>679</v>
      </c>
    </row>
    <row r="266" spans="1:6" x14ac:dyDescent="0.2">
      <c r="A266" t="s">
        <v>20</v>
      </c>
      <c r="B266">
        <v>42</v>
      </c>
      <c r="C266">
        <v>191</v>
      </c>
      <c r="D266" t="s">
        <v>14</v>
      </c>
      <c r="E266">
        <v>889</v>
      </c>
      <c r="F266">
        <v>679</v>
      </c>
    </row>
    <row r="267" spans="1:6" x14ac:dyDescent="0.2">
      <c r="A267" t="s">
        <v>20</v>
      </c>
      <c r="B267">
        <v>139</v>
      </c>
      <c r="C267">
        <v>191</v>
      </c>
      <c r="D267" t="s">
        <v>14</v>
      </c>
      <c r="E267">
        <v>56</v>
      </c>
      <c r="F267">
        <v>714</v>
      </c>
    </row>
    <row r="268" spans="1:6" x14ac:dyDescent="0.2">
      <c r="A268" t="s">
        <v>20</v>
      </c>
      <c r="B268">
        <v>159</v>
      </c>
      <c r="C268">
        <v>192</v>
      </c>
      <c r="D268" t="s">
        <v>14</v>
      </c>
      <c r="E268">
        <v>1</v>
      </c>
      <c r="F268">
        <v>742</v>
      </c>
    </row>
    <row r="269" spans="1:6" x14ac:dyDescent="0.2">
      <c r="A269" t="s">
        <v>20</v>
      </c>
      <c r="B269">
        <v>381</v>
      </c>
      <c r="C269">
        <v>192</v>
      </c>
      <c r="D269" t="s">
        <v>14</v>
      </c>
      <c r="E269">
        <v>83</v>
      </c>
      <c r="F269">
        <v>747</v>
      </c>
    </row>
    <row r="270" spans="1:6" x14ac:dyDescent="0.2">
      <c r="A270" t="s">
        <v>20</v>
      </c>
      <c r="B270">
        <v>194</v>
      </c>
      <c r="C270">
        <v>193</v>
      </c>
      <c r="D270" t="s">
        <v>14</v>
      </c>
      <c r="E270">
        <v>2025</v>
      </c>
      <c r="F270">
        <v>750</v>
      </c>
    </row>
    <row r="271" spans="1:6" x14ac:dyDescent="0.2">
      <c r="A271" t="s">
        <v>20</v>
      </c>
      <c r="B271">
        <v>106</v>
      </c>
      <c r="C271">
        <v>194</v>
      </c>
      <c r="D271" t="s">
        <v>14</v>
      </c>
      <c r="E271">
        <v>14</v>
      </c>
      <c r="F271">
        <v>750</v>
      </c>
    </row>
    <row r="272" spans="1:6" x14ac:dyDescent="0.2">
      <c r="A272" t="s">
        <v>20</v>
      </c>
      <c r="B272">
        <v>142</v>
      </c>
      <c r="C272">
        <v>194</v>
      </c>
      <c r="D272" t="s">
        <v>14</v>
      </c>
      <c r="E272">
        <v>656</v>
      </c>
      <c r="F272">
        <v>752</v>
      </c>
    </row>
    <row r="273" spans="1:6" x14ac:dyDescent="0.2">
      <c r="A273" t="s">
        <v>20</v>
      </c>
      <c r="B273">
        <v>211</v>
      </c>
      <c r="C273">
        <v>194</v>
      </c>
      <c r="D273" t="s">
        <v>14</v>
      </c>
      <c r="E273">
        <v>1596</v>
      </c>
      <c r="F273">
        <v>774</v>
      </c>
    </row>
    <row r="274" spans="1:6" x14ac:dyDescent="0.2">
      <c r="A274" t="s">
        <v>20</v>
      </c>
      <c r="B274">
        <v>2756</v>
      </c>
      <c r="C274">
        <v>194</v>
      </c>
      <c r="D274" t="s">
        <v>14</v>
      </c>
      <c r="E274">
        <v>10</v>
      </c>
      <c r="F274">
        <v>782</v>
      </c>
    </row>
    <row r="275" spans="1:6" x14ac:dyDescent="0.2">
      <c r="A275" t="s">
        <v>20</v>
      </c>
      <c r="B275">
        <v>173</v>
      </c>
      <c r="C275">
        <v>195</v>
      </c>
      <c r="D275" t="s">
        <v>14</v>
      </c>
      <c r="E275">
        <v>1121</v>
      </c>
      <c r="F275">
        <v>792</v>
      </c>
    </row>
    <row r="276" spans="1:6" x14ac:dyDescent="0.2">
      <c r="A276" t="s">
        <v>20</v>
      </c>
      <c r="B276">
        <v>87</v>
      </c>
      <c r="C276">
        <v>195</v>
      </c>
      <c r="D276" t="s">
        <v>14</v>
      </c>
      <c r="E276">
        <v>15</v>
      </c>
      <c r="F276">
        <v>803</v>
      </c>
    </row>
    <row r="277" spans="1:6" x14ac:dyDescent="0.2">
      <c r="A277" t="s">
        <v>20</v>
      </c>
      <c r="B277">
        <v>1572</v>
      </c>
      <c r="C277">
        <v>196</v>
      </c>
      <c r="D277" t="s">
        <v>14</v>
      </c>
      <c r="E277">
        <v>191</v>
      </c>
      <c r="F277">
        <v>830</v>
      </c>
    </row>
    <row r="278" spans="1:6" x14ac:dyDescent="0.2">
      <c r="A278" t="s">
        <v>20</v>
      </c>
      <c r="B278">
        <v>2346</v>
      </c>
      <c r="C278">
        <v>198</v>
      </c>
      <c r="D278" t="s">
        <v>14</v>
      </c>
      <c r="E278">
        <v>16</v>
      </c>
      <c r="F278">
        <v>830</v>
      </c>
    </row>
    <row r="279" spans="1:6" x14ac:dyDescent="0.2">
      <c r="A279" t="s">
        <v>20</v>
      </c>
      <c r="B279">
        <v>115</v>
      </c>
      <c r="C279">
        <v>198</v>
      </c>
      <c r="D279" t="s">
        <v>14</v>
      </c>
      <c r="E279">
        <v>17</v>
      </c>
      <c r="F279">
        <v>831</v>
      </c>
    </row>
    <row r="280" spans="1:6" x14ac:dyDescent="0.2">
      <c r="A280" t="s">
        <v>20</v>
      </c>
      <c r="B280">
        <v>85</v>
      </c>
      <c r="C280">
        <v>198</v>
      </c>
      <c r="D280" t="s">
        <v>14</v>
      </c>
      <c r="E280">
        <v>34</v>
      </c>
      <c r="F280">
        <v>838</v>
      </c>
    </row>
    <row r="281" spans="1:6" x14ac:dyDescent="0.2">
      <c r="A281" t="s">
        <v>20</v>
      </c>
      <c r="B281">
        <v>144</v>
      </c>
      <c r="C281">
        <v>199</v>
      </c>
      <c r="D281" t="s">
        <v>14</v>
      </c>
      <c r="E281">
        <v>1</v>
      </c>
      <c r="F281">
        <v>842</v>
      </c>
    </row>
    <row r="282" spans="1:6" x14ac:dyDescent="0.2">
      <c r="A282" t="s">
        <v>20</v>
      </c>
      <c r="B282">
        <v>2443</v>
      </c>
      <c r="C282">
        <v>199</v>
      </c>
      <c r="D282" t="s">
        <v>14</v>
      </c>
      <c r="E282">
        <v>1274</v>
      </c>
      <c r="F282">
        <v>846</v>
      </c>
    </row>
    <row r="283" spans="1:6" x14ac:dyDescent="0.2">
      <c r="A283" t="s">
        <v>20</v>
      </c>
      <c r="B283">
        <v>64</v>
      </c>
      <c r="C283">
        <v>199</v>
      </c>
      <c r="D283" t="s">
        <v>14</v>
      </c>
      <c r="E283">
        <v>210</v>
      </c>
      <c r="F283">
        <v>859</v>
      </c>
    </row>
    <row r="284" spans="1:6" x14ac:dyDescent="0.2">
      <c r="A284" t="s">
        <v>20</v>
      </c>
      <c r="B284">
        <v>268</v>
      </c>
      <c r="C284">
        <v>201</v>
      </c>
      <c r="D284" t="s">
        <v>14</v>
      </c>
      <c r="E284">
        <v>248</v>
      </c>
      <c r="F284">
        <v>886</v>
      </c>
    </row>
    <row r="285" spans="1:6" x14ac:dyDescent="0.2">
      <c r="A285" t="s">
        <v>20</v>
      </c>
      <c r="B285">
        <v>195</v>
      </c>
      <c r="C285">
        <v>202</v>
      </c>
      <c r="D285" t="s">
        <v>14</v>
      </c>
      <c r="E285">
        <v>513</v>
      </c>
      <c r="F285">
        <v>889</v>
      </c>
    </row>
    <row r="286" spans="1:6" x14ac:dyDescent="0.2">
      <c r="A286" t="s">
        <v>20</v>
      </c>
      <c r="B286">
        <v>186</v>
      </c>
      <c r="C286">
        <v>202</v>
      </c>
      <c r="D286" t="s">
        <v>14</v>
      </c>
      <c r="E286">
        <v>3410</v>
      </c>
      <c r="F286">
        <v>908</v>
      </c>
    </row>
    <row r="287" spans="1:6" x14ac:dyDescent="0.2">
      <c r="A287" t="s">
        <v>20</v>
      </c>
      <c r="B287">
        <v>460</v>
      </c>
      <c r="C287">
        <v>203</v>
      </c>
      <c r="D287" t="s">
        <v>14</v>
      </c>
      <c r="E287">
        <v>10</v>
      </c>
      <c r="F287">
        <v>923</v>
      </c>
    </row>
    <row r="288" spans="1:6" x14ac:dyDescent="0.2">
      <c r="A288" t="s">
        <v>20</v>
      </c>
      <c r="B288">
        <v>2528</v>
      </c>
      <c r="C288">
        <v>203</v>
      </c>
      <c r="D288" t="s">
        <v>14</v>
      </c>
      <c r="E288">
        <v>2201</v>
      </c>
      <c r="F288">
        <v>926</v>
      </c>
    </row>
    <row r="289" spans="1:6" x14ac:dyDescent="0.2">
      <c r="A289" t="s">
        <v>20</v>
      </c>
      <c r="B289">
        <v>3657</v>
      </c>
      <c r="C289">
        <v>205</v>
      </c>
      <c r="D289" t="s">
        <v>14</v>
      </c>
      <c r="E289">
        <v>676</v>
      </c>
      <c r="F289">
        <v>931</v>
      </c>
    </row>
    <row r="290" spans="1:6" x14ac:dyDescent="0.2">
      <c r="A290" t="s">
        <v>20</v>
      </c>
      <c r="B290">
        <v>131</v>
      </c>
      <c r="C290">
        <v>206</v>
      </c>
      <c r="D290" t="s">
        <v>14</v>
      </c>
      <c r="E290">
        <v>831</v>
      </c>
      <c r="F290">
        <v>934</v>
      </c>
    </row>
    <row r="291" spans="1:6" x14ac:dyDescent="0.2">
      <c r="A291" t="s">
        <v>20</v>
      </c>
      <c r="B291">
        <v>239</v>
      </c>
      <c r="C291">
        <v>207</v>
      </c>
      <c r="D291" t="s">
        <v>14</v>
      </c>
      <c r="E291">
        <v>859</v>
      </c>
      <c r="F291">
        <v>940</v>
      </c>
    </row>
    <row r="292" spans="1:6" x14ac:dyDescent="0.2">
      <c r="A292" t="s">
        <v>20</v>
      </c>
      <c r="B292">
        <v>78</v>
      </c>
      <c r="C292">
        <v>207</v>
      </c>
      <c r="D292" t="s">
        <v>14</v>
      </c>
      <c r="E292">
        <v>45</v>
      </c>
      <c r="F292">
        <v>941</v>
      </c>
    </row>
    <row r="293" spans="1:6" x14ac:dyDescent="0.2">
      <c r="A293" t="s">
        <v>20</v>
      </c>
      <c r="B293">
        <v>1773</v>
      </c>
      <c r="C293">
        <v>209</v>
      </c>
      <c r="D293" t="s">
        <v>14</v>
      </c>
      <c r="E293">
        <v>6</v>
      </c>
      <c r="F293">
        <v>955</v>
      </c>
    </row>
    <row r="294" spans="1:6" x14ac:dyDescent="0.2">
      <c r="A294" t="s">
        <v>20</v>
      </c>
      <c r="B294">
        <v>32</v>
      </c>
      <c r="C294">
        <v>210</v>
      </c>
      <c r="D294" t="s">
        <v>14</v>
      </c>
      <c r="E294">
        <v>7</v>
      </c>
      <c r="F294">
        <v>1000</v>
      </c>
    </row>
    <row r="295" spans="1:6" x14ac:dyDescent="0.2">
      <c r="A295" t="s">
        <v>20</v>
      </c>
      <c r="B295">
        <v>369</v>
      </c>
      <c r="C295">
        <v>211</v>
      </c>
      <c r="D295" t="s">
        <v>14</v>
      </c>
      <c r="E295">
        <v>31</v>
      </c>
      <c r="F295">
        <v>1028</v>
      </c>
    </row>
    <row r="296" spans="1:6" x14ac:dyDescent="0.2">
      <c r="A296" t="s">
        <v>20</v>
      </c>
      <c r="B296">
        <v>89</v>
      </c>
      <c r="C296">
        <v>211</v>
      </c>
      <c r="D296" t="s">
        <v>14</v>
      </c>
      <c r="E296">
        <v>78</v>
      </c>
      <c r="F296">
        <v>1059</v>
      </c>
    </row>
    <row r="297" spans="1:6" x14ac:dyDescent="0.2">
      <c r="A297" t="s">
        <v>20</v>
      </c>
      <c r="B297">
        <v>147</v>
      </c>
      <c r="C297">
        <v>214</v>
      </c>
      <c r="D297" t="s">
        <v>14</v>
      </c>
      <c r="E297">
        <v>1225</v>
      </c>
      <c r="F297">
        <v>1063</v>
      </c>
    </row>
    <row r="298" spans="1:6" x14ac:dyDescent="0.2">
      <c r="A298" t="s">
        <v>20</v>
      </c>
      <c r="B298">
        <v>126</v>
      </c>
      <c r="C298">
        <v>216</v>
      </c>
      <c r="D298" t="s">
        <v>14</v>
      </c>
      <c r="E298">
        <v>1</v>
      </c>
      <c r="F298">
        <v>1068</v>
      </c>
    </row>
    <row r="299" spans="1:6" x14ac:dyDescent="0.2">
      <c r="A299" t="s">
        <v>20</v>
      </c>
      <c r="B299">
        <v>2218</v>
      </c>
      <c r="C299">
        <v>217</v>
      </c>
      <c r="D299" t="s">
        <v>14</v>
      </c>
      <c r="E299">
        <v>67</v>
      </c>
      <c r="F299">
        <v>1072</v>
      </c>
    </row>
    <row r="300" spans="1:6" x14ac:dyDescent="0.2">
      <c r="A300" t="s">
        <v>20</v>
      </c>
      <c r="B300">
        <v>202</v>
      </c>
      <c r="C300">
        <v>218</v>
      </c>
      <c r="D300" t="s">
        <v>14</v>
      </c>
      <c r="E300">
        <v>19</v>
      </c>
      <c r="F300">
        <v>1120</v>
      </c>
    </row>
    <row r="301" spans="1:6" x14ac:dyDescent="0.2">
      <c r="A301" t="s">
        <v>20</v>
      </c>
      <c r="B301">
        <v>140</v>
      </c>
      <c r="C301">
        <v>218</v>
      </c>
      <c r="D301" t="s">
        <v>14</v>
      </c>
      <c r="E301">
        <v>2108</v>
      </c>
      <c r="F301">
        <v>1121</v>
      </c>
    </row>
    <row r="302" spans="1:6" x14ac:dyDescent="0.2">
      <c r="A302" t="s">
        <v>20</v>
      </c>
      <c r="B302">
        <v>1052</v>
      </c>
      <c r="C302">
        <v>219</v>
      </c>
      <c r="D302" t="s">
        <v>14</v>
      </c>
      <c r="E302">
        <v>679</v>
      </c>
      <c r="F302">
        <v>1130</v>
      </c>
    </row>
    <row r="303" spans="1:6" x14ac:dyDescent="0.2">
      <c r="A303" t="s">
        <v>20</v>
      </c>
      <c r="B303">
        <v>247</v>
      </c>
      <c r="C303">
        <v>220</v>
      </c>
      <c r="D303" t="s">
        <v>14</v>
      </c>
      <c r="E303">
        <v>36</v>
      </c>
      <c r="F303">
        <v>1181</v>
      </c>
    </row>
    <row r="304" spans="1:6" x14ac:dyDescent="0.2">
      <c r="A304" t="s">
        <v>20</v>
      </c>
      <c r="B304">
        <v>84</v>
      </c>
      <c r="C304">
        <v>220</v>
      </c>
      <c r="D304" t="s">
        <v>14</v>
      </c>
      <c r="E304">
        <v>47</v>
      </c>
      <c r="F304">
        <v>1194</v>
      </c>
    </row>
    <row r="305" spans="1:6" x14ac:dyDescent="0.2">
      <c r="A305" t="s">
        <v>20</v>
      </c>
      <c r="B305">
        <v>88</v>
      </c>
      <c r="C305">
        <v>221</v>
      </c>
      <c r="D305" t="s">
        <v>14</v>
      </c>
      <c r="E305">
        <v>70</v>
      </c>
      <c r="F305">
        <v>1198</v>
      </c>
    </row>
    <row r="306" spans="1:6" x14ac:dyDescent="0.2">
      <c r="A306" t="s">
        <v>20</v>
      </c>
      <c r="B306">
        <v>156</v>
      </c>
      <c r="C306">
        <v>221</v>
      </c>
      <c r="D306" t="s">
        <v>14</v>
      </c>
      <c r="E306">
        <v>154</v>
      </c>
      <c r="F306">
        <v>1220</v>
      </c>
    </row>
    <row r="307" spans="1:6" x14ac:dyDescent="0.2">
      <c r="A307" t="s">
        <v>20</v>
      </c>
      <c r="B307">
        <v>2985</v>
      </c>
      <c r="C307">
        <v>222</v>
      </c>
      <c r="D307" t="s">
        <v>14</v>
      </c>
      <c r="E307">
        <v>22</v>
      </c>
      <c r="F307">
        <v>1221</v>
      </c>
    </row>
    <row r="308" spans="1:6" x14ac:dyDescent="0.2">
      <c r="A308" t="s">
        <v>20</v>
      </c>
      <c r="B308">
        <v>762</v>
      </c>
      <c r="C308">
        <v>222</v>
      </c>
      <c r="D308" t="s">
        <v>14</v>
      </c>
      <c r="E308">
        <v>1758</v>
      </c>
      <c r="F308">
        <v>1225</v>
      </c>
    </row>
    <row r="309" spans="1:6" x14ac:dyDescent="0.2">
      <c r="A309" t="s">
        <v>20</v>
      </c>
      <c r="B309">
        <v>554</v>
      </c>
      <c r="C309">
        <v>223</v>
      </c>
      <c r="D309" t="s">
        <v>14</v>
      </c>
      <c r="E309">
        <v>94</v>
      </c>
      <c r="F309">
        <v>1229</v>
      </c>
    </row>
    <row r="310" spans="1:6" x14ac:dyDescent="0.2">
      <c r="A310" t="s">
        <v>20</v>
      </c>
      <c r="B310">
        <v>135</v>
      </c>
      <c r="C310">
        <v>225</v>
      </c>
      <c r="D310" t="s">
        <v>14</v>
      </c>
      <c r="E310">
        <v>33</v>
      </c>
      <c r="F310">
        <v>1257</v>
      </c>
    </row>
    <row r="311" spans="1:6" x14ac:dyDescent="0.2">
      <c r="A311" t="s">
        <v>20</v>
      </c>
      <c r="B311">
        <v>122</v>
      </c>
      <c r="C311">
        <v>226</v>
      </c>
      <c r="D311" t="s">
        <v>14</v>
      </c>
      <c r="E311">
        <v>1</v>
      </c>
      <c r="F311">
        <v>1258</v>
      </c>
    </row>
    <row r="312" spans="1:6" x14ac:dyDescent="0.2">
      <c r="A312" t="s">
        <v>20</v>
      </c>
      <c r="B312">
        <v>221</v>
      </c>
      <c r="C312">
        <v>226</v>
      </c>
      <c r="D312" t="s">
        <v>14</v>
      </c>
      <c r="E312">
        <v>31</v>
      </c>
      <c r="F312">
        <v>1274</v>
      </c>
    </row>
    <row r="313" spans="1:6" x14ac:dyDescent="0.2">
      <c r="A313" t="s">
        <v>20</v>
      </c>
      <c r="B313">
        <v>126</v>
      </c>
      <c r="C313">
        <v>227</v>
      </c>
      <c r="D313" t="s">
        <v>14</v>
      </c>
      <c r="E313">
        <v>35</v>
      </c>
      <c r="F313">
        <v>1296</v>
      </c>
    </row>
    <row r="314" spans="1:6" x14ac:dyDescent="0.2">
      <c r="A314" t="s">
        <v>20</v>
      </c>
      <c r="B314">
        <v>1022</v>
      </c>
      <c r="C314">
        <v>233</v>
      </c>
      <c r="D314" t="s">
        <v>14</v>
      </c>
      <c r="E314">
        <v>63</v>
      </c>
      <c r="F314">
        <v>1335</v>
      </c>
    </row>
    <row r="315" spans="1:6" x14ac:dyDescent="0.2">
      <c r="A315" t="s">
        <v>20</v>
      </c>
      <c r="B315">
        <v>3177</v>
      </c>
      <c r="C315">
        <v>234</v>
      </c>
      <c r="D315" t="s">
        <v>14</v>
      </c>
      <c r="E315">
        <v>526</v>
      </c>
      <c r="F315">
        <v>1368</v>
      </c>
    </row>
    <row r="316" spans="1:6" x14ac:dyDescent="0.2">
      <c r="A316" t="s">
        <v>20</v>
      </c>
      <c r="B316">
        <v>198</v>
      </c>
      <c r="C316">
        <v>235</v>
      </c>
      <c r="D316" t="s">
        <v>14</v>
      </c>
      <c r="E316">
        <v>121</v>
      </c>
      <c r="F316">
        <v>1439</v>
      </c>
    </row>
    <row r="317" spans="1:6" x14ac:dyDescent="0.2">
      <c r="A317" t="s">
        <v>20</v>
      </c>
      <c r="B317">
        <v>85</v>
      </c>
      <c r="C317">
        <v>236</v>
      </c>
      <c r="D317" t="s">
        <v>14</v>
      </c>
      <c r="E317">
        <v>67</v>
      </c>
      <c r="F317">
        <v>1467</v>
      </c>
    </row>
    <row r="318" spans="1:6" x14ac:dyDescent="0.2">
      <c r="A318" t="s">
        <v>20</v>
      </c>
      <c r="B318">
        <v>3596</v>
      </c>
      <c r="C318">
        <v>236</v>
      </c>
      <c r="D318" t="s">
        <v>14</v>
      </c>
      <c r="E318">
        <v>57</v>
      </c>
      <c r="F318">
        <v>1467</v>
      </c>
    </row>
    <row r="319" spans="1:6" x14ac:dyDescent="0.2">
      <c r="A319" t="s">
        <v>20</v>
      </c>
      <c r="B319">
        <v>244</v>
      </c>
      <c r="C319">
        <v>237</v>
      </c>
      <c r="D319" t="s">
        <v>14</v>
      </c>
      <c r="E319">
        <v>1229</v>
      </c>
      <c r="F319">
        <v>1482</v>
      </c>
    </row>
    <row r="320" spans="1:6" x14ac:dyDescent="0.2">
      <c r="A320" t="s">
        <v>20</v>
      </c>
      <c r="B320">
        <v>5180</v>
      </c>
      <c r="C320">
        <v>238</v>
      </c>
      <c r="D320" t="s">
        <v>14</v>
      </c>
      <c r="E320">
        <v>12</v>
      </c>
      <c r="F320">
        <v>1538</v>
      </c>
    </row>
    <row r="321" spans="1:6" x14ac:dyDescent="0.2">
      <c r="A321" t="s">
        <v>20</v>
      </c>
      <c r="B321">
        <v>589</v>
      </c>
      <c r="C321">
        <v>238</v>
      </c>
      <c r="D321" t="s">
        <v>14</v>
      </c>
      <c r="E321">
        <v>452</v>
      </c>
      <c r="F321">
        <v>1596</v>
      </c>
    </row>
    <row r="322" spans="1:6" x14ac:dyDescent="0.2">
      <c r="A322" t="s">
        <v>20</v>
      </c>
      <c r="B322">
        <v>2725</v>
      </c>
      <c r="C322">
        <v>239</v>
      </c>
      <c r="D322" t="s">
        <v>14</v>
      </c>
      <c r="E322">
        <v>1886</v>
      </c>
      <c r="F322">
        <v>1608</v>
      </c>
    </row>
    <row r="323" spans="1:6" x14ac:dyDescent="0.2">
      <c r="A323" t="s">
        <v>20</v>
      </c>
      <c r="B323">
        <v>300</v>
      </c>
      <c r="C323">
        <v>241</v>
      </c>
      <c r="D323" t="s">
        <v>14</v>
      </c>
      <c r="E323">
        <v>1825</v>
      </c>
      <c r="F323">
        <v>1625</v>
      </c>
    </row>
    <row r="324" spans="1:6" x14ac:dyDescent="0.2">
      <c r="A324" t="s">
        <v>20</v>
      </c>
      <c r="B324">
        <v>144</v>
      </c>
      <c r="C324">
        <v>244</v>
      </c>
      <c r="D324" t="s">
        <v>14</v>
      </c>
      <c r="E324">
        <v>31</v>
      </c>
      <c r="F324">
        <v>1657</v>
      </c>
    </row>
    <row r="325" spans="1:6" x14ac:dyDescent="0.2">
      <c r="A325" t="s">
        <v>20</v>
      </c>
      <c r="B325">
        <v>87</v>
      </c>
      <c r="C325">
        <v>244</v>
      </c>
      <c r="D325" t="s">
        <v>14</v>
      </c>
      <c r="E325">
        <v>107</v>
      </c>
      <c r="F325">
        <v>1684</v>
      </c>
    </row>
    <row r="326" spans="1:6" x14ac:dyDescent="0.2">
      <c r="A326" t="s">
        <v>20</v>
      </c>
      <c r="B326">
        <v>3116</v>
      </c>
      <c r="C326">
        <v>245</v>
      </c>
      <c r="D326" t="s">
        <v>14</v>
      </c>
      <c r="E326">
        <v>27</v>
      </c>
      <c r="F326">
        <v>1691</v>
      </c>
    </row>
    <row r="327" spans="1:6" x14ac:dyDescent="0.2">
      <c r="A327" t="s">
        <v>20</v>
      </c>
      <c r="B327">
        <v>909</v>
      </c>
      <c r="C327">
        <v>246</v>
      </c>
      <c r="D327" t="s">
        <v>14</v>
      </c>
      <c r="E327">
        <v>1221</v>
      </c>
      <c r="F327">
        <v>1748</v>
      </c>
    </row>
    <row r="328" spans="1:6" x14ac:dyDescent="0.2">
      <c r="A328" t="s">
        <v>20</v>
      </c>
      <c r="B328">
        <v>1613</v>
      </c>
      <c r="C328">
        <v>246</v>
      </c>
      <c r="D328" t="s">
        <v>14</v>
      </c>
      <c r="E328">
        <v>1</v>
      </c>
      <c r="F328">
        <v>1758</v>
      </c>
    </row>
    <row r="329" spans="1:6" x14ac:dyDescent="0.2">
      <c r="A329" t="s">
        <v>20</v>
      </c>
      <c r="B329">
        <v>136</v>
      </c>
      <c r="C329">
        <v>247</v>
      </c>
      <c r="D329" t="s">
        <v>14</v>
      </c>
      <c r="E329">
        <v>16</v>
      </c>
      <c r="F329">
        <v>1784</v>
      </c>
    </row>
    <row r="330" spans="1:6" x14ac:dyDescent="0.2">
      <c r="A330" t="s">
        <v>20</v>
      </c>
      <c r="B330">
        <v>130</v>
      </c>
      <c r="C330">
        <v>247</v>
      </c>
      <c r="D330" t="s">
        <v>14</v>
      </c>
      <c r="E330">
        <v>41</v>
      </c>
      <c r="F330">
        <v>1790</v>
      </c>
    </row>
    <row r="331" spans="1:6" x14ac:dyDescent="0.2">
      <c r="A331" t="s">
        <v>20</v>
      </c>
      <c r="B331">
        <v>102</v>
      </c>
      <c r="C331">
        <v>249</v>
      </c>
      <c r="D331" t="s">
        <v>14</v>
      </c>
      <c r="E331">
        <v>523</v>
      </c>
      <c r="F331">
        <v>1796</v>
      </c>
    </row>
    <row r="332" spans="1:6" x14ac:dyDescent="0.2">
      <c r="A332" t="s">
        <v>20</v>
      </c>
      <c r="B332">
        <v>4006</v>
      </c>
      <c r="C332">
        <v>249</v>
      </c>
      <c r="D332" t="s">
        <v>14</v>
      </c>
      <c r="E332">
        <v>141</v>
      </c>
      <c r="F332">
        <v>1825</v>
      </c>
    </row>
    <row r="333" spans="1:6" x14ac:dyDescent="0.2">
      <c r="A333" t="s">
        <v>20</v>
      </c>
      <c r="B333">
        <v>1629</v>
      </c>
      <c r="C333">
        <v>250</v>
      </c>
      <c r="D333" t="s">
        <v>14</v>
      </c>
      <c r="E333">
        <v>52</v>
      </c>
      <c r="F333">
        <v>1886</v>
      </c>
    </row>
    <row r="334" spans="1:6" x14ac:dyDescent="0.2">
      <c r="A334" t="s">
        <v>20</v>
      </c>
      <c r="B334">
        <v>2188</v>
      </c>
      <c r="C334">
        <v>252</v>
      </c>
      <c r="D334" t="s">
        <v>14</v>
      </c>
      <c r="E334">
        <v>225</v>
      </c>
      <c r="F334">
        <v>1910</v>
      </c>
    </row>
    <row r="335" spans="1:6" x14ac:dyDescent="0.2">
      <c r="A335" t="s">
        <v>20</v>
      </c>
      <c r="B335">
        <v>2409</v>
      </c>
      <c r="C335">
        <v>253</v>
      </c>
      <c r="D335" t="s">
        <v>14</v>
      </c>
      <c r="E335">
        <v>38</v>
      </c>
      <c r="F335">
        <v>1979</v>
      </c>
    </row>
    <row r="336" spans="1:6" x14ac:dyDescent="0.2">
      <c r="A336" t="s">
        <v>20</v>
      </c>
      <c r="B336">
        <v>194</v>
      </c>
      <c r="C336">
        <v>254</v>
      </c>
      <c r="D336" t="s">
        <v>14</v>
      </c>
      <c r="E336">
        <v>15</v>
      </c>
      <c r="F336">
        <v>1999</v>
      </c>
    </row>
    <row r="337" spans="1:6" x14ac:dyDescent="0.2">
      <c r="A337" t="s">
        <v>20</v>
      </c>
      <c r="B337">
        <v>1140</v>
      </c>
      <c r="C337">
        <v>255</v>
      </c>
      <c r="D337" t="s">
        <v>14</v>
      </c>
      <c r="E337">
        <v>37</v>
      </c>
      <c r="F337">
        <v>2025</v>
      </c>
    </row>
    <row r="338" spans="1:6" x14ac:dyDescent="0.2">
      <c r="A338" t="s">
        <v>20</v>
      </c>
      <c r="B338">
        <v>102</v>
      </c>
      <c r="C338">
        <v>261</v>
      </c>
      <c r="D338" t="s">
        <v>14</v>
      </c>
      <c r="E338">
        <v>112</v>
      </c>
      <c r="F338">
        <v>2062</v>
      </c>
    </row>
    <row r="339" spans="1:6" x14ac:dyDescent="0.2">
      <c r="A339" t="s">
        <v>20</v>
      </c>
      <c r="B339">
        <v>2857</v>
      </c>
      <c r="C339">
        <v>261</v>
      </c>
      <c r="D339" t="s">
        <v>14</v>
      </c>
      <c r="E339">
        <v>21</v>
      </c>
      <c r="F339">
        <v>2072</v>
      </c>
    </row>
    <row r="340" spans="1:6" x14ac:dyDescent="0.2">
      <c r="A340" t="s">
        <v>20</v>
      </c>
      <c r="B340">
        <v>107</v>
      </c>
      <c r="C340">
        <v>264</v>
      </c>
      <c r="D340" t="s">
        <v>14</v>
      </c>
      <c r="E340">
        <v>67</v>
      </c>
      <c r="F340">
        <v>2108</v>
      </c>
    </row>
    <row r="341" spans="1:6" x14ac:dyDescent="0.2">
      <c r="A341" t="s">
        <v>20</v>
      </c>
      <c r="B341">
        <v>160</v>
      </c>
      <c r="C341">
        <v>266</v>
      </c>
      <c r="D341" t="s">
        <v>14</v>
      </c>
      <c r="E341">
        <v>78</v>
      </c>
      <c r="F341">
        <v>2176</v>
      </c>
    </row>
    <row r="342" spans="1:6" x14ac:dyDescent="0.2">
      <c r="A342" t="s">
        <v>20</v>
      </c>
      <c r="B342">
        <v>2230</v>
      </c>
      <c r="C342">
        <v>268</v>
      </c>
      <c r="D342" t="s">
        <v>14</v>
      </c>
      <c r="E342">
        <v>67</v>
      </c>
      <c r="F342">
        <v>2179</v>
      </c>
    </row>
    <row r="343" spans="1:6" x14ac:dyDescent="0.2">
      <c r="A343" t="s">
        <v>20</v>
      </c>
      <c r="B343">
        <v>316</v>
      </c>
      <c r="C343">
        <v>269</v>
      </c>
      <c r="D343" t="s">
        <v>14</v>
      </c>
      <c r="E343">
        <v>263</v>
      </c>
      <c r="F343">
        <v>2201</v>
      </c>
    </row>
    <row r="344" spans="1:6" x14ac:dyDescent="0.2">
      <c r="A344" t="s">
        <v>20</v>
      </c>
      <c r="B344">
        <v>117</v>
      </c>
      <c r="C344">
        <v>270</v>
      </c>
      <c r="D344" t="s">
        <v>14</v>
      </c>
      <c r="E344">
        <v>1691</v>
      </c>
      <c r="F344">
        <v>2253</v>
      </c>
    </row>
    <row r="345" spans="1:6" x14ac:dyDescent="0.2">
      <c r="A345" t="s">
        <v>20</v>
      </c>
      <c r="B345">
        <v>6406</v>
      </c>
      <c r="C345">
        <v>272</v>
      </c>
      <c r="D345" t="s">
        <v>14</v>
      </c>
      <c r="E345">
        <v>181</v>
      </c>
      <c r="F345">
        <v>2307</v>
      </c>
    </row>
    <row r="346" spans="1:6" x14ac:dyDescent="0.2">
      <c r="A346" t="s">
        <v>20</v>
      </c>
      <c r="B346">
        <v>192</v>
      </c>
      <c r="C346">
        <v>275</v>
      </c>
      <c r="D346" t="s">
        <v>14</v>
      </c>
      <c r="E346">
        <v>13</v>
      </c>
      <c r="F346">
        <v>2468</v>
      </c>
    </row>
    <row r="347" spans="1:6" x14ac:dyDescent="0.2">
      <c r="A347" t="s">
        <v>20</v>
      </c>
      <c r="B347">
        <v>26</v>
      </c>
      <c r="C347">
        <v>279</v>
      </c>
      <c r="D347" t="s">
        <v>14</v>
      </c>
      <c r="E347">
        <v>1</v>
      </c>
      <c r="F347">
        <v>2604</v>
      </c>
    </row>
    <row r="348" spans="1:6" x14ac:dyDescent="0.2">
      <c r="A348" t="s">
        <v>20</v>
      </c>
      <c r="B348">
        <v>723</v>
      </c>
      <c r="C348">
        <v>280</v>
      </c>
      <c r="D348" t="s">
        <v>14</v>
      </c>
      <c r="E348">
        <v>21</v>
      </c>
      <c r="F348">
        <v>2690</v>
      </c>
    </row>
    <row r="349" spans="1:6" x14ac:dyDescent="0.2">
      <c r="A349" t="s">
        <v>20</v>
      </c>
      <c r="B349">
        <v>170</v>
      </c>
      <c r="C349">
        <v>282</v>
      </c>
      <c r="D349" t="s">
        <v>14</v>
      </c>
      <c r="E349">
        <v>830</v>
      </c>
      <c r="F349">
        <v>2779</v>
      </c>
    </row>
    <row r="350" spans="1:6" x14ac:dyDescent="0.2">
      <c r="A350" t="s">
        <v>20</v>
      </c>
      <c r="B350">
        <v>238</v>
      </c>
      <c r="C350">
        <v>288</v>
      </c>
      <c r="D350" t="s">
        <v>14</v>
      </c>
      <c r="E350">
        <v>130</v>
      </c>
      <c r="F350">
        <v>2915</v>
      </c>
    </row>
    <row r="351" spans="1:6" x14ac:dyDescent="0.2">
      <c r="A351" t="s">
        <v>20</v>
      </c>
      <c r="B351">
        <v>55</v>
      </c>
      <c r="C351">
        <v>290</v>
      </c>
      <c r="D351" t="s">
        <v>14</v>
      </c>
      <c r="E351">
        <v>55</v>
      </c>
      <c r="F351">
        <v>2928</v>
      </c>
    </row>
    <row r="352" spans="1:6" x14ac:dyDescent="0.2">
      <c r="A352" t="s">
        <v>20</v>
      </c>
      <c r="B352">
        <v>128</v>
      </c>
      <c r="C352">
        <v>295</v>
      </c>
      <c r="D352" t="s">
        <v>14</v>
      </c>
      <c r="E352">
        <v>114</v>
      </c>
      <c r="F352">
        <v>2955</v>
      </c>
    </row>
    <row r="353" spans="1:6" x14ac:dyDescent="0.2">
      <c r="A353" t="s">
        <v>20</v>
      </c>
      <c r="B353">
        <v>2144</v>
      </c>
      <c r="C353">
        <v>296</v>
      </c>
      <c r="D353" t="s">
        <v>14</v>
      </c>
      <c r="E353">
        <v>594</v>
      </c>
      <c r="F353">
        <v>3015</v>
      </c>
    </row>
    <row r="354" spans="1:6" x14ac:dyDescent="0.2">
      <c r="A354" t="s">
        <v>20</v>
      </c>
      <c r="B354">
        <v>2693</v>
      </c>
      <c r="C354">
        <v>297</v>
      </c>
      <c r="D354" t="s">
        <v>14</v>
      </c>
      <c r="E354">
        <v>24</v>
      </c>
      <c r="F354">
        <v>3182</v>
      </c>
    </row>
    <row r="355" spans="1:6" x14ac:dyDescent="0.2">
      <c r="A355" t="s">
        <v>20</v>
      </c>
      <c r="B355">
        <v>432</v>
      </c>
      <c r="C355">
        <v>299</v>
      </c>
      <c r="D355" t="s">
        <v>14</v>
      </c>
      <c r="E355">
        <v>252</v>
      </c>
      <c r="F355">
        <v>3304</v>
      </c>
    </row>
    <row r="356" spans="1:6" x14ac:dyDescent="0.2">
      <c r="A356" t="s">
        <v>20</v>
      </c>
      <c r="B356">
        <v>189</v>
      </c>
      <c r="C356">
        <v>300</v>
      </c>
      <c r="D356" t="s">
        <v>14</v>
      </c>
      <c r="E356">
        <v>67</v>
      </c>
      <c r="F356">
        <v>3387</v>
      </c>
    </row>
    <row r="357" spans="1:6" x14ac:dyDescent="0.2">
      <c r="A357" t="s">
        <v>20</v>
      </c>
      <c r="B357">
        <v>154</v>
      </c>
      <c r="C357">
        <v>300</v>
      </c>
      <c r="D357" t="s">
        <v>14</v>
      </c>
      <c r="E357">
        <v>742</v>
      </c>
      <c r="F357">
        <v>3410</v>
      </c>
    </row>
    <row r="358" spans="1:6" x14ac:dyDescent="0.2">
      <c r="A358" t="s">
        <v>20</v>
      </c>
      <c r="B358">
        <v>96</v>
      </c>
      <c r="C358">
        <v>303</v>
      </c>
      <c r="D358" t="s">
        <v>14</v>
      </c>
      <c r="E358">
        <v>75</v>
      </c>
      <c r="F358">
        <v>3483</v>
      </c>
    </row>
    <row r="359" spans="1:6" x14ac:dyDescent="0.2">
      <c r="A359" t="s">
        <v>20</v>
      </c>
      <c r="B359">
        <v>3063</v>
      </c>
      <c r="C359">
        <v>307</v>
      </c>
      <c r="D359" t="s">
        <v>14</v>
      </c>
      <c r="E359">
        <v>4405</v>
      </c>
      <c r="F359">
        <v>3868</v>
      </c>
    </row>
    <row r="360" spans="1:6" x14ac:dyDescent="0.2">
      <c r="A360" t="s">
        <v>20</v>
      </c>
      <c r="B360">
        <v>2266</v>
      </c>
      <c r="C360">
        <v>307</v>
      </c>
      <c r="D360" t="s">
        <v>14</v>
      </c>
      <c r="E360">
        <v>92</v>
      </c>
      <c r="F360">
        <v>4405</v>
      </c>
    </row>
    <row r="361" spans="1:6" x14ac:dyDescent="0.2">
      <c r="A361" t="s">
        <v>20</v>
      </c>
      <c r="B361">
        <v>194</v>
      </c>
      <c r="C361">
        <v>316</v>
      </c>
      <c r="D361" t="s">
        <v>14</v>
      </c>
      <c r="E361">
        <v>64</v>
      </c>
      <c r="F361">
        <v>4428</v>
      </c>
    </row>
    <row r="362" spans="1:6" x14ac:dyDescent="0.2">
      <c r="A362" t="s">
        <v>20</v>
      </c>
      <c r="B362">
        <v>129</v>
      </c>
      <c r="C362">
        <v>323</v>
      </c>
      <c r="D362" t="s">
        <v>14</v>
      </c>
      <c r="E362">
        <v>64</v>
      </c>
      <c r="F362">
        <v>4697</v>
      </c>
    </row>
    <row r="363" spans="1:6" x14ac:dyDescent="0.2">
      <c r="A363" t="s">
        <v>20</v>
      </c>
      <c r="B363">
        <v>375</v>
      </c>
      <c r="C363">
        <v>329</v>
      </c>
      <c r="D363" t="s">
        <v>14</v>
      </c>
      <c r="E363">
        <v>842</v>
      </c>
      <c r="F363">
        <v>5497</v>
      </c>
    </row>
    <row r="364" spans="1:6" x14ac:dyDescent="0.2">
      <c r="A364" t="s">
        <v>20</v>
      </c>
      <c r="B364">
        <v>409</v>
      </c>
      <c r="C364">
        <v>330</v>
      </c>
      <c r="D364" t="s">
        <v>14</v>
      </c>
      <c r="E364">
        <v>112</v>
      </c>
      <c r="F364">
        <v>5681</v>
      </c>
    </row>
    <row r="365" spans="1:6" x14ac:dyDescent="0.2">
      <c r="A365" t="s">
        <v>20</v>
      </c>
      <c r="B365">
        <v>234</v>
      </c>
      <c r="C365">
        <v>331</v>
      </c>
      <c r="D365" t="s">
        <v>14</v>
      </c>
      <c r="E365">
        <v>374</v>
      </c>
      <c r="F365">
        <v>6080</v>
      </c>
    </row>
    <row r="366" spans="1:6" x14ac:dyDescent="0.2">
      <c r="A366" t="s">
        <v>20</v>
      </c>
      <c r="B366">
        <v>3016</v>
      </c>
      <c r="C366">
        <v>336</v>
      </c>
    </row>
    <row r="367" spans="1:6" x14ac:dyDescent="0.2">
      <c r="A367" t="s">
        <v>20</v>
      </c>
      <c r="B367">
        <v>264</v>
      </c>
      <c r="C367">
        <v>337</v>
      </c>
    </row>
    <row r="368" spans="1:6" x14ac:dyDescent="0.2">
      <c r="A368" t="s">
        <v>20</v>
      </c>
      <c r="B368">
        <v>272</v>
      </c>
      <c r="C368">
        <v>340</v>
      </c>
    </row>
    <row r="369" spans="1:3" x14ac:dyDescent="0.2">
      <c r="A369" t="s">
        <v>20</v>
      </c>
      <c r="B369">
        <v>419</v>
      </c>
      <c r="C369">
        <v>361</v>
      </c>
    </row>
    <row r="370" spans="1:3" x14ac:dyDescent="0.2">
      <c r="A370" t="s">
        <v>20</v>
      </c>
      <c r="B370">
        <v>1621</v>
      </c>
      <c r="C370">
        <v>363</v>
      </c>
    </row>
    <row r="371" spans="1:3" x14ac:dyDescent="0.2">
      <c r="A371" t="s">
        <v>20</v>
      </c>
      <c r="B371">
        <v>1101</v>
      </c>
      <c r="C371">
        <v>366</v>
      </c>
    </row>
    <row r="372" spans="1:3" x14ac:dyDescent="0.2">
      <c r="A372" t="s">
        <v>20</v>
      </c>
      <c r="B372">
        <v>1073</v>
      </c>
      <c r="C372">
        <v>369</v>
      </c>
    </row>
    <row r="373" spans="1:3" x14ac:dyDescent="0.2">
      <c r="A373" t="s">
        <v>20</v>
      </c>
      <c r="B373">
        <v>331</v>
      </c>
      <c r="C373">
        <v>374</v>
      </c>
    </row>
    <row r="374" spans="1:3" x14ac:dyDescent="0.2">
      <c r="A374" t="s">
        <v>20</v>
      </c>
      <c r="B374">
        <v>1170</v>
      </c>
      <c r="C374">
        <v>375</v>
      </c>
    </row>
    <row r="375" spans="1:3" x14ac:dyDescent="0.2">
      <c r="A375" t="s">
        <v>20</v>
      </c>
      <c r="B375">
        <v>363</v>
      </c>
      <c r="C375">
        <v>381</v>
      </c>
    </row>
    <row r="376" spans="1:3" x14ac:dyDescent="0.2">
      <c r="A376" t="s">
        <v>20</v>
      </c>
      <c r="B376">
        <v>103</v>
      </c>
      <c r="C376">
        <v>381</v>
      </c>
    </row>
    <row r="377" spans="1:3" x14ac:dyDescent="0.2">
      <c r="A377" t="s">
        <v>20</v>
      </c>
      <c r="B377">
        <v>147</v>
      </c>
      <c r="C377">
        <v>393</v>
      </c>
    </row>
    <row r="378" spans="1:3" x14ac:dyDescent="0.2">
      <c r="A378" t="s">
        <v>20</v>
      </c>
      <c r="B378">
        <v>110</v>
      </c>
      <c r="C378">
        <v>397</v>
      </c>
    </row>
    <row r="379" spans="1:3" x14ac:dyDescent="0.2">
      <c r="A379" t="s">
        <v>20</v>
      </c>
      <c r="B379">
        <v>134</v>
      </c>
      <c r="C379">
        <v>409</v>
      </c>
    </row>
    <row r="380" spans="1:3" x14ac:dyDescent="0.2">
      <c r="A380" t="s">
        <v>20</v>
      </c>
      <c r="B380">
        <v>269</v>
      </c>
      <c r="C380">
        <v>411</v>
      </c>
    </row>
    <row r="381" spans="1:3" x14ac:dyDescent="0.2">
      <c r="A381" t="s">
        <v>20</v>
      </c>
      <c r="B381">
        <v>175</v>
      </c>
      <c r="C381">
        <v>419</v>
      </c>
    </row>
    <row r="382" spans="1:3" x14ac:dyDescent="0.2">
      <c r="A382" t="s">
        <v>20</v>
      </c>
      <c r="B382">
        <v>69</v>
      </c>
      <c r="C382">
        <v>432</v>
      </c>
    </row>
    <row r="383" spans="1:3" x14ac:dyDescent="0.2">
      <c r="A383" t="s">
        <v>20</v>
      </c>
      <c r="B383">
        <v>190</v>
      </c>
      <c r="C383">
        <v>452</v>
      </c>
    </row>
    <row r="384" spans="1:3" x14ac:dyDescent="0.2">
      <c r="A384" t="s">
        <v>20</v>
      </c>
      <c r="B384">
        <v>237</v>
      </c>
      <c r="C384">
        <v>454</v>
      </c>
    </row>
    <row r="385" spans="1:3" x14ac:dyDescent="0.2">
      <c r="A385" t="s">
        <v>20</v>
      </c>
      <c r="B385">
        <v>196</v>
      </c>
      <c r="C385">
        <v>460</v>
      </c>
    </row>
    <row r="386" spans="1:3" x14ac:dyDescent="0.2">
      <c r="A386" t="s">
        <v>20</v>
      </c>
      <c r="B386">
        <v>7295</v>
      </c>
      <c r="C386">
        <v>462</v>
      </c>
    </row>
    <row r="387" spans="1:3" x14ac:dyDescent="0.2">
      <c r="A387" t="s">
        <v>20</v>
      </c>
      <c r="B387">
        <v>2893</v>
      </c>
      <c r="C387">
        <v>470</v>
      </c>
    </row>
    <row r="388" spans="1:3" x14ac:dyDescent="0.2">
      <c r="A388" t="s">
        <v>20</v>
      </c>
      <c r="B388">
        <v>820</v>
      </c>
      <c r="C388">
        <v>480</v>
      </c>
    </row>
    <row r="389" spans="1:3" x14ac:dyDescent="0.2">
      <c r="A389" t="s">
        <v>20</v>
      </c>
      <c r="B389">
        <v>2038</v>
      </c>
      <c r="C389">
        <v>484</v>
      </c>
    </row>
    <row r="390" spans="1:3" x14ac:dyDescent="0.2">
      <c r="A390" t="s">
        <v>20</v>
      </c>
      <c r="B390">
        <v>116</v>
      </c>
      <c r="C390">
        <v>498</v>
      </c>
    </row>
    <row r="391" spans="1:3" x14ac:dyDescent="0.2">
      <c r="A391" t="s">
        <v>20</v>
      </c>
      <c r="B391">
        <v>1345</v>
      </c>
      <c r="C391">
        <v>524</v>
      </c>
    </row>
    <row r="392" spans="1:3" x14ac:dyDescent="0.2">
      <c r="A392" t="s">
        <v>20</v>
      </c>
      <c r="B392">
        <v>168</v>
      </c>
      <c r="C392">
        <v>533</v>
      </c>
    </row>
    <row r="393" spans="1:3" x14ac:dyDescent="0.2">
      <c r="A393" t="s">
        <v>20</v>
      </c>
      <c r="B393">
        <v>137</v>
      </c>
      <c r="C393">
        <v>536</v>
      </c>
    </row>
    <row r="394" spans="1:3" x14ac:dyDescent="0.2">
      <c r="A394" t="s">
        <v>20</v>
      </c>
      <c r="B394">
        <v>186</v>
      </c>
      <c r="C394">
        <v>546</v>
      </c>
    </row>
    <row r="395" spans="1:3" x14ac:dyDescent="0.2">
      <c r="A395" t="s">
        <v>20</v>
      </c>
      <c r="B395">
        <v>125</v>
      </c>
      <c r="C395">
        <v>554</v>
      </c>
    </row>
    <row r="396" spans="1:3" x14ac:dyDescent="0.2">
      <c r="A396" t="s">
        <v>20</v>
      </c>
      <c r="B396">
        <v>202</v>
      </c>
      <c r="C396">
        <v>555</v>
      </c>
    </row>
    <row r="397" spans="1:3" x14ac:dyDescent="0.2">
      <c r="A397" t="s">
        <v>20</v>
      </c>
      <c r="B397">
        <v>103</v>
      </c>
      <c r="C397">
        <v>589</v>
      </c>
    </row>
    <row r="398" spans="1:3" x14ac:dyDescent="0.2">
      <c r="A398" t="s">
        <v>20</v>
      </c>
      <c r="B398">
        <v>1785</v>
      </c>
      <c r="C398">
        <v>645</v>
      </c>
    </row>
    <row r="399" spans="1:3" x14ac:dyDescent="0.2">
      <c r="A399" t="s">
        <v>20</v>
      </c>
      <c r="B399">
        <v>157</v>
      </c>
      <c r="C399">
        <v>659</v>
      </c>
    </row>
    <row r="400" spans="1:3" x14ac:dyDescent="0.2">
      <c r="A400" t="s">
        <v>20</v>
      </c>
      <c r="B400">
        <v>555</v>
      </c>
      <c r="C400">
        <v>676</v>
      </c>
    </row>
    <row r="401" spans="1:3" x14ac:dyDescent="0.2">
      <c r="A401" t="s">
        <v>20</v>
      </c>
      <c r="B401">
        <v>297</v>
      </c>
      <c r="C401">
        <v>723</v>
      </c>
    </row>
    <row r="402" spans="1:3" x14ac:dyDescent="0.2">
      <c r="A402" t="s">
        <v>20</v>
      </c>
      <c r="B402">
        <v>123</v>
      </c>
      <c r="C402">
        <v>762</v>
      </c>
    </row>
    <row r="403" spans="1:3" x14ac:dyDescent="0.2">
      <c r="A403" t="s">
        <v>20</v>
      </c>
      <c r="B403">
        <v>3036</v>
      </c>
      <c r="C403">
        <v>768</v>
      </c>
    </row>
    <row r="404" spans="1:3" x14ac:dyDescent="0.2">
      <c r="A404" t="s">
        <v>20</v>
      </c>
      <c r="B404">
        <v>144</v>
      </c>
      <c r="C404">
        <v>820</v>
      </c>
    </row>
    <row r="405" spans="1:3" x14ac:dyDescent="0.2">
      <c r="A405" t="s">
        <v>20</v>
      </c>
      <c r="B405">
        <v>121</v>
      </c>
      <c r="C405">
        <v>890</v>
      </c>
    </row>
    <row r="406" spans="1:3" x14ac:dyDescent="0.2">
      <c r="A406" t="s">
        <v>20</v>
      </c>
      <c r="B406">
        <v>181</v>
      </c>
      <c r="C406">
        <v>903</v>
      </c>
    </row>
    <row r="407" spans="1:3" x14ac:dyDescent="0.2">
      <c r="A407" t="s">
        <v>20</v>
      </c>
      <c r="B407">
        <v>122</v>
      </c>
      <c r="C407">
        <v>909</v>
      </c>
    </row>
    <row r="408" spans="1:3" x14ac:dyDescent="0.2">
      <c r="A408" t="s">
        <v>20</v>
      </c>
      <c r="B408">
        <v>1071</v>
      </c>
      <c r="C408">
        <v>943</v>
      </c>
    </row>
    <row r="409" spans="1:3" x14ac:dyDescent="0.2">
      <c r="A409" t="s">
        <v>20</v>
      </c>
      <c r="B409">
        <v>980</v>
      </c>
      <c r="C409">
        <v>980</v>
      </c>
    </row>
    <row r="410" spans="1:3" x14ac:dyDescent="0.2">
      <c r="A410" t="s">
        <v>20</v>
      </c>
      <c r="B410">
        <v>536</v>
      </c>
      <c r="C410">
        <v>1015</v>
      </c>
    </row>
    <row r="411" spans="1:3" x14ac:dyDescent="0.2">
      <c r="A411" t="s">
        <v>20</v>
      </c>
      <c r="B411">
        <v>1991</v>
      </c>
      <c r="C411">
        <v>1022</v>
      </c>
    </row>
    <row r="412" spans="1:3" x14ac:dyDescent="0.2">
      <c r="A412" t="s">
        <v>20</v>
      </c>
      <c r="B412">
        <v>180</v>
      </c>
      <c r="C412">
        <v>1052</v>
      </c>
    </row>
    <row r="413" spans="1:3" x14ac:dyDescent="0.2">
      <c r="A413" t="s">
        <v>20</v>
      </c>
      <c r="B413">
        <v>130</v>
      </c>
      <c r="C413">
        <v>1071</v>
      </c>
    </row>
    <row r="414" spans="1:3" x14ac:dyDescent="0.2">
      <c r="A414" t="s">
        <v>20</v>
      </c>
      <c r="B414">
        <v>122</v>
      </c>
      <c r="C414">
        <v>1071</v>
      </c>
    </row>
    <row r="415" spans="1:3" x14ac:dyDescent="0.2">
      <c r="A415" t="s">
        <v>20</v>
      </c>
      <c r="B415">
        <v>140</v>
      </c>
      <c r="C415">
        <v>1073</v>
      </c>
    </row>
    <row r="416" spans="1:3" x14ac:dyDescent="0.2">
      <c r="A416" t="s">
        <v>20</v>
      </c>
      <c r="B416">
        <v>3388</v>
      </c>
      <c r="C416">
        <v>1095</v>
      </c>
    </row>
    <row r="417" spans="1:3" x14ac:dyDescent="0.2">
      <c r="A417" t="s">
        <v>20</v>
      </c>
      <c r="B417">
        <v>280</v>
      </c>
      <c r="C417">
        <v>1101</v>
      </c>
    </row>
    <row r="418" spans="1:3" x14ac:dyDescent="0.2">
      <c r="A418" t="s">
        <v>20</v>
      </c>
      <c r="B418">
        <v>366</v>
      </c>
      <c r="C418">
        <v>1113</v>
      </c>
    </row>
    <row r="419" spans="1:3" x14ac:dyDescent="0.2">
      <c r="A419" t="s">
        <v>20</v>
      </c>
      <c r="B419">
        <v>270</v>
      </c>
      <c r="C419">
        <v>1137</v>
      </c>
    </row>
    <row r="420" spans="1:3" x14ac:dyDescent="0.2">
      <c r="A420" t="s">
        <v>20</v>
      </c>
      <c r="B420">
        <v>137</v>
      </c>
      <c r="C420">
        <v>1140</v>
      </c>
    </row>
    <row r="421" spans="1:3" x14ac:dyDescent="0.2">
      <c r="A421" t="s">
        <v>20</v>
      </c>
      <c r="B421">
        <v>3205</v>
      </c>
      <c r="C421">
        <v>1152</v>
      </c>
    </row>
    <row r="422" spans="1:3" x14ac:dyDescent="0.2">
      <c r="A422" t="s">
        <v>20</v>
      </c>
      <c r="B422">
        <v>288</v>
      </c>
      <c r="C422">
        <v>1170</v>
      </c>
    </row>
    <row r="423" spans="1:3" x14ac:dyDescent="0.2">
      <c r="A423" t="s">
        <v>20</v>
      </c>
      <c r="B423">
        <v>148</v>
      </c>
      <c r="C423">
        <v>1249</v>
      </c>
    </row>
    <row r="424" spans="1:3" x14ac:dyDescent="0.2">
      <c r="A424" t="s">
        <v>20</v>
      </c>
      <c r="B424">
        <v>114</v>
      </c>
      <c r="C424">
        <v>1267</v>
      </c>
    </row>
    <row r="425" spans="1:3" x14ac:dyDescent="0.2">
      <c r="A425" t="s">
        <v>20</v>
      </c>
      <c r="B425">
        <v>1518</v>
      </c>
      <c r="C425">
        <v>1280</v>
      </c>
    </row>
    <row r="426" spans="1:3" x14ac:dyDescent="0.2">
      <c r="A426" t="s">
        <v>20</v>
      </c>
      <c r="B426">
        <v>166</v>
      </c>
      <c r="C426">
        <v>1297</v>
      </c>
    </row>
    <row r="427" spans="1:3" x14ac:dyDescent="0.2">
      <c r="A427" t="s">
        <v>20</v>
      </c>
      <c r="B427">
        <v>100</v>
      </c>
      <c r="C427">
        <v>1345</v>
      </c>
    </row>
    <row r="428" spans="1:3" x14ac:dyDescent="0.2">
      <c r="A428" t="s">
        <v>20</v>
      </c>
      <c r="B428">
        <v>235</v>
      </c>
      <c r="C428">
        <v>1354</v>
      </c>
    </row>
    <row r="429" spans="1:3" x14ac:dyDescent="0.2">
      <c r="A429" t="s">
        <v>20</v>
      </c>
      <c r="B429">
        <v>148</v>
      </c>
      <c r="C429">
        <v>1385</v>
      </c>
    </row>
    <row r="430" spans="1:3" x14ac:dyDescent="0.2">
      <c r="A430" t="s">
        <v>20</v>
      </c>
      <c r="B430">
        <v>198</v>
      </c>
      <c r="C430">
        <v>1396</v>
      </c>
    </row>
    <row r="431" spans="1:3" x14ac:dyDescent="0.2">
      <c r="A431" t="s">
        <v>20</v>
      </c>
      <c r="B431">
        <v>150</v>
      </c>
      <c r="C431">
        <v>1396</v>
      </c>
    </row>
    <row r="432" spans="1:3" x14ac:dyDescent="0.2">
      <c r="A432" t="s">
        <v>20</v>
      </c>
      <c r="B432">
        <v>216</v>
      </c>
      <c r="C432">
        <v>1425</v>
      </c>
    </row>
    <row r="433" spans="1:3" x14ac:dyDescent="0.2">
      <c r="A433" t="s">
        <v>20</v>
      </c>
      <c r="B433">
        <v>5139</v>
      </c>
      <c r="C433">
        <v>1442</v>
      </c>
    </row>
    <row r="434" spans="1:3" x14ac:dyDescent="0.2">
      <c r="A434" t="s">
        <v>20</v>
      </c>
      <c r="B434">
        <v>2353</v>
      </c>
      <c r="C434">
        <v>1460</v>
      </c>
    </row>
    <row r="435" spans="1:3" x14ac:dyDescent="0.2">
      <c r="A435" t="s">
        <v>20</v>
      </c>
      <c r="B435">
        <v>78</v>
      </c>
      <c r="C435">
        <v>1467</v>
      </c>
    </row>
    <row r="436" spans="1:3" x14ac:dyDescent="0.2">
      <c r="A436" t="s">
        <v>20</v>
      </c>
      <c r="B436">
        <v>174</v>
      </c>
      <c r="C436">
        <v>1470</v>
      </c>
    </row>
    <row r="437" spans="1:3" x14ac:dyDescent="0.2">
      <c r="A437" t="s">
        <v>20</v>
      </c>
      <c r="B437">
        <v>164</v>
      </c>
      <c r="C437">
        <v>1518</v>
      </c>
    </row>
    <row r="438" spans="1:3" x14ac:dyDescent="0.2">
      <c r="A438" t="s">
        <v>20</v>
      </c>
      <c r="B438">
        <v>161</v>
      </c>
      <c r="C438">
        <v>1539</v>
      </c>
    </row>
    <row r="439" spans="1:3" x14ac:dyDescent="0.2">
      <c r="A439" t="s">
        <v>20</v>
      </c>
      <c r="B439">
        <v>138</v>
      </c>
      <c r="C439">
        <v>1548</v>
      </c>
    </row>
    <row r="440" spans="1:3" x14ac:dyDescent="0.2">
      <c r="A440" t="s">
        <v>20</v>
      </c>
      <c r="B440">
        <v>3308</v>
      </c>
      <c r="C440">
        <v>1559</v>
      </c>
    </row>
    <row r="441" spans="1:3" x14ac:dyDescent="0.2">
      <c r="A441" t="s">
        <v>20</v>
      </c>
      <c r="B441">
        <v>127</v>
      </c>
      <c r="C441">
        <v>1561</v>
      </c>
    </row>
    <row r="442" spans="1:3" x14ac:dyDescent="0.2">
      <c r="A442" t="s">
        <v>20</v>
      </c>
      <c r="B442">
        <v>207</v>
      </c>
      <c r="C442">
        <v>1572</v>
      </c>
    </row>
    <row r="443" spans="1:3" x14ac:dyDescent="0.2">
      <c r="A443" t="s">
        <v>20</v>
      </c>
      <c r="B443">
        <v>181</v>
      </c>
      <c r="C443">
        <v>1573</v>
      </c>
    </row>
    <row r="444" spans="1:3" x14ac:dyDescent="0.2">
      <c r="A444" t="s">
        <v>20</v>
      </c>
      <c r="B444">
        <v>110</v>
      </c>
      <c r="C444">
        <v>1600</v>
      </c>
    </row>
    <row r="445" spans="1:3" x14ac:dyDescent="0.2">
      <c r="A445" t="s">
        <v>20</v>
      </c>
      <c r="B445">
        <v>185</v>
      </c>
      <c r="C445">
        <v>1604</v>
      </c>
    </row>
    <row r="446" spans="1:3" x14ac:dyDescent="0.2">
      <c r="A446" t="s">
        <v>20</v>
      </c>
      <c r="B446">
        <v>121</v>
      </c>
      <c r="C446">
        <v>1605</v>
      </c>
    </row>
    <row r="447" spans="1:3" x14ac:dyDescent="0.2">
      <c r="A447" t="s">
        <v>20</v>
      </c>
      <c r="B447">
        <v>106</v>
      </c>
      <c r="C447">
        <v>1606</v>
      </c>
    </row>
    <row r="448" spans="1:3" x14ac:dyDescent="0.2">
      <c r="A448" t="s">
        <v>20</v>
      </c>
      <c r="B448">
        <v>142</v>
      </c>
      <c r="C448">
        <v>1613</v>
      </c>
    </row>
    <row r="449" spans="1:3" x14ac:dyDescent="0.2">
      <c r="A449" t="s">
        <v>20</v>
      </c>
      <c r="B449">
        <v>233</v>
      </c>
      <c r="C449">
        <v>1621</v>
      </c>
    </row>
    <row r="450" spans="1:3" x14ac:dyDescent="0.2">
      <c r="A450" t="s">
        <v>20</v>
      </c>
      <c r="B450">
        <v>218</v>
      </c>
      <c r="C450">
        <v>1629</v>
      </c>
    </row>
    <row r="451" spans="1:3" x14ac:dyDescent="0.2">
      <c r="A451" t="s">
        <v>20</v>
      </c>
      <c r="B451">
        <v>76</v>
      </c>
      <c r="C451">
        <v>1681</v>
      </c>
    </row>
    <row r="452" spans="1:3" x14ac:dyDescent="0.2">
      <c r="A452" t="s">
        <v>20</v>
      </c>
      <c r="B452">
        <v>43</v>
      </c>
      <c r="C452">
        <v>1684</v>
      </c>
    </row>
    <row r="453" spans="1:3" x14ac:dyDescent="0.2">
      <c r="A453" t="s">
        <v>20</v>
      </c>
      <c r="B453">
        <v>221</v>
      </c>
      <c r="C453">
        <v>1690</v>
      </c>
    </row>
    <row r="454" spans="1:3" x14ac:dyDescent="0.2">
      <c r="A454" t="s">
        <v>20</v>
      </c>
      <c r="B454">
        <v>2805</v>
      </c>
      <c r="C454">
        <v>1697</v>
      </c>
    </row>
    <row r="455" spans="1:3" x14ac:dyDescent="0.2">
      <c r="A455" t="s">
        <v>20</v>
      </c>
      <c r="B455">
        <v>68</v>
      </c>
      <c r="C455">
        <v>1703</v>
      </c>
    </row>
    <row r="456" spans="1:3" x14ac:dyDescent="0.2">
      <c r="A456" t="s">
        <v>20</v>
      </c>
      <c r="B456">
        <v>183</v>
      </c>
      <c r="C456">
        <v>1713</v>
      </c>
    </row>
    <row r="457" spans="1:3" x14ac:dyDescent="0.2">
      <c r="A457" t="s">
        <v>20</v>
      </c>
      <c r="B457">
        <v>133</v>
      </c>
      <c r="C457">
        <v>1773</v>
      </c>
    </row>
    <row r="458" spans="1:3" x14ac:dyDescent="0.2">
      <c r="A458" t="s">
        <v>20</v>
      </c>
      <c r="B458">
        <v>2489</v>
      </c>
      <c r="C458">
        <v>1782</v>
      </c>
    </row>
    <row r="459" spans="1:3" x14ac:dyDescent="0.2">
      <c r="A459" t="s">
        <v>20</v>
      </c>
      <c r="B459">
        <v>69</v>
      </c>
      <c r="C459">
        <v>1784</v>
      </c>
    </row>
    <row r="460" spans="1:3" x14ac:dyDescent="0.2">
      <c r="A460" t="s">
        <v>20</v>
      </c>
      <c r="B460">
        <v>279</v>
      </c>
      <c r="C460">
        <v>1785</v>
      </c>
    </row>
    <row r="461" spans="1:3" x14ac:dyDescent="0.2">
      <c r="A461" t="s">
        <v>20</v>
      </c>
      <c r="B461">
        <v>210</v>
      </c>
      <c r="C461">
        <v>1797</v>
      </c>
    </row>
    <row r="462" spans="1:3" x14ac:dyDescent="0.2">
      <c r="A462" t="s">
        <v>20</v>
      </c>
      <c r="B462">
        <v>2100</v>
      </c>
      <c r="C462">
        <v>1815</v>
      </c>
    </row>
    <row r="463" spans="1:3" x14ac:dyDescent="0.2">
      <c r="A463" t="s">
        <v>20</v>
      </c>
      <c r="B463">
        <v>252</v>
      </c>
      <c r="C463">
        <v>1821</v>
      </c>
    </row>
    <row r="464" spans="1:3" x14ac:dyDescent="0.2">
      <c r="A464" t="s">
        <v>20</v>
      </c>
      <c r="B464">
        <v>1280</v>
      </c>
      <c r="C464">
        <v>1866</v>
      </c>
    </row>
    <row r="465" spans="1:3" x14ac:dyDescent="0.2">
      <c r="A465" t="s">
        <v>20</v>
      </c>
      <c r="B465">
        <v>157</v>
      </c>
      <c r="C465">
        <v>1884</v>
      </c>
    </row>
    <row r="466" spans="1:3" x14ac:dyDescent="0.2">
      <c r="A466" t="s">
        <v>20</v>
      </c>
      <c r="B466">
        <v>194</v>
      </c>
      <c r="C466">
        <v>1887</v>
      </c>
    </row>
    <row r="467" spans="1:3" x14ac:dyDescent="0.2">
      <c r="A467" t="s">
        <v>20</v>
      </c>
      <c r="B467">
        <v>82</v>
      </c>
      <c r="C467">
        <v>1894</v>
      </c>
    </row>
    <row r="468" spans="1:3" x14ac:dyDescent="0.2">
      <c r="A468" t="s">
        <v>20</v>
      </c>
      <c r="B468">
        <v>4233</v>
      </c>
      <c r="C468">
        <v>1902</v>
      </c>
    </row>
    <row r="469" spans="1:3" x14ac:dyDescent="0.2">
      <c r="A469" t="s">
        <v>20</v>
      </c>
      <c r="B469">
        <v>1297</v>
      </c>
      <c r="C469">
        <v>1917</v>
      </c>
    </row>
    <row r="470" spans="1:3" x14ac:dyDescent="0.2">
      <c r="A470" t="s">
        <v>20</v>
      </c>
      <c r="B470">
        <v>165</v>
      </c>
      <c r="C470">
        <v>1965</v>
      </c>
    </row>
    <row r="471" spans="1:3" x14ac:dyDescent="0.2">
      <c r="A471" t="s">
        <v>20</v>
      </c>
      <c r="B471">
        <v>119</v>
      </c>
      <c r="C471">
        <v>1989</v>
      </c>
    </row>
    <row r="472" spans="1:3" x14ac:dyDescent="0.2">
      <c r="A472" t="s">
        <v>20</v>
      </c>
      <c r="B472">
        <v>1797</v>
      </c>
      <c r="C472">
        <v>1991</v>
      </c>
    </row>
    <row r="473" spans="1:3" x14ac:dyDescent="0.2">
      <c r="A473" t="s">
        <v>20</v>
      </c>
      <c r="B473">
        <v>261</v>
      </c>
      <c r="C473">
        <v>2013</v>
      </c>
    </row>
    <row r="474" spans="1:3" x14ac:dyDescent="0.2">
      <c r="A474" t="s">
        <v>20</v>
      </c>
      <c r="B474">
        <v>157</v>
      </c>
      <c r="C474">
        <v>2038</v>
      </c>
    </row>
    <row r="475" spans="1:3" x14ac:dyDescent="0.2">
      <c r="A475" t="s">
        <v>20</v>
      </c>
      <c r="B475">
        <v>3533</v>
      </c>
      <c r="C475">
        <v>2043</v>
      </c>
    </row>
    <row r="476" spans="1:3" x14ac:dyDescent="0.2">
      <c r="A476" t="s">
        <v>20</v>
      </c>
      <c r="B476">
        <v>155</v>
      </c>
      <c r="C476">
        <v>2053</v>
      </c>
    </row>
    <row r="477" spans="1:3" x14ac:dyDescent="0.2">
      <c r="A477" t="s">
        <v>20</v>
      </c>
      <c r="B477">
        <v>132</v>
      </c>
      <c r="C477">
        <v>2080</v>
      </c>
    </row>
    <row r="478" spans="1:3" x14ac:dyDescent="0.2">
      <c r="A478" t="s">
        <v>20</v>
      </c>
      <c r="B478">
        <v>1354</v>
      </c>
      <c r="C478">
        <v>2100</v>
      </c>
    </row>
    <row r="479" spans="1:3" x14ac:dyDescent="0.2">
      <c r="A479" t="s">
        <v>20</v>
      </c>
      <c r="B479">
        <v>48</v>
      </c>
      <c r="C479">
        <v>2105</v>
      </c>
    </row>
    <row r="480" spans="1:3" x14ac:dyDescent="0.2">
      <c r="A480" t="s">
        <v>20</v>
      </c>
      <c r="B480">
        <v>110</v>
      </c>
      <c r="C480">
        <v>2106</v>
      </c>
    </row>
    <row r="481" spans="1:3" x14ac:dyDescent="0.2">
      <c r="A481" t="s">
        <v>20</v>
      </c>
      <c r="B481">
        <v>172</v>
      </c>
      <c r="C481">
        <v>2107</v>
      </c>
    </row>
    <row r="482" spans="1:3" x14ac:dyDescent="0.2">
      <c r="A482" t="s">
        <v>20</v>
      </c>
      <c r="B482">
        <v>307</v>
      </c>
      <c r="C482">
        <v>2120</v>
      </c>
    </row>
    <row r="483" spans="1:3" x14ac:dyDescent="0.2">
      <c r="A483" t="s">
        <v>20</v>
      </c>
      <c r="B483">
        <v>160</v>
      </c>
      <c r="C483">
        <v>2144</v>
      </c>
    </row>
    <row r="484" spans="1:3" x14ac:dyDescent="0.2">
      <c r="A484" t="s">
        <v>20</v>
      </c>
      <c r="B484">
        <v>1467</v>
      </c>
      <c r="C484">
        <v>2188</v>
      </c>
    </row>
    <row r="485" spans="1:3" x14ac:dyDescent="0.2">
      <c r="A485" t="s">
        <v>20</v>
      </c>
      <c r="B485">
        <v>2662</v>
      </c>
      <c r="C485">
        <v>2218</v>
      </c>
    </row>
    <row r="486" spans="1:3" x14ac:dyDescent="0.2">
      <c r="A486" t="s">
        <v>20</v>
      </c>
      <c r="B486">
        <v>452</v>
      </c>
      <c r="C486">
        <v>2220</v>
      </c>
    </row>
    <row r="487" spans="1:3" x14ac:dyDescent="0.2">
      <c r="A487" t="s">
        <v>20</v>
      </c>
      <c r="B487">
        <v>158</v>
      </c>
      <c r="C487">
        <v>2230</v>
      </c>
    </row>
    <row r="488" spans="1:3" x14ac:dyDescent="0.2">
      <c r="A488" t="s">
        <v>20</v>
      </c>
      <c r="B488">
        <v>225</v>
      </c>
      <c r="C488">
        <v>2237</v>
      </c>
    </row>
    <row r="489" spans="1:3" x14ac:dyDescent="0.2">
      <c r="A489" t="s">
        <v>20</v>
      </c>
      <c r="B489">
        <v>65</v>
      </c>
      <c r="C489">
        <v>2261</v>
      </c>
    </row>
    <row r="490" spans="1:3" x14ac:dyDescent="0.2">
      <c r="A490" t="s">
        <v>20</v>
      </c>
      <c r="B490">
        <v>163</v>
      </c>
      <c r="C490">
        <v>2266</v>
      </c>
    </row>
    <row r="491" spans="1:3" x14ac:dyDescent="0.2">
      <c r="A491" t="s">
        <v>20</v>
      </c>
      <c r="B491">
        <v>85</v>
      </c>
      <c r="C491">
        <v>2283</v>
      </c>
    </row>
    <row r="492" spans="1:3" x14ac:dyDescent="0.2">
      <c r="A492" t="s">
        <v>20</v>
      </c>
      <c r="B492">
        <v>217</v>
      </c>
      <c r="C492">
        <v>2289</v>
      </c>
    </row>
    <row r="493" spans="1:3" x14ac:dyDescent="0.2">
      <c r="A493" t="s">
        <v>20</v>
      </c>
      <c r="B493">
        <v>150</v>
      </c>
      <c r="C493">
        <v>2293</v>
      </c>
    </row>
    <row r="494" spans="1:3" x14ac:dyDescent="0.2">
      <c r="A494" t="s">
        <v>20</v>
      </c>
      <c r="B494">
        <v>3272</v>
      </c>
      <c r="C494">
        <v>2320</v>
      </c>
    </row>
    <row r="495" spans="1:3" x14ac:dyDescent="0.2">
      <c r="A495" t="s">
        <v>20</v>
      </c>
      <c r="B495">
        <v>300</v>
      </c>
      <c r="C495">
        <v>2326</v>
      </c>
    </row>
    <row r="496" spans="1:3" x14ac:dyDescent="0.2">
      <c r="A496" t="s">
        <v>20</v>
      </c>
      <c r="B496">
        <v>126</v>
      </c>
      <c r="C496">
        <v>2331</v>
      </c>
    </row>
    <row r="497" spans="1:3" x14ac:dyDescent="0.2">
      <c r="A497" t="s">
        <v>20</v>
      </c>
      <c r="B497">
        <v>2320</v>
      </c>
      <c r="C497">
        <v>2346</v>
      </c>
    </row>
    <row r="498" spans="1:3" x14ac:dyDescent="0.2">
      <c r="A498" t="s">
        <v>20</v>
      </c>
      <c r="B498">
        <v>81</v>
      </c>
      <c r="C498">
        <v>2353</v>
      </c>
    </row>
    <row r="499" spans="1:3" x14ac:dyDescent="0.2">
      <c r="A499" t="s">
        <v>20</v>
      </c>
      <c r="B499">
        <v>1887</v>
      </c>
      <c r="C499">
        <v>2409</v>
      </c>
    </row>
    <row r="500" spans="1:3" x14ac:dyDescent="0.2">
      <c r="A500" t="s">
        <v>20</v>
      </c>
      <c r="B500">
        <v>4358</v>
      </c>
      <c r="C500">
        <v>2414</v>
      </c>
    </row>
    <row r="501" spans="1:3" x14ac:dyDescent="0.2">
      <c r="A501" t="s">
        <v>20</v>
      </c>
      <c r="B501">
        <v>53</v>
      </c>
      <c r="C501">
        <v>2431</v>
      </c>
    </row>
    <row r="502" spans="1:3" x14ac:dyDescent="0.2">
      <c r="A502" t="s">
        <v>20</v>
      </c>
      <c r="B502">
        <v>2414</v>
      </c>
      <c r="C502">
        <v>2436</v>
      </c>
    </row>
    <row r="503" spans="1:3" x14ac:dyDescent="0.2">
      <c r="A503" t="s">
        <v>20</v>
      </c>
      <c r="B503">
        <v>80</v>
      </c>
      <c r="C503">
        <v>2441</v>
      </c>
    </row>
    <row r="504" spans="1:3" x14ac:dyDescent="0.2">
      <c r="A504" t="s">
        <v>20</v>
      </c>
      <c r="B504">
        <v>193</v>
      </c>
      <c r="C504">
        <v>2443</v>
      </c>
    </row>
    <row r="505" spans="1:3" x14ac:dyDescent="0.2">
      <c r="A505" t="s">
        <v>20</v>
      </c>
      <c r="B505">
        <v>52</v>
      </c>
      <c r="C505">
        <v>2443</v>
      </c>
    </row>
    <row r="506" spans="1:3" x14ac:dyDescent="0.2">
      <c r="A506" t="s">
        <v>20</v>
      </c>
      <c r="B506">
        <v>290</v>
      </c>
      <c r="C506">
        <v>2468</v>
      </c>
    </row>
    <row r="507" spans="1:3" x14ac:dyDescent="0.2">
      <c r="A507" t="s">
        <v>20</v>
      </c>
      <c r="B507">
        <v>122</v>
      </c>
      <c r="C507">
        <v>2475</v>
      </c>
    </row>
    <row r="508" spans="1:3" x14ac:dyDescent="0.2">
      <c r="A508" t="s">
        <v>20</v>
      </c>
      <c r="B508">
        <v>1470</v>
      </c>
      <c r="C508">
        <v>2489</v>
      </c>
    </row>
    <row r="509" spans="1:3" x14ac:dyDescent="0.2">
      <c r="A509" t="s">
        <v>20</v>
      </c>
      <c r="B509">
        <v>165</v>
      </c>
      <c r="C509">
        <v>2506</v>
      </c>
    </row>
    <row r="510" spans="1:3" x14ac:dyDescent="0.2">
      <c r="A510" t="s">
        <v>20</v>
      </c>
      <c r="B510">
        <v>182</v>
      </c>
      <c r="C510">
        <v>2526</v>
      </c>
    </row>
    <row r="511" spans="1:3" x14ac:dyDescent="0.2">
      <c r="A511" t="s">
        <v>20</v>
      </c>
      <c r="B511">
        <v>199</v>
      </c>
      <c r="C511">
        <v>2528</v>
      </c>
    </row>
    <row r="512" spans="1:3" x14ac:dyDescent="0.2">
      <c r="A512" t="s">
        <v>20</v>
      </c>
      <c r="B512">
        <v>56</v>
      </c>
      <c r="C512">
        <v>2551</v>
      </c>
    </row>
    <row r="513" spans="1:3" x14ac:dyDescent="0.2">
      <c r="A513" t="s">
        <v>20</v>
      </c>
      <c r="B513">
        <v>1460</v>
      </c>
      <c r="C513">
        <v>2662</v>
      </c>
    </row>
    <row r="514" spans="1:3" x14ac:dyDescent="0.2">
      <c r="A514" t="s">
        <v>20</v>
      </c>
      <c r="B514">
        <v>123</v>
      </c>
      <c r="C514">
        <v>2673</v>
      </c>
    </row>
    <row r="515" spans="1:3" x14ac:dyDescent="0.2">
      <c r="A515" t="s">
        <v>20</v>
      </c>
      <c r="B515">
        <v>159</v>
      </c>
      <c r="C515">
        <v>2693</v>
      </c>
    </row>
    <row r="516" spans="1:3" x14ac:dyDescent="0.2">
      <c r="A516" t="s">
        <v>20</v>
      </c>
      <c r="B516">
        <v>110</v>
      </c>
      <c r="C516">
        <v>2725</v>
      </c>
    </row>
    <row r="517" spans="1:3" x14ac:dyDescent="0.2">
      <c r="A517" t="s">
        <v>20</v>
      </c>
      <c r="B517">
        <v>236</v>
      </c>
      <c r="C517">
        <v>2739</v>
      </c>
    </row>
    <row r="518" spans="1:3" x14ac:dyDescent="0.2">
      <c r="A518" t="s">
        <v>20</v>
      </c>
      <c r="B518">
        <v>191</v>
      </c>
      <c r="C518">
        <v>2756</v>
      </c>
    </row>
    <row r="519" spans="1:3" x14ac:dyDescent="0.2">
      <c r="A519" t="s">
        <v>20</v>
      </c>
      <c r="B519">
        <v>3934</v>
      </c>
      <c r="C519">
        <v>2768</v>
      </c>
    </row>
    <row r="520" spans="1:3" x14ac:dyDescent="0.2">
      <c r="A520" t="s">
        <v>20</v>
      </c>
      <c r="B520">
        <v>80</v>
      </c>
      <c r="C520">
        <v>2805</v>
      </c>
    </row>
    <row r="521" spans="1:3" x14ac:dyDescent="0.2">
      <c r="A521" t="s">
        <v>20</v>
      </c>
      <c r="B521">
        <v>462</v>
      </c>
      <c r="C521">
        <v>2857</v>
      </c>
    </row>
    <row r="522" spans="1:3" x14ac:dyDescent="0.2">
      <c r="A522" t="s">
        <v>20</v>
      </c>
      <c r="B522">
        <v>179</v>
      </c>
      <c r="C522">
        <v>2875</v>
      </c>
    </row>
    <row r="523" spans="1:3" x14ac:dyDescent="0.2">
      <c r="A523" t="s">
        <v>20</v>
      </c>
      <c r="B523">
        <v>1866</v>
      </c>
      <c r="C523">
        <v>2893</v>
      </c>
    </row>
    <row r="524" spans="1:3" x14ac:dyDescent="0.2">
      <c r="A524" t="s">
        <v>20</v>
      </c>
      <c r="B524">
        <v>156</v>
      </c>
      <c r="C524">
        <v>2985</v>
      </c>
    </row>
    <row r="525" spans="1:3" x14ac:dyDescent="0.2">
      <c r="A525" t="s">
        <v>20</v>
      </c>
      <c r="B525">
        <v>255</v>
      </c>
      <c r="C525">
        <v>3016</v>
      </c>
    </row>
    <row r="526" spans="1:3" x14ac:dyDescent="0.2">
      <c r="A526" t="s">
        <v>20</v>
      </c>
      <c r="B526">
        <v>2261</v>
      </c>
      <c r="C526">
        <v>3036</v>
      </c>
    </row>
    <row r="527" spans="1:3" x14ac:dyDescent="0.2">
      <c r="A527" t="s">
        <v>20</v>
      </c>
      <c r="B527">
        <v>40</v>
      </c>
      <c r="C527">
        <v>3059</v>
      </c>
    </row>
    <row r="528" spans="1:3" x14ac:dyDescent="0.2">
      <c r="A528" t="s">
        <v>20</v>
      </c>
      <c r="B528">
        <v>2289</v>
      </c>
      <c r="C528">
        <v>3063</v>
      </c>
    </row>
    <row r="529" spans="1:3" x14ac:dyDescent="0.2">
      <c r="A529" t="s">
        <v>20</v>
      </c>
      <c r="B529">
        <v>65</v>
      </c>
      <c r="C529">
        <v>3116</v>
      </c>
    </row>
    <row r="530" spans="1:3" x14ac:dyDescent="0.2">
      <c r="A530" t="s">
        <v>20</v>
      </c>
      <c r="B530">
        <v>3777</v>
      </c>
      <c r="C530">
        <v>3131</v>
      </c>
    </row>
    <row r="531" spans="1:3" x14ac:dyDescent="0.2">
      <c r="A531" t="s">
        <v>20</v>
      </c>
      <c r="B531">
        <v>184</v>
      </c>
      <c r="C531">
        <v>3177</v>
      </c>
    </row>
    <row r="532" spans="1:3" x14ac:dyDescent="0.2">
      <c r="A532" t="s">
        <v>20</v>
      </c>
      <c r="B532">
        <v>85</v>
      </c>
      <c r="C532">
        <v>3205</v>
      </c>
    </row>
    <row r="533" spans="1:3" x14ac:dyDescent="0.2">
      <c r="A533" t="s">
        <v>20</v>
      </c>
      <c r="B533">
        <v>144</v>
      </c>
      <c r="C533">
        <v>3272</v>
      </c>
    </row>
    <row r="534" spans="1:3" x14ac:dyDescent="0.2">
      <c r="A534" t="s">
        <v>20</v>
      </c>
      <c r="B534">
        <v>1902</v>
      </c>
      <c r="C534">
        <v>3308</v>
      </c>
    </row>
    <row r="535" spans="1:3" x14ac:dyDescent="0.2">
      <c r="A535" t="s">
        <v>20</v>
      </c>
      <c r="B535">
        <v>105</v>
      </c>
      <c r="C535">
        <v>3318</v>
      </c>
    </row>
    <row r="536" spans="1:3" x14ac:dyDescent="0.2">
      <c r="A536" t="s">
        <v>20</v>
      </c>
      <c r="B536">
        <v>132</v>
      </c>
      <c r="C536">
        <v>3376</v>
      </c>
    </row>
    <row r="537" spans="1:3" x14ac:dyDescent="0.2">
      <c r="A537" t="s">
        <v>20</v>
      </c>
      <c r="B537">
        <v>96</v>
      </c>
      <c r="C537">
        <v>3388</v>
      </c>
    </row>
    <row r="538" spans="1:3" x14ac:dyDescent="0.2">
      <c r="A538" t="s">
        <v>20</v>
      </c>
      <c r="B538">
        <v>114</v>
      </c>
      <c r="C538">
        <v>3533</v>
      </c>
    </row>
    <row r="539" spans="1:3" x14ac:dyDescent="0.2">
      <c r="A539" t="s">
        <v>20</v>
      </c>
      <c r="B539">
        <v>203</v>
      </c>
      <c r="C539">
        <v>3537</v>
      </c>
    </row>
    <row r="540" spans="1:3" x14ac:dyDescent="0.2">
      <c r="A540" t="s">
        <v>20</v>
      </c>
      <c r="B540">
        <v>1559</v>
      </c>
      <c r="C540">
        <v>3594</v>
      </c>
    </row>
    <row r="541" spans="1:3" x14ac:dyDescent="0.2">
      <c r="A541" t="s">
        <v>20</v>
      </c>
      <c r="B541">
        <v>1548</v>
      </c>
      <c r="C541">
        <v>3596</v>
      </c>
    </row>
    <row r="542" spans="1:3" x14ac:dyDescent="0.2">
      <c r="A542" t="s">
        <v>20</v>
      </c>
      <c r="B542">
        <v>80</v>
      </c>
      <c r="C542">
        <v>3657</v>
      </c>
    </row>
    <row r="543" spans="1:3" x14ac:dyDescent="0.2">
      <c r="A543" t="s">
        <v>20</v>
      </c>
      <c r="B543">
        <v>131</v>
      </c>
      <c r="C543">
        <v>3727</v>
      </c>
    </row>
    <row r="544" spans="1:3" x14ac:dyDescent="0.2">
      <c r="A544" t="s">
        <v>20</v>
      </c>
      <c r="B544">
        <v>112</v>
      </c>
      <c r="C544">
        <v>3742</v>
      </c>
    </row>
    <row r="545" spans="1:3" x14ac:dyDescent="0.2">
      <c r="A545" t="s">
        <v>20</v>
      </c>
      <c r="B545">
        <v>155</v>
      </c>
      <c r="C545">
        <v>3777</v>
      </c>
    </row>
    <row r="546" spans="1:3" x14ac:dyDescent="0.2">
      <c r="A546" t="s">
        <v>20</v>
      </c>
      <c r="B546">
        <v>266</v>
      </c>
      <c r="C546">
        <v>3934</v>
      </c>
    </row>
    <row r="547" spans="1:3" x14ac:dyDescent="0.2">
      <c r="A547" t="s">
        <v>20</v>
      </c>
      <c r="B547">
        <v>155</v>
      </c>
      <c r="C547">
        <v>4006</v>
      </c>
    </row>
    <row r="548" spans="1:3" x14ac:dyDescent="0.2">
      <c r="A548" t="s">
        <v>20</v>
      </c>
      <c r="B548">
        <v>207</v>
      </c>
      <c r="C548">
        <v>4065</v>
      </c>
    </row>
    <row r="549" spans="1:3" x14ac:dyDescent="0.2">
      <c r="A549" t="s">
        <v>20</v>
      </c>
      <c r="B549">
        <v>245</v>
      </c>
      <c r="C549">
        <v>4233</v>
      </c>
    </row>
    <row r="550" spans="1:3" x14ac:dyDescent="0.2">
      <c r="A550" t="s">
        <v>20</v>
      </c>
      <c r="B550">
        <v>1573</v>
      </c>
      <c r="C550">
        <v>4289</v>
      </c>
    </row>
    <row r="551" spans="1:3" x14ac:dyDescent="0.2">
      <c r="A551" t="s">
        <v>20</v>
      </c>
      <c r="B551">
        <v>114</v>
      </c>
      <c r="C551">
        <v>4358</v>
      </c>
    </row>
    <row r="552" spans="1:3" x14ac:dyDescent="0.2">
      <c r="A552" t="s">
        <v>20</v>
      </c>
      <c r="B552">
        <v>93</v>
      </c>
      <c r="C552">
        <v>4498</v>
      </c>
    </row>
    <row r="553" spans="1:3" x14ac:dyDescent="0.2">
      <c r="A553" t="s">
        <v>20</v>
      </c>
      <c r="B553">
        <v>1681</v>
      </c>
      <c r="C553">
        <v>4799</v>
      </c>
    </row>
    <row r="554" spans="1:3" x14ac:dyDescent="0.2">
      <c r="A554" t="s">
        <v>20</v>
      </c>
      <c r="B554">
        <v>32</v>
      </c>
      <c r="C554">
        <v>5139</v>
      </c>
    </row>
    <row r="555" spans="1:3" x14ac:dyDescent="0.2">
      <c r="A555" t="s">
        <v>20</v>
      </c>
      <c r="B555">
        <v>135</v>
      </c>
      <c r="C555">
        <v>5168</v>
      </c>
    </row>
    <row r="556" spans="1:3" x14ac:dyDescent="0.2">
      <c r="A556" t="s">
        <v>20</v>
      </c>
      <c r="B556">
        <v>140</v>
      </c>
      <c r="C556">
        <v>5180</v>
      </c>
    </row>
    <row r="557" spans="1:3" x14ac:dyDescent="0.2">
      <c r="A557" t="s">
        <v>20</v>
      </c>
      <c r="B557">
        <v>92</v>
      </c>
      <c r="C557">
        <v>5203</v>
      </c>
    </row>
    <row r="558" spans="1:3" x14ac:dyDescent="0.2">
      <c r="A558" t="s">
        <v>20</v>
      </c>
      <c r="B558">
        <v>1015</v>
      </c>
      <c r="C558">
        <v>5419</v>
      </c>
    </row>
    <row r="559" spans="1:3" x14ac:dyDescent="0.2">
      <c r="A559" t="s">
        <v>20</v>
      </c>
      <c r="B559">
        <v>323</v>
      </c>
      <c r="C559">
        <v>5512</v>
      </c>
    </row>
    <row r="560" spans="1:3" x14ac:dyDescent="0.2">
      <c r="A560" t="s">
        <v>20</v>
      </c>
      <c r="B560">
        <v>2326</v>
      </c>
      <c r="C560">
        <v>5880</v>
      </c>
    </row>
    <row r="561" spans="1:3" x14ac:dyDescent="0.2">
      <c r="A561" t="s">
        <v>20</v>
      </c>
      <c r="B561">
        <v>381</v>
      </c>
      <c r="C561">
        <v>5966</v>
      </c>
    </row>
    <row r="562" spans="1:3" x14ac:dyDescent="0.2">
      <c r="A562" t="s">
        <v>20</v>
      </c>
      <c r="B562">
        <v>480</v>
      </c>
      <c r="C562">
        <v>6212</v>
      </c>
    </row>
    <row r="563" spans="1:3" x14ac:dyDescent="0.2">
      <c r="A563" t="s">
        <v>20</v>
      </c>
      <c r="B563">
        <v>226</v>
      </c>
      <c r="C563">
        <v>6286</v>
      </c>
    </row>
    <row r="564" spans="1:3" x14ac:dyDescent="0.2">
      <c r="A564" t="s">
        <v>20</v>
      </c>
      <c r="B564">
        <v>241</v>
      </c>
      <c r="C564">
        <v>6406</v>
      </c>
    </row>
    <row r="565" spans="1:3" x14ac:dyDescent="0.2">
      <c r="A565" t="s">
        <v>20</v>
      </c>
      <c r="B565">
        <v>132</v>
      </c>
      <c r="C565">
        <v>6465</v>
      </c>
    </row>
    <row r="566" spans="1:3" x14ac:dyDescent="0.2">
      <c r="A566" t="s">
        <v>20</v>
      </c>
      <c r="B566">
        <v>2043</v>
      </c>
      <c r="C566">
        <v>7295</v>
      </c>
    </row>
  </sheetData>
  <conditionalFormatting sqref="A1:A566">
    <cfRule type="containsText" dxfId="7" priority="5" operator="containsText" text="canceled">
      <formula>NOT(ISERROR(SEARCH("canceled",A1)))</formula>
    </cfRule>
    <cfRule type="containsText" dxfId="6" priority="6" operator="containsText" text="live">
      <formula>NOT(ISERROR(SEARCH("live",A1)))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failed">
      <formula>NOT(ISERROR(SEARCH("failed",A1)))</formula>
    </cfRule>
  </conditionalFormatting>
  <conditionalFormatting sqref="D1:D365">
    <cfRule type="containsText" dxfId="3" priority="1" operator="containsText" text="canceled">
      <formula>NOT(ISERROR(SEARCH("canceled",D1)))</formula>
    </cfRule>
    <cfRule type="containsText" dxfId="2" priority="2" operator="containsText" text="live">
      <formula>NOT(ISERROR(SEARCH("live",D1)))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failed">
      <formula>NOT(ISERROR(SEARCH("failed",D1)))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Outcome per Parent Category</vt:lpstr>
      <vt:lpstr>Outcome per Sub-Category</vt:lpstr>
      <vt:lpstr>Outcome Count per Month</vt:lpstr>
      <vt:lpstr>Goal Analysis</vt:lpstr>
      <vt:lpstr>Campaign Success</vt:lpstr>
      <vt:lpstr>f_backers</vt:lpstr>
      <vt:lpstr>s_backers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2023-09-06T23:33:49Z</dcterms:modified>
</cp:coreProperties>
</file>