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421217_ad_unsw_edu_au/Documents/EY Case Competition/Data &amp; Modelling/"/>
    </mc:Choice>
  </mc:AlternateContent>
  <xr:revisionPtr revIDLastSave="330" documentId="11_F25DC773A252ABDACC104839A99D47745ADE58EA" xr6:coauthVersionLast="47" xr6:coauthVersionMax="47" xr10:uidLastSave="{712C37C3-42A1-4A19-8DE6-3FF0106D404E}"/>
  <bookViews>
    <workbookView xWindow="6210" yWindow="3270" windowWidth="2974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H22" i="1"/>
  <c r="C21" i="1" l="1"/>
  <c r="D21" i="1" s="1"/>
  <c r="C22" i="1"/>
  <c r="D22" i="1" s="1"/>
  <c r="C23" i="1"/>
  <c r="D23" i="1" s="1"/>
  <c r="C20" i="1"/>
  <c r="D20" i="1" s="1"/>
  <c r="C12" i="1" l="1"/>
  <c r="C14" i="1"/>
  <c r="C15" i="1" l="1"/>
  <c r="I14" i="1"/>
  <c r="I12" i="1"/>
  <c r="I15" i="1" s="1"/>
  <c r="K14" i="1"/>
  <c r="J14" i="1"/>
  <c r="K12" i="1"/>
  <c r="K15" i="1" s="1"/>
  <c r="J12" i="1"/>
  <c r="J15" i="1" s="1"/>
  <c r="E12" i="1"/>
  <c r="D12" i="1"/>
  <c r="E14" i="1"/>
  <c r="D14" i="1"/>
  <c r="D15" i="1" l="1"/>
  <c r="E15" i="1"/>
</calcChain>
</file>

<file path=xl/sharedStrings.xml><?xml version="1.0" encoding="utf-8"?>
<sst xmlns="http://schemas.openxmlformats.org/spreadsheetml/2006/main" count="43" uniqueCount="33">
  <si>
    <t>Inflation</t>
  </si>
  <si>
    <t>Real GDP Growth</t>
  </si>
  <si>
    <t>Cash Rate</t>
  </si>
  <si>
    <t>Unemployment</t>
  </si>
  <si>
    <t>GDI Rate</t>
  </si>
  <si>
    <t>Q1 2024</t>
  </si>
  <si>
    <t>Q2 2024</t>
  </si>
  <si>
    <t>Q3 2024</t>
  </si>
  <si>
    <t>Total Balances</t>
  </si>
  <si>
    <t>Household Deposits</t>
  </si>
  <si>
    <t>Ext. Refinancing</t>
  </si>
  <si>
    <t>Direct-Entry Payments</t>
  </si>
  <si>
    <t>Current</t>
  </si>
  <si>
    <t>Approx. Customer Churn</t>
  </si>
  <si>
    <t>CBA</t>
  </si>
  <si>
    <t>ANZ</t>
  </si>
  <si>
    <t>NAB</t>
  </si>
  <si>
    <t>Westpac</t>
  </si>
  <si>
    <t>% Weight by deposit assets</t>
  </si>
  <si>
    <t>By Quarterly</t>
  </si>
  <si>
    <t>By Calendar Years</t>
  </si>
  <si>
    <t>% Change</t>
  </si>
  <si>
    <t>Column1</t>
  </si>
  <si>
    <t>2024</t>
  </si>
  <si>
    <t>2025</t>
  </si>
  <si>
    <t>2026</t>
  </si>
  <si>
    <t>Baseline</t>
  </si>
  <si>
    <t>Yr 1</t>
  </si>
  <si>
    <t>Yr 2</t>
  </si>
  <si>
    <t>Yr 3</t>
  </si>
  <si>
    <t>Control</t>
  </si>
  <si>
    <t>Solution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</si>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</sst>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2" fillId="0" borderId="1" xfId="0" applyFont="1" applyBorder="1"/>
    <xf numFmtId="0" fontId="0" fillId="2" borderId="0" xfId="0" applyFill="1"/>
    <xf numFmtId="0" fontId="0" fillId="2" borderId="2" xfId="0" applyFill="1" applyBorder="1"/>
    <xf numFmtId="0" fontId="3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Ext. Refinancing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Current</c:v>
                </c:pt>
                <c:pt idx="1">
                  <c:v>Q1 2024</c:v>
                </c:pt>
                <c:pt idx="2">
                  <c:v>Q2 2024</c:v>
                </c:pt>
                <c:pt idx="3">
                  <c:v>Q3 2024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17.824038582749001</c:v>
                </c:pt>
                <c:pt idx="1">
                  <c:v>19.140941861869699</c:v>
                </c:pt>
                <c:pt idx="2">
                  <c:v>19.362267477931699</c:v>
                </c:pt>
                <c:pt idx="3">
                  <c:v>19.824832949675798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5-4D8E-9585-7616BA98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924064"/>
        <c:axId val="1923907744"/>
      </c:barChart>
      <c:catAx>
        <c:axId val="19239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07744"/>
        <c:crosses val="autoZero"/>
        <c:auto val="1"/>
        <c:lblAlgn val="ctr"/>
        <c:lblOffset val="100"/>
        <c:noMultiLvlLbl val="0"/>
      </c:catAx>
      <c:valAx>
        <c:axId val="19239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Ext. Refinancing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Sheet1!$H$2:$K$2</c:f>
              <c:strCache>
                <c:ptCount val="4"/>
                <c:pt idx="0">
                  <c:v>Current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</c:strCache>
            </c:strRef>
          </c:cat>
          <c:val>
            <c:numRef>
              <c:f>Sheet1!$H$11:$K$11</c:f>
              <c:numCache>
                <c:formatCode>General</c:formatCode>
                <c:ptCount val="4"/>
                <c:pt idx="0">
                  <c:v>18.287411425670498</c:v>
                </c:pt>
                <c:pt idx="1">
                  <c:v>19.9326310602715</c:v>
                </c:pt>
                <c:pt idx="2">
                  <c:v>21.796803190111198</c:v>
                </c:pt>
                <c:pt idx="3">
                  <c:v>22.893036881215899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C-42ED-A53E-3812BDD0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528960"/>
        <c:axId val="1946538080"/>
      </c:barChart>
      <c:catAx>
        <c:axId val="19465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38080"/>
        <c:crosses val="autoZero"/>
        <c:auto val="1"/>
        <c:lblAlgn val="ctr"/>
        <c:lblOffset val="100"/>
        <c:noMultiLvlLbl val="0"/>
      </c:catAx>
      <c:valAx>
        <c:axId val="1946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Direct-Entry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Current</c:v>
                </c:pt>
                <c:pt idx="1">
                  <c:v>Q1 2024</c:v>
                </c:pt>
                <c:pt idx="2">
                  <c:v>Q2 2024</c:v>
                </c:pt>
                <c:pt idx="3">
                  <c:v>Q3 2024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304494.88979225297</c:v>
                </c:pt>
                <c:pt idx="1">
                  <c:v>322066.929382078</c:v>
                </c:pt>
                <c:pt idx="2">
                  <c:v>332162.64067860699</c:v>
                </c:pt>
                <c:pt idx="3">
                  <c:v>336815.63055743702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8-4E25-A76B-D0CE6EBC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0752"/>
        <c:axId val="1921609312"/>
      </c:barChart>
      <c:catAx>
        <c:axId val="1921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09312"/>
        <c:crosses val="autoZero"/>
        <c:auto val="1"/>
        <c:lblAlgn val="ctr"/>
        <c:lblOffset val="100"/>
        <c:noMultiLvlLbl val="0"/>
      </c:catAx>
      <c:valAx>
        <c:axId val="1921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Direct-Entry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Sheet1!$H$2:$K$2</c:f>
              <c:strCache>
                <c:ptCount val="4"/>
                <c:pt idx="0">
                  <c:v>Current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</c:strCache>
            </c:strRef>
          </c:cat>
          <c:val>
            <c:numRef>
              <c:f>Sheet1!$H$13:$K$13</c:f>
              <c:numCache>
                <c:formatCode>General</c:formatCode>
                <c:ptCount val="4"/>
                <c:pt idx="0">
                  <c:v>293701.47905287403</c:v>
                </c:pt>
                <c:pt idx="1">
                  <c:v>350261.90940015402</c:v>
                </c:pt>
                <c:pt idx="2">
                  <c:v>362489.79667744797</c:v>
                </c:pt>
                <c:pt idx="3">
                  <c:v>388234.75112974597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B-4A08-95F0-1A137CB1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535200"/>
        <c:axId val="1946512160"/>
      </c:barChart>
      <c:catAx>
        <c:axId val="19465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12160"/>
        <c:crosses val="autoZero"/>
        <c:auto val="1"/>
        <c:lblAlgn val="ctr"/>
        <c:lblOffset val="100"/>
        <c:noMultiLvlLbl val="0"/>
      </c:catAx>
      <c:valAx>
        <c:axId val="19465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Approx.</a:t>
            </a:r>
            <a:r>
              <a:rPr lang="en-AU" baseline="0"/>
              <a:t> Change in Customer Churn by Macro-variables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Sheet1!$A$11</c:f>
              <c:strCache>
                <c:ptCount val="1"/>
                <c:pt idx="0">
                  <c:v>Ext. Refinancing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Sheet1!$I$12:$K$12</c:f>
              <c:numCache>
                <c:formatCode>0.0000%</c:formatCode>
                <c:ptCount val="3"/>
                <c:pt idx="0">
                  <c:v>8.9964598942175372E-2</c:v>
                </c:pt>
                <c:pt idx="1">
                  <c:v>9.3523635901496802E-2</c:v>
                </c:pt>
                <c:pt idx="2">
                  <c:v>5.0293324279866922E-2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4-471A-BD3E-ABCE598CE7AB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Direct-Entry Payments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Sheet1!$I$14:$K$14</c:f>
              <c:numCache>
                <c:formatCode>0.0000%</c:formatCode>
                <c:ptCount val="3"/>
                <c:pt idx="0">
                  <c:v>0.19257795544535758</c:v>
                </c:pt>
                <c:pt idx="1">
                  <c:v>3.4910696679050807E-2</c:v>
                </c:pt>
                <c:pt idx="2">
                  <c:v>7.1022563085290022E-2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4-471A-BD3E-ABCE598C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6518880"/>
        <c:axId val="1946510720"/>
      </c:barChart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Approx.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Sheet1!$I$2:$K$2</c:f>
              <c:strCache>
                <c:ptCount val="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</c:strCache>
            </c:strRef>
          </c:cat>
          <c:val>
            <c:numRef>
              <c:f>Sheet1!$I$15:$K$15</c:f>
              <c:numCache>
                <c:formatCode>0.0000%</c:formatCode>
                <c:ptCount val="3"/>
                <c:pt idx="0">
                  <c:v>6.2078612349323402E-2</c:v>
                </c:pt>
                <c:pt idx="1">
                  <c:v>2.8218847110995385E-2</c:v>
                </c:pt>
                <c:pt idx="2">
                  <c:v>2.6654823588896048E-2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71A-BD3E-ABCE598C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69616"/>
        <c:axId val="1947046576"/>
      </c:lineChart>
      <c:catAx>
        <c:axId val="194651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Forecasted</a:t>
                </a:r>
                <a:r>
                  <a:rPr lang="en-AU" baseline="0"/>
                  <a:t> Year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10720"/>
        <c:crosses val="autoZero"/>
        <c:auto val="1"/>
        <c:lblAlgn val="ctr"/>
        <c:lblOffset val="100"/>
        <c:noMultiLvlLbl val="0"/>
      </c:catAx>
      <c:valAx>
        <c:axId val="1946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Change in macro-variables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18880"/>
        <c:crosses val="autoZero"/>
        <c:crossBetween val="between"/>
      </c:valAx>
      <c:valAx>
        <c:axId val="1947046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Approx. %</a:t>
                </a:r>
                <a:r>
                  <a:rPr lang="en-AU" baseline="0"/>
                  <a:t> Change in Customer Churn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69616"/>
        <c:crosses val="max"/>
        <c:crossBetween val="between"/>
      </c:valAx>
      <c:catAx>
        <c:axId val="194706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04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Simulated</a:t>
            </a:r>
            <a:r>
              <a:rPr lang="en-AU" baseline="0"/>
              <a:t> Average Customer Churn Rate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Sheet1!$H$19:$K$19</c:f>
              <c:strCache>
                <c:ptCount val="4"/>
                <c:pt idx="0">
                  <c:v>Baseline</c:v>
                </c:pt>
                <c:pt idx="1">
                  <c:v>Yr 1</c:v>
                </c:pt>
                <c:pt idx="2">
                  <c:v>Yr 2</c:v>
                </c:pt>
                <c:pt idx="3">
                  <c:v>Yr 3</c:v>
                </c:pt>
              </c:strCache>
            </c:strRef>
          </c:cat>
          <c:val>
            <c:numRef>
              <c:f>Sheet1!$H$20:$K$20</c:f>
              <c:numCache>
                <c:formatCode>General</c:formatCode>
                <c:ptCount val="4"/>
                <c:pt idx="0">
                  <c:v>0.28941719999999999</c:v>
                </c:pt>
                <c:pt idx="1">
                  <c:v>0.30727199999999999</c:v>
                </c:pt>
                <c:pt idx="2">
                  <c:v>0.3193184</c:v>
                </c:pt>
                <c:pt idx="3">
                  <c:v>0.33146049999999999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3B8-9C03-1C7468BF1B54}"/>
            </c:ext>
          </c:extLst>
        </c:ser>
        <c:ser>
          <c:idx val="1"/>
          <c:order val="1"/>
          <c:tx>
            <c:strRef>
              <c:f>Sheet1!$G$21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Sheet1!$H$19:$K$19</c:f>
              <c:strCache>
                <c:ptCount val="4"/>
                <c:pt idx="0">
                  <c:v>Baseline</c:v>
                </c:pt>
                <c:pt idx="1">
                  <c:v>Yr 1</c:v>
                </c:pt>
                <c:pt idx="2">
                  <c:v>Yr 2</c:v>
                </c:pt>
                <c:pt idx="3">
                  <c:v>Yr 3</c:v>
                </c:pt>
              </c:strCache>
            </c:strRef>
          </c:cat>
          <c:val>
            <c:numRef>
              <c:f>Sheet1!$H$21:$K$21</c:f>
              <c:numCache>
                <c:formatCode>General</c:formatCode>
                <c:ptCount val="4"/>
                <c:pt idx="0">
                  <c:v>0.2689703</c:v>
                </c:pt>
                <c:pt idx="1">
                  <c:v>0.2885839</c:v>
                </c:pt>
                <c:pt idx="2">
                  <c:v>0.30094029999999999</c:v>
                </c:pt>
                <c:pt idx="3">
                  <c:v>0.31335449999999998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2-43B8-9C03-1C7468BF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659999"/>
        <c:axId val="903660959"/>
      </c:barChart>
      <c:lineChart>
        <c:grouping val="standard"/>
        <c:varyColors val="0"/>
        <c:ser>
          <c:idx val="2"/>
          <c:order val="2"/>
          <c:tx>
            <c:strRef>
              <c:f>Sheet1!$G$22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Sheet1!$H$19:$K$19</c:f>
              <c:strCache>
                <c:ptCount val="4"/>
                <c:pt idx="0">
                  <c:v>Baseline</c:v>
                </c:pt>
                <c:pt idx="1">
                  <c:v>Yr 1</c:v>
                </c:pt>
                <c:pt idx="2">
                  <c:v>Yr 2</c:v>
                </c:pt>
                <c:pt idx="3">
                  <c:v>Yr 3</c:v>
                </c:pt>
              </c:strCache>
            </c:strRef>
          </c:cat>
          <c:val>
            <c:numRef>
              <c:f>Sheet1!$H$22:$K$22</c:f>
              <c:numCache>
                <c:formatCode>0.000%</c:formatCode>
                <c:ptCount val="4"/>
                <c:pt idx="0">
                  <c:v>7.0648530909704021E-2</c:v>
                </c:pt>
                <c:pt idx="1">
                  <c:v>6.0819404306282333E-2</c:v>
                </c:pt>
                <c:pt idx="2">
                  <c:v>5.755415284556107E-2</c:v>
                </c:pt>
                <c:pt idx="3">
                  <c:v>5.4624910057156167E-2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E2-43B8-9C03-1C7468BF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48464"/>
        <c:axId val="236972992"/>
      </c:lineChart>
      <c:catAx>
        <c:axId val="90365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Baseline</a:t>
                </a:r>
                <a:r>
                  <a:rPr lang="en-AU" baseline="0"/>
                  <a:t> &amp; Forecasted year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60959"/>
        <c:crosses val="autoZero"/>
        <c:auto val="1"/>
        <c:lblAlgn val="ctr"/>
        <c:lblOffset val="100"/>
        <c:noMultiLvlLbl val="0"/>
      </c:catAx>
      <c:valAx>
        <c:axId val="903660959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Simulated</a:t>
                </a:r>
                <a:r>
                  <a:rPr lang="en-AU" baseline="0"/>
                  <a:t> Average  Churn Rate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59999"/>
        <c:crosses val="autoZero"/>
        <c:crossBetween val="between"/>
      </c:valAx>
      <c:valAx>
        <c:axId val="236972992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48464"/>
        <c:crosses val="max"/>
        <c:crossBetween val="between"/>
      </c:valAx>
      <c:catAx>
        <c:axId val="23904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7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377190</xdr:colOff>
      <xdr:row>1</xdr:row>
      <xdr:rowOff>110490</xdr:rowOff>
    </xdr:from>
    <xdr:to>
      <xdr:col>20</xdr:col>
      <xdr:colOff>72390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9B912-1268-D974-DE64-EC358B108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17</xdr:row>
      <xdr:rowOff>175260</xdr:rowOff>
    </xdr:from>
    <xdr:to>
      <xdr:col>19</xdr:col>
      <xdr:colOff>601980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91AE2-FE92-2365-9096-626854D5F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23</xdr:row>
      <xdr:rowOff>127635</xdr:rowOff>
    </xdr:from>
    <xdr:to>
      <xdr:col>10</xdr:col>
      <xdr:colOff>533400</xdr:colOff>
      <xdr:row>38</xdr:row>
      <xdr:rowOff>127635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6028C-B78E-B91F-BD3C-DB26A5F69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358140</xdr:colOff>
      <xdr:row>38</xdr:row>
      <xdr:rowOff>160020</xdr:rowOff>
    </xdr:from>
    <xdr:to>
      <xdr:col>10</xdr:col>
      <xdr:colOff>556260</xdr:colOff>
      <xdr:row>53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1097C-E922-73EE-B7E0-5936AB03F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118110</xdr:colOff>
      <xdr:row>2</xdr:row>
      <xdr:rowOff>137160</xdr:rowOff>
    </xdr:from>
    <xdr:to>
      <xdr:col>30</xdr:col>
      <xdr:colOff>255270</xdr:colOff>
      <xdr:row>25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40492F-BDE6-3A4B-6183-94B6274F2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600075</xdr:colOff>
      <xdr:row>35</xdr:row>
      <xdr:rowOff>104775</xdr:rowOff>
    </xdr:from>
    <xdr:to>
      <xdr:col>22</xdr:col>
      <xdr:colOff>266700</xdr:colOff>
      <xdr:row>49</xdr:row>
      <xdr:rowOff>114301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FF96CE-E3B5-F794-9CCC-51AFA23C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FD669-FEC0-4F70-AFC0-F719C05AABC1}" name="Table1" displayName="Table1" ref="A2:E9" totalsRowShown="0">
  <autoFilter ref="A2:E9" xr:uid="{6FDFD669-FEC0-4F70-AFC0-F719C05AABC1}"/>
  <tableColumns count="5">
    <tableColumn id="1" xr3:uid="{3D9F1F0A-209A-4CD6-B40D-895E5556D8C3}" name="Column1"/>
    <tableColumn id="2" xr3:uid="{6D22015D-4A7F-406A-A757-B9A5F28281FA}" name="Current"/>
    <tableColumn id="3" xr3:uid="{1164E945-8913-40DA-AF58-D0692DD20BBF}" name="Q1 2024"/>
    <tableColumn id="4" xr3:uid="{2A4401FC-647D-447C-A798-43C6F41E31F4}" name="Q2 2024"/>
    <tableColumn id="5" xr3:uid="{4BF456FE-5329-4E1D-AFCC-BC37C50B5BF3}" name="Q3 20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DE962-5DB8-4BD5-B3AA-7EF7B392DDA5}" name="Table2" displayName="Table2" ref="H2:K9" totalsRowShown="0">
  <autoFilter ref="H2:K9" xr:uid="{F99DE962-5DB8-4BD5-B3AA-7EF7B392DDA5}"/>
  <tableColumns count="4">
    <tableColumn id="1" xr3:uid="{DF6F2435-A1D5-40AB-A917-762FAE945A2E}" name="Current"/>
    <tableColumn id="2" xr3:uid="{5EC9B3FD-5461-4711-A228-7A382F572ED2}" name="2024"/>
    <tableColumn id="3" xr3:uid="{C1127384-D4DD-45F1-9B58-DCD648989649}" name="2025"/>
    <tableColumn id="4" xr3:uid="{C580E4F6-210B-407C-B701-760F34E151E2}" name="202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7" workbookViewId="0">
      <selection activeCell="I15" sqref="I15:K15"/>
    </sheetView>
  </sheetViews>
  <sheetFormatPr defaultRowHeight="15" x14ac:dyDescent="0.25"/>
  <cols>
    <col min="1" max="1" width="23.140625" bestFit="1" customWidth="1"/>
    <col min="2" max="2" width="10.140625" customWidth="1"/>
    <col min="3" max="6" width="9.7109375" customWidth="1"/>
    <col min="7" max="7" width="17.28515625" bestFit="1" customWidth="1"/>
    <col min="8" max="8" width="9" customWidth="1"/>
  </cols>
  <sheetData>
    <row r="1" spans="1:11" x14ac:dyDescent="0.25">
      <c r="B1" t="s">
        <v>19</v>
      </c>
      <c r="H1" t="s">
        <v>20</v>
      </c>
    </row>
    <row r="2" spans="1:11" x14ac:dyDescent="0.25">
      <c r="A2" t="s">
        <v>22</v>
      </c>
      <c r="B2" t="s">
        <v>12</v>
      </c>
      <c r="C2" t="s">
        <v>5</v>
      </c>
      <c r="D2" t="s">
        <v>6</v>
      </c>
      <c r="E2" t="s">
        <v>7</v>
      </c>
      <c r="G2" s="3" t="s">
        <v>22</v>
      </c>
      <c r="H2" t="s">
        <v>12</v>
      </c>
      <c r="I2" t="s">
        <v>23</v>
      </c>
      <c r="J2" t="s">
        <v>24</v>
      </c>
      <c r="K2" t="s">
        <v>25</v>
      </c>
    </row>
    <row r="3" spans="1:11" x14ac:dyDescent="0.25">
      <c r="A3" t="s">
        <v>0</v>
      </c>
      <c r="B3">
        <v>4.0999999999999996</v>
      </c>
      <c r="C3">
        <v>3.7</v>
      </c>
      <c r="D3">
        <v>3.6</v>
      </c>
      <c r="E3">
        <v>3.2</v>
      </c>
      <c r="G3" s="4" t="s">
        <v>0</v>
      </c>
      <c r="H3">
        <v>5.6</v>
      </c>
      <c r="I3">
        <v>3.3</v>
      </c>
      <c r="J3">
        <v>2.8</v>
      </c>
      <c r="K3">
        <v>2.5</v>
      </c>
    </row>
    <row r="4" spans="1:11" x14ac:dyDescent="0.25">
      <c r="A4" t="s">
        <v>1</v>
      </c>
      <c r="B4">
        <v>1.5</v>
      </c>
      <c r="C4">
        <v>1.2</v>
      </c>
      <c r="D4">
        <v>1</v>
      </c>
      <c r="E4">
        <v>1.2</v>
      </c>
      <c r="G4" t="s">
        <v>1</v>
      </c>
      <c r="H4">
        <v>2.1</v>
      </c>
      <c r="I4">
        <v>1.4</v>
      </c>
      <c r="J4">
        <v>2.2000000000000002</v>
      </c>
      <c r="K4">
        <v>2.5</v>
      </c>
    </row>
    <row r="5" spans="1:11" x14ac:dyDescent="0.25">
      <c r="A5" t="s">
        <v>2</v>
      </c>
      <c r="B5">
        <v>4.3499999999999996</v>
      </c>
      <c r="C5">
        <v>4.3499999999999996</v>
      </c>
      <c r="D5">
        <v>4.3499999999999996</v>
      </c>
      <c r="E5">
        <v>4.0999999999999996</v>
      </c>
      <c r="G5" s="4" t="s">
        <v>2</v>
      </c>
      <c r="H5">
        <v>4.3499999999999996</v>
      </c>
      <c r="I5">
        <v>3.85</v>
      </c>
      <c r="J5">
        <v>3.25</v>
      </c>
      <c r="K5">
        <v>3</v>
      </c>
    </row>
    <row r="6" spans="1:11" x14ac:dyDescent="0.25">
      <c r="A6" t="s">
        <v>3</v>
      </c>
      <c r="B6">
        <v>3.9</v>
      </c>
      <c r="C6">
        <v>4.0999999999999996</v>
      </c>
      <c r="D6">
        <v>4.3</v>
      </c>
      <c r="E6">
        <v>4.5</v>
      </c>
      <c r="G6" t="s">
        <v>3</v>
      </c>
      <c r="H6">
        <v>3.7</v>
      </c>
      <c r="I6">
        <v>4.5</v>
      </c>
      <c r="J6">
        <v>4.5</v>
      </c>
      <c r="K6">
        <v>4.4000000000000004</v>
      </c>
    </row>
    <row r="7" spans="1:11" x14ac:dyDescent="0.25">
      <c r="A7" t="s">
        <v>4</v>
      </c>
      <c r="B7">
        <v>0.5</v>
      </c>
      <c r="C7">
        <v>1</v>
      </c>
      <c r="D7">
        <v>2.1</v>
      </c>
      <c r="E7">
        <v>0.5</v>
      </c>
      <c r="G7" s="4" t="s">
        <v>4</v>
      </c>
      <c r="H7">
        <v>1.5</v>
      </c>
      <c r="I7">
        <v>4.0999999999999996</v>
      </c>
      <c r="J7">
        <v>-1.3</v>
      </c>
      <c r="K7">
        <v>-0.1</v>
      </c>
    </row>
    <row r="8" spans="1:11" x14ac:dyDescent="0.25">
      <c r="A8" t="s">
        <v>9</v>
      </c>
      <c r="B8">
        <v>1614</v>
      </c>
      <c r="C8">
        <v>1712</v>
      </c>
      <c r="D8">
        <v>1745</v>
      </c>
      <c r="E8">
        <v>1778</v>
      </c>
      <c r="G8" t="s">
        <v>9</v>
      </c>
      <c r="H8">
        <v>1581</v>
      </c>
      <c r="I8">
        <v>1812</v>
      </c>
      <c r="J8">
        <v>1945</v>
      </c>
      <c r="K8">
        <v>2077</v>
      </c>
    </row>
    <row r="9" spans="1:11" x14ac:dyDescent="0.25">
      <c r="A9" t="s">
        <v>8</v>
      </c>
      <c r="B9">
        <v>41086.554455366597</v>
      </c>
      <c r="C9">
        <v>41345.073998433596</v>
      </c>
      <c r="D9">
        <v>41732.853313034095</v>
      </c>
      <c r="E9">
        <v>42120.632627634601</v>
      </c>
      <c r="G9" s="5" t="s">
        <v>8</v>
      </c>
      <c r="H9">
        <v>40399.482674162347</v>
      </c>
      <c r="I9">
        <v>42508.4119422351</v>
      </c>
      <c r="J9">
        <v>44059.529200637102</v>
      </c>
      <c r="K9">
        <v>45610.646459039104</v>
      </c>
    </row>
    <row r="11" spans="1:11" x14ac:dyDescent="0.25">
      <c r="A11" t="s">
        <v>10</v>
      </c>
      <c r="B11">
        <v>17.824038582749001</v>
      </c>
      <c r="C11">
        <v>19.140941861869699</v>
      </c>
      <c r="D11">
        <v>19.362267477931699</v>
      </c>
      <c r="E11">
        <v>19.824832949675798</v>
      </c>
      <c r="H11">
        <v>18.287411425670498</v>
      </c>
      <c r="I11">
        <v>19.9326310602715</v>
      </c>
      <c r="J11">
        <v>21.796803190111198</v>
      </c>
      <c r="K11">
        <v>22.893036881215899</v>
      </c>
    </row>
    <row r="12" spans="1:11" x14ac:dyDescent="0.25">
      <c r="A12" t="s">
        <v>21</v>
      </c>
      <c r="C12" s="1">
        <f>(C11-B11)/B11</f>
        <v>7.3883551867715502E-2</v>
      </c>
      <c r="D12" s="2">
        <f>(D11-C11)/C11</f>
        <v>1.1562942809146626E-2</v>
      </c>
      <c r="E12" s="2">
        <f>(E11-D11)/D11</f>
        <v>2.3890046569768349E-2</v>
      </c>
      <c r="F12" s="2"/>
      <c r="G12" s="2"/>
      <c r="H12" s="2"/>
      <c r="I12" s="2">
        <f>(I11-H11)/H11</f>
        <v>8.9964598942175372E-2</v>
      </c>
      <c r="J12" s="2">
        <f>(J11-I11)/I11</f>
        <v>9.3523635901496802E-2</v>
      </c>
      <c r="K12" s="2">
        <f>(K11-J11)/J11</f>
        <v>5.0293324279866922E-2</v>
      </c>
    </row>
    <row r="13" spans="1:11" x14ac:dyDescent="0.25">
      <c r="A13" t="s">
        <v>11</v>
      </c>
      <c r="B13">
        <v>304494.88979225297</v>
      </c>
      <c r="C13">
        <v>322066.929382078</v>
      </c>
      <c r="D13">
        <v>332162.64067860699</v>
      </c>
      <c r="E13">
        <v>336815.63055743702</v>
      </c>
      <c r="H13">
        <v>293701.47905287403</v>
      </c>
      <c r="I13">
        <v>350261.90940015402</v>
      </c>
      <c r="J13">
        <v>362489.79667744797</v>
      </c>
      <c r="K13">
        <v>388234.75112974597</v>
      </c>
    </row>
    <row r="14" spans="1:11" x14ac:dyDescent="0.25">
      <c r="A14" t="s">
        <v>21</v>
      </c>
      <c r="C14" s="1">
        <f>(C13-B13)/B13</f>
        <v>5.7708816071802921E-2</v>
      </c>
      <c r="D14" s="2">
        <f>(D13-C13)/C13</f>
        <v>3.1346625112670695E-2</v>
      </c>
      <c r="E14" s="2">
        <f>(E13-D13)/D13</f>
        <v>1.400816741257835E-2</v>
      </c>
      <c r="F14" s="2"/>
      <c r="G14" s="2"/>
      <c r="H14" s="2"/>
      <c r="I14" s="2">
        <f>(I13-H13)/H13</f>
        <v>0.19257795544535758</v>
      </c>
      <c r="J14" s="2">
        <f>(J13-I13)/I13</f>
        <v>3.4910696679050807E-2</v>
      </c>
      <c r="K14" s="2">
        <f>(K13-J13)/J13</f>
        <v>7.1022563085290022E-2</v>
      </c>
    </row>
    <row r="15" spans="1:11" x14ac:dyDescent="0.25">
      <c r="A15" t="s">
        <v>13</v>
      </c>
      <c r="C15" s="2">
        <f>$D$20%*(C12+C14)</f>
        <v>2.8912712335155959E-2</v>
      </c>
      <c r="D15" s="2">
        <f>$D$20%*(D12+D14)</f>
        <v>9.4278415471598688E-3</v>
      </c>
      <c r="E15" s="2">
        <f>$D$20%*(E12+E14)</f>
        <v>8.3267759068777602E-3</v>
      </c>
      <c r="F15" s="2"/>
      <c r="G15" s="2"/>
      <c r="I15" s="2">
        <f>$D$20%*(I12+I14)</f>
        <v>6.2078612349323402E-2</v>
      </c>
      <c r="J15" s="2">
        <f>$D$20%*(J12+J14)</f>
        <v>2.8218847110995385E-2</v>
      </c>
      <c r="K15" s="2">
        <f>$D$20%*(K12+K14)</f>
        <v>2.6654823588896048E-2</v>
      </c>
    </row>
    <row r="19" spans="1:11" x14ac:dyDescent="0.25">
      <c r="C19" t="s">
        <v>18</v>
      </c>
      <c r="H19" t="s">
        <v>26</v>
      </c>
      <c r="I19" t="s">
        <v>27</v>
      </c>
      <c r="J19" t="s">
        <v>28</v>
      </c>
      <c r="K19" t="s">
        <v>29</v>
      </c>
    </row>
    <row r="20" spans="1:11" x14ac:dyDescent="0.25">
      <c r="A20" t="s">
        <v>14</v>
      </c>
      <c r="B20">
        <v>870.3</v>
      </c>
      <c r="C20">
        <f>B20/SUM($B$20:$B$23)</f>
        <v>0.30097836123628341</v>
      </c>
      <c r="D20">
        <f>C20*73</f>
        <v>21.971420370248691</v>
      </c>
      <c r="G20" t="s">
        <v>30</v>
      </c>
      <c r="H20" s="6">
        <v>0.28941719999999999</v>
      </c>
      <c r="I20" s="6">
        <v>0.30727199999999999</v>
      </c>
      <c r="J20" s="6">
        <v>0.3193184</v>
      </c>
      <c r="K20" s="6">
        <v>0.33146049999999999</v>
      </c>
    </row>
    <row r="21" spans="1:11" x14ac:dyDescent="0.25">
      <c r="A21" t="s">
        <v>15</v>
      </c>
      <c r="B21">
        <v>689.03</v>
      </c>
      <c r="C21">
        <f>B21/SUM($B$20:$B$23)</f>
        <v>0.23828923387640627</v>
      </c>
      <c r="D21">
        <f t="shared" ref="D21:D23" si="0">C21*73</f>
        <v>17.395114072977659</v>
      </c>
      <c r="G21" t="s">
        <v>31</v>
      </c>
      <c r="H21" s="6">
        <v>0.2689703</v>
      </c>
      <c r="I21" s="6">
        <v>0.2885839</v>
      </c>
      <c r="J21" s="6">
        <v>0.30094029999999999</v>
      </c>
      <c r="K21" s="6">
        <v>0.31335449999999998</v>
      </c>
    </row>
    <row r="22" spans="1:11" x14ac:dyDescent="0.25">
      <c r="A22" t="s">
        <v>16</v>
      </c>
      <c r="B22">
        <v>644.12</v>
      </c>
      <c r="C22">
        <f>B22/SUM($B$20:$B$23)</f>
        <v>0.22275787893773974</v>
      </c>
      <c r="D22">
        <f t="shared" si="0"/>
        <v>16.261325162455002</v>
      </c>
      <c r="G22" t="s">
        <v>32</v>
      </c>
      <c r="H22" s="1">
        <f>(H20-H21)/H20</f>
        <v>7.0648530909704021E-2</v>
      </c>
      <c r="I22" s="1">
        <f t="shared" ref="I22:K22" si="1">(I20-I21)/I20</f>
        <v>6.0819404306282333E-2</v>
      </c>
      <c r="J22" s="1">
        <f t="shared" si="1"/>
        <v>5.755415284556107E-2</v>
      </c>
      <c r="K22" s="1">
        <f t="shared" si="1"/>
        <v>5.4624910057156167E-2</v>
      </c>
    </row>
    <row r="23" spans="1:11" x14ac:dyDescent="0.25">
      <c r="A23" t="s">
        <v>17</v>
      </c>
      <c r="B23">
        <v>688.12</v>
      </c>
      <c r="C23">
        <f>B23/SUM($B$20:$B$23)</f>
        <v>0.23797452594957066</v>
      </c>
      <c r="D23">
        <f t="shared" si="0"/>
        <v>17.372140394318659</v>
      </c>
      <c r="I23" s="2"/>
      <c r="J23" s="2"/>
      <c r="K23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Vo</dc:creator>
  <cp:lastModifiedBy>Justin Vo</cp:lastModifiedBy>
  <dcterms:created xsi:type="dcterms:W3CDTF">2015-06-05T18:17:20Z</dcterms:created>
  <dcterms:modified xsi:type="dcterms:W3CDTF">2024-04-02T04:35:18Z</dcterms:modified>
</cp:coreProperties>
</file>