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188\견적서\2019년도\2019년도 PPR공법 설계자료\상수도갱생공 설계자료(2019)\PPR공법 기초자료\"/>
    </mc:Choice>
  </mc:AlternateContent>
  <xr:revisionPtr revIDLastSave="0" documentId="13_ncr:1_{D84BB220-1CE0-45E9-AA9A-52A73098FB8D}" xr6:coauthVersionLast="43" xr6:coauthVersionMax="43" xr10:uidLastSave="{00000000-0000-0000-0000-000000000000}"/>
  <bookViews>
    <workbookView xWindow="-28920" yWindow="-120" windowWidth="29040" windowHeight="18240" activeTab="1" xr2:uid="{00000000-000D-0000-FFFF-FFFF00000000}"/>
  </bookViews>
  <sheets>
    <sheet name="흄관기준" sheetId="1" r:id="rId1"/>
    <sheet name="PC관 기준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G3" i="2" s="1"/>
  <c r="B7" i="2"/>
  <c r="B6" i="2"/>
  <c r="C6" i="2" s="1"/>
  <c r="B5" i="2"/>
  <c r="C5" i="2" s="1"/>
  <c r="G5" i="2" s="1"/>
  <c r="B4" i="2"/>
  <c r="C4" i="2" s="1"/>
  <c r="C7" i="2"/>
  <c r="G7" i="2" s="1"/>
  <c r="H3" i="1"/>
  <c r="I3" i="1" s="1"/>
  <c r="J3" i="1" s="1"/>
  <c r="G3" i="1"/>
  <c r="C3" i="1"/>
  <c r="E3" i="1" s="1"/>
  <c r="E7" i="2" l="1"/>
  <c r="H7" i="2" s="1"/>
  <c r="I7" i="2" s="1"/>
  <c r="J7" i="2" s="1"/>
  <c r="E6" i="2"/>
  <c r="H6" i="2" s="1"/>
  <c r="G6" i="2"/>
  <c r="E4" i="2"/>
  <c r="H4" i="2" s="1"/>
  <c r="I4" i="2" s="1"/>
  <c r="J4" i="2" s="1"/>
  <c r="G4" i="2"/>
  <c r="E3" i="2"/>
  <c r="H3" i="2" s="1"/>
  <c r="I3" i="2" s="1"/>
  <c r="J3" i="2" s="1"/>
  <c r="E5" i="2"/>
  <c r="H5" i="2" s="1"/>
  <c r="I5" i="2" s="1"/>
  <c r="J5" i="2" s="1"/>
  <c r="C7" i="1"/>
  <c r="G7" i="1" s="1"/>
  <c r="C6" i="1"/>
  <c r="G6" i="1" s="1"/>
  <c r="C5" i="1"/>
  <c r="G5" i="1" s="1"/>
  <c r="C4" i="1"/>
  <c r="G4" i="1" s="1"/>
  <c r="I6" i="2" l="1"/>
  <c r="J6" i="2" s="1"/>
  <c r="E6" i="1"/>
  <c r="H6" i="1" s="1"/>
  <c r="I6" i="1" s="1"/>
  <c r="J6" i="1" s="1"/>
  <c r="E7" i="1"/>
  <c r="H7" i="1" s="1"/>
  <c r="I7" i="1" s="1"/>
  <c r="J7" i="1" s="1"/>
  <c r="E4" i="1"/>
  <c r="H4" i="1" s="1"/>
  <c r="I4" i="1" s="1"/>
  <c r="J4" i="1" s="1"/>
  <c r="E5" i="1"/>
  <c r="H5" i="1" s="1"/>
  <c r="I5" i="1" s="1"/>
  <c r="J5" i="1" s="1"/>
</calcChain>
</file>

<file path=xl/sharedStrings.xml><?xml version="1.0" encoding="utf-8"?>
<sst xmlns="http://schemas.openxmlformats.org/spreadsheetml/2006/main" count="22" uniqueCount="11">
  <si>
    <t>관경</t>
    <phoneticPr fontId="1" type="noConversion"/>
  </si>
  <si>
    <t>관외경</t>
    <phoneticPr fontId="1" type="noConversion"/>
  </si>
  <si>
    <t>이종관접
합관 유격(t2)</t>
    <phoneticPr fontId="1" type="noConversion"/>
  </si>
  <si>
    <t>이종관접합관 내경</t>
    <phoneticPr fontId="1" type="noConversion"/>
  </si>
  <si>
    <t>접합연장</t>
    <phoneticPr fontId="1" type="noConversion"/>
  </si>
  <si>
    <t>관외경단면적</t>
    <phoneticPr fontId="1" type="noConversion"/>
  </si>
  <si>
    <t>이종관접합관 내경단면적</t>
    <phoneticPr fontId="1" type="noConversion"/>
  </si>
  <si>
    <t>몰탈 체적</t>
    <phoneticPr fontId="1" type="noConversion"/>
  </si>
  <si>
    <t>몰탈중량</t>
    <phoneticPr fontId="1" type="noConversion"/>
  </si>
  <si>
    <t>이종관접합관 접합용 몰탈 수량산출근거</t>
    <phoneticPr fontId="1" type="noConversion"/>
  </si>
  <si>
    <t>관두께(t1)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</si>
</sst>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-* #,##0.0000_-;\-* #,##0.0000_-;_-* &quot;-&quot;????_-;_-@_-"/>
    <numFmt numFmtId="177" formatCode="_-* #,##0.00_-;\-* #,##0.00_-;_-* &quot;-&quot;????_-;_-@_-"/>
  </numFmts>
  <fonts count="4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굴림"/>
      <family val="3"/>
      <charset val="129"/>
    </font>
    <font>
      <b/>
      <sz val="20"/>
      <color theme="1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1" fontId="2" fillId="0" borderId="1" xfId="0" applyNumberFormat="1" applyFont="1" applyBorder="1">
      <alignment vertical="center"/>
    </xf>
    <xf numFmtId="41" fontId="2" fillId="0" borderId="0" xfId="0" applyNumberFormat="1" applyFont="1">
      <alignment vertical="center"/>
    </xf>
    <xf numFmtId="176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H14" sqref="H14"/>
    </sheetView>
  </sheetViews>
  <sheetFormatPr defaultRowHeight="20.100000000000001" customHeight="1" x14ac:dyDescent="0.25"/>
  <cols>
    <col min="1" max="1" width="11.140625" style="10" customWidth="1"/>
    <col min="2" max="10" width="11.140625" style="1" customWidth="1"/>
    <col min="11" max="16384" width="9.140625" style="1"/>
  </cols>
  <sheetData>
    <row r="1" spans="1:10" ht="25.5" x14ac:dyDescent="0.25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</row>
    <row r="2" spans="1:10" ht="35.25" customHeight="1" x14ac:dyDescent="0.25">
      <c r="A2" s="2" t="s">
        <v>0</v>
      </c>
      <c r="B2" s="2" t="s">
        <v>10</v>
      </c>
      <c r="C2" s="2" t="s">
        <v>1</v>
      </c>
      <c r="D2" s="3" t="s">
        <v>2</v>
      </c>
      <c r="E2" s="3" t="s">
        <v>3</v>
      </c>
      <c r="F2" s="2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1:10" ht="69" customHeight="1" x14ac:dyDescent="0.25">
      <c r="A3" s="9">
        <v>900</v>
      </c>
      <c r="B3" s="2">
        <v>75</v>
      </c>
      <c r="C3" s="4">
        <f>A3+B3*2</f>
        <v>1050</v>
      </c>
      <c r="D3" s="4">
        <v>20</v>
      </c>
      <c r="E3" s="4">
        <f>C3+D3*2</f>
        <v>1090</v>
      </c>
      <c r="F3" s="4">
        <v>200</v>
      </c>
      <c r="G3" s="6">
        <f>TRUNC(PI()*(C3/1000)^2/4,4)</f>
        <v>0.8659</v>
      </c>
      <c r="H3" s="6">
        <f>TRUNC(PI()*(E3/1000)^2/4,4)</f>
        <v>0.93310000000000004</v>
      </c>
      <c r="I3" s="6">
        <f>TRUNC((H3-G3)*0.2,4)</f>
        <v>1.34E-2</v>
      </c>
      <c r="J3" s="7">
        <f>TRUNC(I3*2100,2)</f>
        <v>28.14</v>
      </c>
    </row>
    <row r="4" spans="1:10" s="5" customFormat="1" ht="69" customHeight="1" x14ac:dyDescent="0.25">
      <c r="A4" s="9">
        <v>1000</v>
      </c>
      <c r="B4" s="4">
        <v>82</v>
      </c>
      <c r="C4" s="4">
        <f>A4+B4*2</f>
        <v>1164</v>
      </c>
      <c r="D4" s="4">
        <v>20</v>
      </c>
      <c r="E4" s="4">
        <f>C4+D4*2</f>
        <v>1204</v>
      </c>
      <c r="F4" s="4">
        <v>200</v>
      </c>
      <c r="G4" s="6">
        <f>TRUNC(PI()*(C4/1000)^2/4,4)</f>
        <v>1.0641</v>
      </c>
      <c r="H4" s="6">
        <f>TRUNC(PI()*(E4/1000)^2/4,4)</f>
        <v>1.1385000000000001</v>
      </c>
      <c r="I4" s="6">
        <f>TRUNC((H4-G4)*0.2,4)</f>
        <v>1.4800000000000001E-2</v>
      </c>
      <c r="J4" s="7">
        <f>TRUNC(I4*2100,2)</f>
        <v>31.08</v>
      </c>
    </row>
    <row r="5" spans="1:10" s="5" customFormat="1" ht="69" customHeight="1" x14ac:dyDescent="0.25">
      <c r="A5" s="9">
        <v>1100</v>
      </c>
      <c r="B5" s="4">
        <v>88</v>
      </c>
      <c r="C5" s="4">
        <f t="shared" ref="C5:C7" si="0">A5+B5*2</f>
        <v>1276</v>
      </c>
      <c r="D5" s="4">
        <v>20</v>
      </c>
      <c r="E5" s="4">
        <f t="shared" ref="E5:E7" si="1">C5+D5*2</f>
        <v>1316</v>
      </c>
      <c r="F5" s="4">
        <v>200</v>
      </c>
      <c r="G5" s="6">
        <f t="shared" ref="G5:G7" si="2">TRUNC(PI()*(C5/1000)^2/4,4)</f>
        <v>1.2786999999999999</v>
      </c>
      <c r="H5" s="6">
        <f t="shared" ref="H5:H7" si="3">TRUNC(PI()*(E5/1000)^2/4,4)</f>
        <v>1.3601000000000001</v>
      </c>
      <c r="I5" s="6">
        <f t="shared" ref="I5:I7" si="4">TRUNC((H5-G5)*0.2,4)</f>
        <v>1.6199999999999999E-2</v>
      </c>
      <c r="J5" s="7">
        <f t="shared" ref="J5:J7" si="5">TRUNC(I5*2100,2)</f>
        <v>34.020000000000003</v>
      </c>
    </row>
    <row r="6" spans="1:10" s="5" customFormat="1" ht="69" customHeight="1" x14ac:dyDescent="0.25">
      <c r="A6" s="9">
        <v>1200</v>
      </c>
      <c r="B6" s="4">
        <v>95</v>
      </c>
      <c r="C6" s="4">
        <f t="shared" si="0"/>
        <v>1390</v>
      </c>
      <c r="D6" s="4">
        <v>20</v>
      </c>
      <c r="E6" s="4">
        <f t="shared" si="1"/>
        <v>1430</v>
      </c>
      <c r="F6" s="4">
        <v>200</v>
      </c>
      <c r="G6" s="6">
        <f t="shared" si="2"/>
        <v>1.5174000000000001</v>
      </c>
      <c r="H6" s="6">
        <f t="shared" si="3"/>
        <v>1.6060000000000001</v>
      </c>
      <c r="I6" s="6">
        <f t="shared" si="4"/>
        <v>1.77E-2</v>
      </c>
      <c r="J6" s="7">
        <f t="shared" si="5"/>
        <v>37.17</v>
      </c>
    </row>
    <row r="7" spans="1:10" s="5" customFormat="1" ht="69" customHeight="1" x14ac:dyDescent="0.25">
      <c r="A7" s="9">
        <v>1350</v>
      </c>
      <c r="B7" s="4">
        <v>103</v>
      </c>
      <c r="C7" s="4">
        <f t="shared" si="0"/>
        <v>1556</v>
      </c>
      <c r="D7" s="4">
        <v>20</v>
      </c>
      <c r="E7" s="4">
        <f t="shared" si="1"/>
        <v>1596</v>
      </c>
      <c r="F7" s="4">
        <v>200</v>
      </c>
      <c r="G7" s="6">
        <f t="shared" si="2"/>
        <v>1.9015</v>
      </c>
      <c r="H7" s="6">
        <f t="shared" si="3"/>
        <v>2.0005000000000002</v>
      </c>
      <c r="I7" s="6">
        <f t="shared" si="4"/>
        <v>1.9800000000000002E-2</v>
      </c>
      <c r="J7" s="7">
        <f t="shared" si="5"/>
        <v>41.58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520C-0283-44A2-B7BE-367466CFD9BE}">
  <dimension ref="A1:J7"/>
  <sheetViews>
    <sheetView tabSelected="1" workbookViewId="0">
      <selection activeCell="B4" sqref="B4"/>
    </sheetView>
  </sheetViews>
  <sheetFormatPr defaultRowHeight="20.100000000000001" customHeight="1" x14ac:dyDescent="0.25"/>
  <cols>
    <col min="1" max="1" width="11.140625" style="10" customWidth="1"/>
    <col min="2" max="10" width="11.140625" style="1" customWidth="1"/>
    <col min="11" max="16384" width="9.140625" style="1"/>
  </cols>
  <sheetData>
    <row r="1" spans="1:10" ht="25.5" x14ac:dyDescent="0.25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</row>
    <row r="2" spans="1:10" ht="35.25" customHeight="1" x14ac:dyDescent="0.25">
      <c r="A2" s="2" t="s">
        <v>0</v>
      </c>
      <c r="B2" s="2" t="s">
        <v>10</v>
      </c>
      <c r="C2" s="2" t="s">
        <v>1</v>
      </c>
      <c r="D2" s="3" t="s">
        <v>2</v>
      </c>
      <c r="E2" s="3" t="s">
        <v>3</v>
      </c>
      <c r="F2" s="2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1:10" ht="69" customHeight="1" x14ac:dyDescent="0.25">
      <c r="A3" s="9">
        <v>900</v>
      </c>
      <c r="B3" s="4">
        <f>59+25</f>
        <v>84</v>
      </c>
      <c r="C3" s="4">
        <f>A3+B3*2</f>
        <v>1068</v>
      </c>
      <c r="D3" s="4">
        <v>20</v>
      </c>
      <c r="E3" s="4">
        <f>C3+D3*2</f>
        <v>1108</v>
      </c>
      <c r="F3" s="4">
        <v>200</v>
      </c>
      <c r="G3" s="6">
        <f>TRUNC(PI()*(C3/1000)^2/4,4)</f>
        <v>0.89580000000000004</v>
      </c>
      <c r="H3" s="6">
        <f>TRUNC(PI()*(E3/1000)^2/4,4)</f>
        <v>0.96419999999999995</v>
      </c>
      <c r="I3" s="6">
        <f>TRUNC((H3-G3)*0.2,4)</f>
        <v>1.3599999999999999E-2</v>
      </c>
      <c r="J3" s="7">
        <f>TRUNC(I3*2100,2)</f>
        <v>28.56</v>
      </c>
    </row>
    <row r="4" spans="1:10" s="5" customFormat="1" ht="69" customHeight="1" x14ac:dyDescent="0.25">
      <c r="A4" s="9">
        <v>1000</v>
      </c>
      <c r="B4" s="4">
        <f>65+25</f>
        <v>90</v>
      </c>
      <c r="C4" s="4">
        <f>A4+B4*2</f>
        <v>1180</v>
      </c>
      <c r="D4" s="4">
        <v>20</v>
      </c>
      <c r="E4" s="4">
        <f>C4+D4*2</f>
        <v>1220</v>
      </c>
      <c r="F4" s="4">
        <v>200</v>
      </c>
      <c r="G4" s="6">
        <f>TRUNC(PI()*(C4/1000)^2/4,4)</f>
        <v>1.0934999999999999</v>
      </c>
      <c r="H4" s="6">
        <f>TRUNC(PI()*(E4/1000)^2/4,4)</f>
        <v>1.1689000000000001</v>
      </c>
      <c r="I4" s="6">
        <f>TRUNC((H4-G4)*0.2,4)</f>
        <v>1.4999999999999999E-2</v>
      </c>
      <c r="J4" s="7">
        <f>TRUNC(I4*2100,2)</f>
        <v>31.5</v>
      </c>
    </row>
    <row r="5" spans="1:10" s="5" customFormat="1" ht="69" customHeight="1" x14ac:dyDescent="0.25">
      <c r="A5" s="9">
        <v>1100</v>
      </c>
      <c r="B5" s="4">
        <f>71+25</f>
        <v>96</v>
      </c>
      <c r="C5" s="4">
        <f t="shared" ref="C5:C7" si="0">A5+B5*2</f>
        <v>1292</v>
      </c>
      <c r="D5" s="4">
        <v>20</v>
      </c>
      <c r="E5" s="4">
        <f t="shared" ref="E5:E7" si="1">C5+D5*2</f>
        <v>1332</v>
      </c>
      <c r="F5" s="4">
        <v>200</v>
      </c>
      <c r="G5" s="6">
        <f t="shared" ref="G5:G7" si="2">TRUNC(PI()*(C5/1000)^2/4,4)</f>
        <v>1.3109999999999999</v>
      </c>
      <c r="H5" s="6">
        <f t="shared" ref="H5:H7" si="3">TRUNC(PI()*(E5/1000)^2/4,4)</f>
        <v>1.3934</v>
      </c>
      <c r="I5" s="6">
        <f t="shared" ref="I5:I7" si="4">TRUNC((H5-G5)*0.2,4)</f>
        <v>1.6400000000000001E-2</v>
      </c>
      <c r="J5" s="7">
        <f t="shared" ref="J5:J7" si="5">TRUNC(I5*2100,2)</f>
        <v>34.44</v>
      </c>
    </row>
    <row r="6" spans="1:10" s="5" customFormat="1" ht="69" customHeight="1" x14ac:dyDescent="0.25">
      <c r="A6" s="9">
        <v>1200</v>
      </c>
      <c r="B6" s="4">
        <f>78+25</f>
        <v>103</v>
      </c>
      <c r="C6" s="4">
        <f t="shared" si="0"/>
        <v>1406</v>
      </c>
      <c r="D6" s="4">
        <v>20</v>
      </c>
      <c r="E6" s="4">
        <f t="shared" si="1"/>
        <v>1446</v>
      </c>
      <c r="F6" s="4">
        <v>200</v>
      </c>
      <c r="G6" s="6">
        <f t="shared" si="2"/>
        <v>1.5526</v>
      </c>
      <c r="H6" s="6">
        <f t="shared" si="3"/>
        <v>1.6422000000000001</v>
      </c>
      <c r="I6" s="6">
        <f t="shared" si="4"/>
        <v>1.7899999999999999E-2</v>
      </c>
      <c r="J6" s="7">
        <f t="shared" si="5"/>
        <v>37.590000000000003</v>
      </c>
    </row>
    <row r="7" spans="1:10" s="5" customFormat="1" ht="69" customHeight="1" x14ac:dyDescent="0.25">
      <c r="A7" s="9">
        <v>1350</v>
      </c>
      <c r="B7" s="4">
        <f>87+25</f>
        <v>112</v>
      </c>
      <c r="C7" s="4">
        <f t="shared" si="0"/>
        <v>1574</v>
      </c>
      <c r="D7" s="4">
        <v>20</v>
      </c>
      <c r="E7" s="4">
        <f t="shared" si="1"/>
        <v>1614</v>
      </c>
      <c r="F7" s="4">
        <v>200</v>
      </c>
      <c r="G7" s="6">
        <f t="shared" si="2"/>
        <v>1.9458</v>
      </c>
      <c r="H7" s="6">
        <f t="shared" si="3"/>
        <v>2.0459000000000001</v>
      </c>
      <c r="I7" s="6">
        <f t="shared" si="4"/>
        <v>0.02</v>
      </c>
      <c r="J7" s="7">
        <f t="shared" si="5"/>
        <v>42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흄관기준</vt:lpstr>
      <vt:lpstr>PC관 기준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ickim</dc:creator>
  <cp:lastModifiedBy>ickim</cp:lastModifiedBy>
  <dcterms:created xsi:type="dcterms:W3CDTF">2018-02-05T05:34:03Z</dcterms:created>
  <dcterms:modified xsi:type="dcterms:W3CDTF">2019-04-25T02:07:13Z</dcterms:modified>
</cp:coreProperties>
</file>