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 final AHK\Proyecto_Tabletop\"/>
    </mc:Choice>
  </mc:AlternateContent>
  <xr:revisionPtr revIDLastSave="0" documentId="13_ncr:1_{AB932B15-627B-453E-BBE9-2530826C8B5D}" xr6:coauthVersionLast="43" xr6:coauthVersionMax="43" xr10:uidLastSave="{00000000-0000-0000-0000-000000000000}"/>
  <bookViews>
    <workbookView xWindow="-108" yWindow="-108" windowWidth="23256" windowHeight="12720" activeTab="2" xr2:uid="{00000000-000D-0000-FFFF-FFFF00000000}"/>
  </bookViews>
  <sheets>
    <sheet name="MetodoTrapecio" sheetId="1" r:id="rId1"/>
    <sheet name="MetodoSimpsonPar" sheetId="3" r:id="rId2"/>
    <sheet name="MetodoSimpsonImpar" sheetId="5" r:id="rId3"/>
    <sheet name="MetodoSimpsonProblema3" sheetId="7" r:id="rId4"/>
    <sheet name="InterpolacionNewton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F23" i="5" l="1"/>
  <c r="D23" i="5"/>
  <c r="D14" i="5"/>
  <c r="D15" i="5"/>
  <c r="D16" i="5"/>
  <c r="D17" i="5"/>
  <c r="D18" i="5"/>
  <c r="D13" i="5"/>
  <c r="F5" i="4" l="1"/>
  <c r="E7" i="4"/>
  <c r="F6" i="4" s="1"/>
  <c r="G5" i="4" s="1"/>
  <c r="E6" i="4"/>
  <c r="E5" i="4"/>
  <c r="C7" i="5"/>
  <c r="H10" i="5"/>
  <c r="C9" i="3"/>
  <c r="C13" i="3" s="1"/>
  <c r="C14" i="3" s="1"/>
  <c r="D12" i="3"/>
  <c r="C9" i="7" l="1"/>
  <c r="D22" i="7" s="1"/>
  <c r="C9" i="5"/>
  <c r="C15" i="3"/>
  <c r="D14" i="3"/>
  <c r="D13" i="3"/>
  <c r="C14" i="5" l="1"/>
  <c r="C15" i="5" s="1"/>
  <c r="C16" i="5" s="1"/>
  <c r="F18" i="3"/>
  <c r="F21" i="3" s="1"/>
  <c r="D15" i="3"/>
  <c r="C16" i="3"/>
  <c r="D16" i="3" s="1"/>
  <c r="C17" i="5" l="1"/>
  <c r="D21" i="5" l="1"/>
  <c r="C18" i="5"/>
  <c r="F11" i="1"/>
  <c r="C8" i="1"/>
  <c r="C12" i="1" s="1"/>
  <c r="D12" i="1" s="1"/>
  <c r="F12" i="1" l="1"/>
  <c r="C13" i="1"/>
  <c r="D13" i="1" s="1"/>
  <c r="D25" i="5" l="1"/>
  <c r="F13" i="1"/>
  <c r="C14" i="1"/>
  <c r="D14" i="1" s="1"/>
  <c r="D24" i="7" l="1"/>
  <c r="C15" i="1"/>
  <c r="D15" i="1" s="1"/>
  <c r="F14" i="1"/>
  <c r="F15" i="1" l="1"/>
  <c r="C16" i="1"/>
  <c r="D16" i="1" l="1"/>
  <c r="F16" i="1" s="1"/>
  <c r="F17" i="1" s="1"/>
  <c r="F19" i="1" s="1"/>
  <c r="F21" i="1" s="1"/>
</calcChain>
</file>

<file path=xl/sharedStrings.xml><?xml version="1.0" encoding="utf-8"?>
<sst xmlns="http://schemas.openxmlformats.org/spreadsheetml/2006/main" count="73" uniqueCount="42">
  <si>
    <t>f(x)=</t>
  </si>
  <si>
    <t>((2x+1)(x-2))/x</t>
  </si>
  <si>
    <t>a</t>
  </si>
  <si>
    <t>b</t>
  </si>
  <si>
    <t>n</t>
  </si>
  <si>
    <t>Xi</t>
  </si>
  <si>
    <t>f(xi)</t>
  </si>
  <si>
    <t>Coeficiente</t>
  </si>
  <si>
    <t>Coeficiente*f(xi)</t>
  </si>
  <si>
    <t>Suma</t>
  </si>
  <si>
    <t>Error</t>
  </si>
  <si>
    <t>Integral =</t>
  </si>
  <si>
    <r>
      <t>h*(f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+4*f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+f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)/3 =</t>
    </r>
  </si>
  <si>
    <t>(Simpson - Analitico)*100 =</t>
  </si>
  <si>
    <t>Integral Analitico</t>
  </si>
  <si>
    <t>Problema #1 , Metodo de Simpson 1/3</t>
  </si>
  <si>
    <t>Problema #1 , Metodo de Trapecio</t>
  </si>
  <si>
    <t>(h/2)*(Suma)</t>
  </si>
  <si>
    <t>Trapecio</t>
  </si>
  <si>
    <t>(Trapecio - Analitico)*100 =</t>
  </si>
  <si>
    <t xml:space="preserve">Integral Analitico = </t>
  </si>
  <si>
    <t>h= (b-a)/2 =</t>
  </si>
  <si>
    <t xml:space="preserve">h = (b-a)/n = </t>
  </si>
  <si>
    <t>Problema #2 , Metodo de Simpson</t>
  </si>
  <si>
    <t>x*cos(x)</t>
  </si>
  <si>
    <t>Integral Simpson3/8 =</t>
  </si>
  <si>
    <t>h= (b-a)/n =</t>
  </si>
  <si>
    <t>Integral Total</t>
  </si>
  <si>
    <t>Simpson3/8 + Simpson 1/3 =</t>
  </si>
  <si>
    <t>Integral Simpson1/3 =</t>
  </si>
  <si>
    <r>
      <t>3*h*(f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+3f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+3f</t>
    </r>
    <r>
      <rPr>
        <vertAlign val="subscript"/>
        <sz val="14"/>
        <color theme="1"/>
        <rFont val="Calibri"/>
        <family val="2"/>
        <scheme val="minor"/>
      </rPr>
      <t>2+</t>
    </r>
    <r>
      <rPr>
        <sz val="14"/>
        <color theme="1"/>
        <rFont val="Calibri"/>
        <family val="2"/>
        <scheme val="minor"/>
      </rPr>
      <t>f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)/8 =</t>
    </r>
  </si>
  <si>
    <r>
      <t>h*(f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>+4f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+2f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+4f</t>
    </r>
    <r>
      <rPr>
        <vertAlign val="sub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+f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>)/3 =</t>
    </r>
  </si>
  <si>
    <t>Problema #3 , Metodo de Simpson</t>
  </si>
  <si>
    <r>
      <t>-4583.3x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+ 4796.3x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- 1626.4x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+ 186.88x + 1.0397</t>
    </r>
  </si>
  <si>
    <t>Problema #4 , Imterpolacion Metodo Newton</t>
  </si>
  <si>
    <t>i</t>
  </si>
  <si>
    <t>Δf(x)</t>
  </si>
  <si>
    <r>
      <t>f(x)= f(x</t>
    </r>
    <r>
      <rPr>
        <vertAlign val="subscript"/>
        <sz val="18"/>
        <color theme="1"/>
        <rFont val="Calibri"/>
        <family val="2"/>
        <scheme val="minor"/>
      </rPr>
      <t>0</t>
    </r>
    <r>
      <rPr>
        <sz val="18"/>
        <color theme="1"/>
        <rFont val="Calibri"/>
        <family val="2"/>
        <scheme val="minor"/>
      </rPr>
      <t>)+(x-x</t>
    </r>
    <r>
      <rPr>
        <vertAlign val="subscript"/>
        <sz val="18"/>
        <color theme="1"/>
        <rFont val="Calibri"/>
        <family val="2"/>
        <scheme val="minor"/>
      </rPr>
      <t>0</t>
    </r>
    <r>
      <rPr>
        <sz val="18"/>
        <color theme="1"/>
        <rFont val="Calibri"/>
        <family val="2"/>
        <scheme val="minor"/>
      </rPr>
      <t>)</t>
    </r>
    <r>
      <rPr>
        <sz val="18"/>
        <color theme="1"/>
        <rFont val="Calibri"/>
        <family val="2"/>
      </rPr>
      <t>Δf(x)+(x-x</t>
    </r>
    <r>
      <rPr>
        <vertAlign val="subscript"/>
        <sz val="18"/>
        <color theme="1"/>
        <rFont val="Calibri"/>
        <family val="2"/>
      </rPr>
      <t>0</t>
    </r>
    <r>
      <rPr>
        <sz val="18"/>
        <color theme="1"/>
        <rFont val="Calibri"/>
        <family val="2"/>
      </rPr>
      <t>)(x-x</t>
    </r>
    <r>
      <rPr>
        <vertAlign val="subscript"/>
        <sz val="18"/>
        <color theme="1"/>
        <rFont val="Calibri"/>
        <family val="2"/>
      </rPr>
      <t>1</t>
    </r>
    <r>
      <rPr>
        <sz val="18"/>
        <color theme="1"/>
        <rFont val="Calibri"/>
        <family val="2"/>
      </rPr>
      <t>)</t>
    </r>
    <r>
      <rPr>
        <sz val="18"/>
        <color theme="1"/>
        <rFont val="Yu Gothic"/>
        <family val="2"/>
      </rPr>
      <t>Δ</t>
    </r>
    <r>
      <rPr>
        <vertAlign val="superscript"/>
        <sz val="18"/>
        <color theme="1"/>
        <rFont val="Calibri"/>
        <family val="2"/>
      </rPr>
      <t>2</t>
    </r>
    <r>
      <rPr>
        <sz val="18"/>
        <color theme="1"/>
        <rFont val="Calibri"/>
        <family val="2"/>
      </rPr>
      <t>f(x)+(x-x</t>
    </r>
    <r>
      <rPr>
        <vertAlign val="subscript"/>
        <sz val="18"/>
        <color theme="1"/>
        <rFont val="Calibri"/>
        <family val="2"/>
      </rPr>
      <t>0</t>
    </r>
    <r>
      <rPr>
        <sz val="18"/>
        <color theme="1"/>
        <rFont val="Calibri"/>
        <family val="2"/>
      </rPr>
      <t>)(x-x</t>
    </r>
    <r>
      <rPr>
        <vertAlign val="subscript"/>
        <sz val="18"/>
        <color theme="1"/>
        <rFont val="Calibri"/>
        <family val="2"/>
      </rPr>
      <t>1</t>
    </r>
    <r>
      <rPr>
        <sz val="18"/>
        <color theme="1"/>
        <rFont val="Calibri"/>
        <family val="2"/>
      </rPr>
      <t>)(x-x</t>
    </r>
    <r>
      <rPr>
        <vertAlign val="subscript"/>
        <sz val="18"/>
        <color theme="1"/>
        <rFont val="Calibri"/>
        <family val="2"/>
      </rPr>
      <t>2</t>
    </r>
    <r>
      <rPr>
        <sz val="18"/>
        <color theme="1"/>
        <rFont val="Calibri"/>
        <family val="2"/>
      </rPr>
      <t>)Δ</t>
    </r>
    <r>
      <rPr>
        <vertAlign val="superscript"/>
        <sz val="18"/>
        <color theme="1"/>
        <rFont val="Calibri"/>
        <family val="2"/>
      </rPr>
      <t>3</t>
    </r>
    <r>
      <rPr>
        <sz val="18"/>
        <color theme="1"/>
        <rFont val="Calibri"/>
        <family val="2"/>
      </rPr>
      <t>f(x)</t>
    </r>
  </si>
  <si>
    <t>1+1.22955x-0+0.7559375x2-</t>
  </si>
  <si>
    <r>
      <t>Δ</t>
    </r>
    <r>
      <rPr>
        <b/>
        <vertAlign val="superscript"/>
        <sz val="16"/>
        <color theme="1"/>
        <rFont val="Calibri"/>
        <family val="2"/>
      </rPr>
      <t>2</t>
    </r>
    <r>
      <rPr>
        <b/>
        <sz val="16"/>
        <color theme="1"/>
        <rFont val="Calibri"/>
        <family val="2"/>
      </rPr>
      <t>f(x)</t>
    </r>
  </si>
  <si>
    <r>
      <t>Δ</t>
    </r>
    <r>
      <rPr>
        <b/>
        <vertAlign val="superscript"/>
        <sz val="16"/>
        <color theme="1"/>
        <rFont val="Calibri"/>
        <family val="2"/>
      </rPr>
      <t>3</t>
    </r>
    <r>
      <rPr>
        <b/>
        <sz val="16"/>
        <color theme="1"/>
        <rFont val="Calibri"/>
        <family val="2"/>
      </rPr>
      <t>f(x)</t>
    </r>
  </si>
  <si>
    <t>1+cos^x 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</si>
</sst>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vertAlign val="superscript"/>
      <sz val="11"/>
      <color theme="1"/>
      <name val="Calibri"/>
      <family val="2"/>
      <scheme val="minor"/>
    </font>
    <font>
      <b/>
      <i/>
      <sz val="12"/>
      <color theme="1"/>
      <name val="Arial Narrow"/>
      <family val="2"/>
    </font>
    <font>
      <sz val="18"/>
      <color theme="1"/>
      <name val="Calibri"/>
      <family val="2"/>
    </font>
    <font>
      <sz val="18"/>
      <color theme="1"/>
      <name val="Yu Gothic"/>
      <family val="2"/>
    </font>
    <font>
      <vertAlign val="subscript"/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</font>
    <font>
      <vertAlign val="superscript"/>
      <sz val="18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perscript"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0" fillId="5" borderId="0" xfId="0" applyFill="1"/>
    <xf numFmtId="0" fontId="0" fillId="0" borderId="0" xfId="0" applyAlignment="1">
      <alignment vertical="top"/>
    </xf>
    <xf numFmtId="49" fontId="2" fillId="10" borderId="8" xfId="0" applyNumberFormat="1" applyFont="1" applyFill="1" applyBorder="1"/>
    <xf numFmtId="0" fontId="4" fillId="8" borderId="8" xfId="0" applyFont="1" applyFill="1" applyBorder="1"/>
    <xf numFmtId="10" fontId="4" fillId="4" borderId="1" xfId="0" applyNumberFormat="1" applyFont="1" applyFill="1" applyBorder="1"/>
    <xf numFmtId="0" fontId="2" fillId="10" borderId="0" xfId="0" applyFont="1" applyFill="1"/>
    <xf numFmtId="0" fontId="5" fillId="0" borderId="0" xfId="0" applyFont="1"/>
    <xf numFmtId="0" fontId="1" fillId="0" borderId="1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4" fillId="4" borderId="1" xfId="0" applyFont="1" applyFill="1" applyBorder="1"/>
    <xf numFmtId="0" fontId="2" fillId="2" borderId="6" xfId="0" applyFont="1" applyFill="1" applyBorder="1"/>
    <xf numFmtId="0" fontId="2" fillId="6" borderId="7" xfId="0" applyFont="1" applyFill="1" applyBorder="1"/>
    <xf numFmtId="0" fontId="2" fillId="2" borderId="1" xfId="0" applyFont="1" applyFill="1" applyBorder="1"/>
    <xf numFmtId="164" fontId="2" fillId="6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4" xfId="0" applyFont="1" applyFill="1" applyBorder="1"/>
    <xf numFmtId="0" fontId="2" fillId="4" borderId="4" xfId="0" applyFont="1" applyFill="1" applyBorder="1" applyAlignment="1">
      <alignment horizontal="left" indent="1"/>
    </xf>
    <xf numFmtId="0" fontId="2" fillId="10" borderId="4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10" borderId="2" xfId="0" applyFont="1" applyFill="1" applyBorder="1"/>
    <xf numFmtId="0" fontId="2" fillId="4" borderId="3" xfId="0" applyFont="1" applyFill="1" applyBorder="1"/>
    <xf numFmtId="0" fontId="2" fillId="0" borderId="0" xfId="0" applyFont="1"/>
    <xf numFmtId="0" fontId="2" fillId="10" borderId="1" xfId="0" applyFont="1" applyFill="1" applyBorder="1"/>
    <xf numFmtId="0" fontId="2" fillId="0" borderId="0" xfId="0" applyFont="1" applyAlignment="1">
      <alignment vertical="top"/>
    </xf>
    <xf numFmtId="0" fontId="2" fillId="5" borderId="0" xfId="0" applyFont="1" applyFill="1"/>
    <xf numFmtId="0" fontId="2" fillId="7" borderId="0" xfId="0" applyFont="1" applyFill="1" applyBorder="1"/>
    <xf numFmtId="0" fontId="2" fillId="0" borderId="0" xfId="0" applyFont="1" applyBorder="1"/>
    <xf numFmtId="0" fontId="2" fillId="9" borderId="8" xfId="0" applyFont="1" applyFill="1" applyBorder="1"/>
    <xf numFmtId="0" fontId="2" fillId="7" borderId="9" xfId="0" applyFont="1" applyFill="1" applyBorder="1"/>
    <xf numFmtId="0" fontId="2" fillId="0" borderId="9" xfId="0" applyFont="1" applyBorder="1"/>
    <xf numFmtId="0" fontId="2" fillId="7" borderId="11" xfId="0" applyFont="1" applyFill="1" applyBorder="1"/>
    <xf numFmtId="0" fontId="2" fillId="2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right"/>
    </xf>
    <xf numFmtId="0" fontId="2" fillId="8" borderId="10" xfId="0" applyFont="1" applyFill="1" applyBorder="1" applyAlignment="1">
      <alignment horizontal="right" indent="1"/>
    </xf>
    <xf numFmtId="2" fontId="2" fillId="10" borderId="1" xfId="0" applyNumberFormat="1" applyFont="1" applyFill="1" applyBorder="1"/>
    <xf numFmtId="0" fontId="2" fillId="9" borderId="10" xfId="0" applyFont="1" applyFill="1" applyBorder="1"/>
    <xf numFmtId="0" fontId="2" fillId="8" borderId="10" xfId="0" applyFont="1" applyFill="1" applyBorder="1"/>
    <xf numFmtId="165" fontId="2" fillId="10" borderId="1" xfId="0" applyNumberFormat="1" applyFont="1" applyFill="1" applyBorder="1" applyAlignment="1">
      <alignment horizontal="right"/>
    </xf>
    <xf numFmtId="49" fontId="0" fillId="10" borderId="8" xfId="0" applyNumberFormat="1" applyFont="1" applyFill="1" applyBorder="1"/>
    <xf numFmtId="0" fontId="10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6" fillId="0" borderId="0" xfId="0" applyFont="1"/>
    <xf numFmtId="0" fontId="16" fillId="9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7" fillId="9" borderId="10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MetodoSimpsonProblema3!$D$11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0.12332611548556431"/>
                  <c:y val="-0.69997448235637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MetodoSimpsonProblema3!$C$12:$C$17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3.1415899999999999</c:v>
                </c:pt>
              </c:numCache>
            </c:numRef>
          </c:xVal>
          <c:yVal>
            <c:numRef>
              <c:f>MetodoSimpsonProblema3!$D$12:$D$17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4</c:v>
                </c:pt>
                <c:pt idx="3">
                  <c:v>3.5</c:v>
                </c:pt>
                <c:pt idx="4">
                  <c:v>5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E-4B1A-B2EF-D768228E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45944"/>
        <c:axId val="513646600"/>
      </c:scatterChart>
      <c:valAx>
        <c:axId val="51364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3646600"/>
        <c:crosses val="autoZero"/>
        <c:crossBetween val="midCat"/>
      </c:valAx>
      <c:valAx>
        <c:axId val="51364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51364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InterpolacionNewton!$D$4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6203197327606779"/>
                  <c:y val="-0.179092225977788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0.3098x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+ 0.3842x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+ 1.0263x + 1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InterpolacionNewton!$C$5:$C$8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</c:numCache>
            </c:numRef>
          </c:xVal>
          <c:yVal>
            <c:numRef>
              <c:f>InterpolacionNewton!$D$5:$D$8</c:f>
              <c:numCache>
                <c:formatCode>General</c:formatCode>
                <c:ptCount val="4"/>
                <c:pt idx="0">
                  <c:v>1</c:v>
                </c:pt>
                <c:pt idx="1">
                  <c:v>1.4918199999999999</c:v>
                </c:pt>
                <c:pt idx="2">
                  <c:v>2.2255400000000001</c:v>
                </c:pt>
                <c:pt idx="3">
                  <c:v>3.3201100000000001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2-4F97-92F4-16282372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83952"/>
        <c:axId val="602881984"/>
      </c:scatterChart>
      <c:valAx>
        <c:axId val="6028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02881984"/>
        <c:crosses val="autoZero"/>
        <c:crossBetween val="midCat"/>
      </c:valAx>
      <c:valAx>
        <c:axId val="6028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60288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1036320</xdr:colOff>
      <xdr:row>8</xdr:row>
      <xdr:rowOff>72390</xdr:rowOff>
    </xdr:from>
    <xdr:to>
      <xdr:col>8</xdr:col>
      <xdr:colOff>358140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022DE-AF83-434E-9492-D5C7F1BF3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5</xdr:row>
      <xdr:rowOff>95250</xdr:rowOff>
    </xdr:from>
    <xdr:to>
      <xdr:col>15</xdr:col>
      <xdr:colOff>320040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3B371-14A7-4FD9-A102-737F4996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zoomScale="83" workbookViewId="0">
      <selection activeCell="D8" sqref="D8"/>
    </sheetView>
  </sheetViews>
  <sheetFormatPr baseColWidth="10" defaultColWidth="8.88671875" defaultRowHeight="14.4" x14ac:dyDescent="0.3"/>
  <cols>
    <col min="2" max="2" width="19.44140625" customWidth="1"/>
    <col min="3" max="3" width="13.44140625" customWidth="1"/>
    <col min="4" max="4" width="22.109375" customWidth="1"/>
    <col min="5" max="5" width="31.33203125" customWidth="1"/>
    <col min="6" max="6" width="25.44140625" customWidth="1"/>
  </cols>
  <sheetData>
    <row r="2" spans="2:12" ht="25.8" x14ac:dyDescent="0.5">
      <c r="B2" s="8" t="s">
        <v>16</v>
      </c>
    </row>
    <row r="3" spans="2:12" s="10" customFormat="1" x14ac:dyDescent="0.3">
      <c r="B3" s="9"/>
    </row>
    <row r="4" spans="2:12" ht="18" x14ac:dyDescent="0.35">
      <c r="E4" s="13" t="s">
        <v>0</v>
      </c>
      <c r="F4" s="14" t="s">
        <v>41</v>
      </c>
    </row>
    <row r="5" spans="2:12" ht="18" x14ac:dyDescent="0.35">
      <c r="B5" s="15" t="s">
        <v>2</v>
      </c>
      <c r="C5" s="28">
        <v>0</v>
      </c>
      <c r="E5" s="15" t="s">
        <v>14</v>
      </c>
      <c r="F5" s="16">
        <v>6.2816113680000001</v>
      </c>
    </row>
    <row r="6" spans="2:12" ht="18" x14ac:dyDescent="0.35">
      <c r="B6" s="15" t="s">
        <v>3</v>
      </c>
      <c r="C6" s="28">
        <v>6</v>
      </c>
    </row>
    <row r="7" spans="2:12" ht="18" x14ac:dyDescent="0.35">
      <c r="B7" s="15" t="s">
        <v>4</v>
      </c>
      <c r="C7" s="28">
        <v>6</v>
      </c>
      <c r="L7" s="3"/>
    </row>
    <row r="8" spans="2:12" ht="18" x14ac:dyDescent="0.35">
      <c r="B8" s="15" t="s">
        <v>22</v>
      </c>
      <c r="C8" s="23">
        <f>(C6-C5)/C7</f>
        <v>1</v>
      </c>
      <c r="H8" s="2"/>
    </row>
    <row r="10" spans="2:12" s="11" customFormat="1" ht="18" x14ac:dyDescent="0.35">
      <c r="C10" s="17" t="s">
        <v>5</v>
      </c>
      <c r="D10" s="18" t="s">
        <v>6</v>
      </c>
      <c r="E10" s="19" t="s">
        <v>7</v>
      </c>
      <c r="F10" s="17" t="s">
        <v>8</v>
      </c>
    </row>
    <row r="11" spans="2:12" ht="18" x14ac:dyDescent="0.35">
      <c r="C11" s="20">
        <v>0</v>
      </c>
      <c r="D11" s="21">
        <f>(1+(COS(C11)))</f>
        <v>2</v>
      </c>
      <c r="E11" s="22">
        <v>1</v>
      </c>
      <c r="F11" s="23">
        <f t="shared" ref="F11:F16" si="0">E11*D11</f>
        <v>2</v>
      </c>
    </row>
    <row r="12" spans="2:12" ht="18" x14ac:dyDescent="0.35">
      <c r="C12" s="24">
        <f>C11+C8</f>
        <v>1</v>
      </c>
      <c r="D12" s="21">
        <f t="shared" ref="D12:D16" si="1">(1+(COS(C12)))</f>
        <v>1.5403023058681398</v>
      </c>
      <c r="E12" s="25">
        <v>2</v>
      </c>
      <c r="F12" s="23">
        <f t="shared" si="0"/>
        <v>3.0806046117362795</v>
      </c>
    </row>
    <row r="13" spans="2:12" ht="18" x14ac:dyDescent="0.35">
      <c r="C13" s="24">
        <f>C12+C8</f>
        <v>2</v>
      </c>
      <c r="D13" s="21">
        <f t="shared" si="1"/>
        <v>0.58385316345285765</v>
      </c>
      <c r="E13" s="25">
        <v>2</v>
      </c>
      <c r="F13" s="23">
        <f t="shared" si="0"/>
        <v>1.1677063269057153</v>
      </c>
    </row>
    <row r="14" spans="2:12" ht="18" x14ac:dyDescent="0.35">
      <c r="C14" s="24">
        <f>C13+C8</f>
        <v>3</v>
      </c>
      <c r="D14" s="21">
        <f t="shared" si="1"/>
        <v>1.0007503399554585E-2</v>
      </c>
      <c r="E14" s="25">
        <v>2</v>
      </c>
      <c r="F14" s="23">
        <f t="shared" si="0"/>
        <v>2.001500679910917E-2</v>
      </c>
    </row>
    <row r="15" spans="2:12" ht="18" x14ac:dyDescent="0.35">
      <c r="C15" s="26">
        <f>C14+C8</f>
        <v>4</v>
      </c>
      <c r="D15" s="21">
        <f t="shared" si="1"/>
        <v>0.34635637913638806</v>
      </c>
      <c r="E15" s="25">
        <v>2</v>
      </c>
      <c r="F15" s="23">
        <f t="shared" si="0"/>
        <v>0.69271275827277612</v>
      </c>
    </row>
    <row r="16" spans="2:12" ht="18" x14ac:dyDescent="0.35">
      <c r="C16" s="26">
        <f>C15+C8</f>
        <v>5</v>
      </c>
      <c r="D16" s="21">
        <f t="shared" si="1"/>
        <v>1.2836621854632262</v>
      </c>
      <c r="E16" s="25">
        <v>1</v>
      </c>
      <c r="F16" s="23">
        <f t="shared" si="0"/>
        <v>1.2836621854632262</v>
      </c>
    </row>
    <row r="17" spans="4:6" ht="18" x14ac:dyDescent="0.35">
      <c r="D17" s="15" t="s">
        <v>9</v>
      </c>
      <c r="E17" s="27"/>
      <c r="F17" s="23">
        <f>SUM(F11:F16)</f>
        <v>8.244700889177107</v>
      </c>
    </row>
    <row r="19" spans="4:6" ht="23.4" x14ac:dyDescent="0.45">
      <c r="D19" s="15" t="s">
        <v>18</v>
      </c>
      <c r="E19" s="7" t="s">
        <v>17</v>
      </c>
      <c r="F19" s="12">
        <f>(F17*C8)/2</f>
        <v>4.1223504445885535</v>
      </c>
    </row>
    <row r="20" spans="4:6" ht="18" x14ac:dyDescent="0.35">
      <c r="D20" s="27"/>
    </row>
    <row r="21" spans="4:6" ht="23.4" x14ac:dyDescent="0.45">
      <c r="D21" s="15" t="s">
        <v>10</v>
      </c>
      <c r="E21" s="7" t="s">
        <v>19</v>
      </c>
      <c r="F21" s="6">
        <f>(F5-F19)</f>
        <v>2.1592609234114466</v>
      </c>
    </row>
  </sheetData>
  <sortState xmlns:xlrd2="http://schemas.microsoft.com/office/spreadsheetml/2017/richdata2" ref="D11:D15">
    <sortCondition ref="D11:D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13D7-10D2-4046-AC07-C92F376A534D}">
  <dimension ref="A2:L36"/>
  <sheetViews>
    <sheetView showGridLines="0" zoomScaleNormal="100" workbookViewId="0">
      <selection activeCell="D14" sqref="D14"/>
    </sheetView>
  </sheetViews>
  <sheetFormatPr baseColWidth="10" defaultColWidth="8.88671875" defaultRowHeight="14.4" x14ac:dyDescent="0.3"/>
  <cols>
    <col min="2" max="2" width="19.44140625" customWidth="1"/>
    <col min="3" max="3" width="13.44140625" customWidth="1"/>
    <col min="4" max="4" width="20.44140625" customWidth="1"/>
    <col min="5" max="5" width="29.77734375" customWidth="1"/>
    <col min="6" max="6" width="23.109375" customWidth="1"/>
    <col min="7" max="7" width="13.6640625" customWidth="1"/>
  </cols>
  <sheetData>
    <row r="2" spans="1:12" ht="25.8" x14ac:dyDescent="0.5">
      <c r="A2" s="8" t="s">
        <v>15</v>
      </c>
    </row>
    <row r="5" spans="1:12" s="27" customFormat="1" ht="18" x14ac:dyDescent="0.35">
      <c r="E5" s="13" t="s">
        <v>0</v>
      </c>
      <c r="F5" s="14" t="s">
        <v>1</v>
      </c>
    </row>
    <row r="6" spans="1:12" s="27" customFormat="1" ht="18" x14ac:dyDescent="0.35">
      <c r="B6" s="15" t="s">
        <v>2</v>
      </c>
      <c r="C6" s="28">
        <v>1</v>
      </c>
      <c r="E6" s="15" t="s">
        <v>20</v>
      </c>
      <c r="F6" s="16">
        <v>-1.386294361</v>
      </c>
    </row>
    <row r="7" spans="1:12" s="27" customFormat="1" ht="18" x14ac:dyDescent="0.35">
      <c r="B7" s="15" t="s">
        <v>3</v>
      </c>
      <c r="C7" s="28">
        <v>2</v>
      </c>
    </row>
    <row r="8" spans="1:12" s="27" customFormat="1" ht="18" x14ac:dyDescent="0.35">
      <c r="B8" s="15" t="s">
        <v>4</v>
      </c>
      <c r="C8" s="28">
        <v>4</v>
      </c>
      <c r="L8" s="29"/>
    </row>
    <row r="9" spans="1:12" s="27" customFormat="1" ht="18" x14ac:dyDescent="0.35">
      <c r="B9" s="15" t="s">
        <v>21</v>
      </c>
      <c r="C9" s="23">
        <f>(C7-C6)/2</f>
        <v>0.5</v>
      </c>
      <c r="E9" s="35"/>
      <c r="F9" s="35"/>
      <c r="H9" s="30"/>
    </row>
    <row r="10" spans="1:12" s="27" customFormat="1" ht="18" x14ac:dyDescent="0.35">
      <c r="E10" s="34"/>
      <c r="F10" s="34"/>
    </row>
    <row r="11" spans="1:12" s="27" customFormat="1" ht="18" x14ac:dyDescent="0.35">
      <c r="C11" s="37" t="s">
        <v>5</v>
      </c>
      <c r="D11" s="37" t="s">
        <v>6</v>
      </c>
      <c r="E11" s="36"/>
      <c r="F11" s="34"/>
    </row>
    <row r="12" spans="1:12" s="27" customFormat="1" ht="18" x14ac:dyDescent="0.35">
      <c r="C12" s="38">
        <v>1</v>
      </c>
      <c r="D12" s="39">
        <f>((2*(C12)+1)*(C12-2))/C12</f>
        <v>-3</v>
      </c>
      <c r="E12" s="36"/>
      <c r="F12" s="34"/>
      <c r="G12" s="32"/>
    </row>
    <row r="13" spans="1:12" s="27" customFormat="1" ht="18" x14ac:dyDescent="0.35">
      <c r="C13" s="38">
        <f>C12+C9</f>
        <v>1.5</v>
      </c>
      <c r="D13" s="38">
        <f>((2*(C13)+1)*(C13-2))/C13</f>
        <v>-1.3333333333333333</v>
      </c>
      <c r="E13" s="36"/>
      <c r="F13" s="34"/>
      <c r="G13" s="32"/>
    </row>
    <row r="14" spans="1:12" s="27" customFormat="1" ht="18" x14ac:dyDescent="0.35">
      <c r="C14" s="38">
        <f>C13+C9</f>
        <v>2</v>
      </c>
      <c r="D14" s="38">
        <f>((2*(C14)+1)*(C14-2))/C14</f>
        <v>0</v>
      </c>
      <c r="E14" s="36"/>
      <c r="F14" s="34"/>
      <c r="G14" s="32"/>
    </row>
    <row r="15" spans="1:12" s="27" customFormat="1" ht="18" x14ac:dyDescent="0.35">
      <c r="C15" s="38">
        <f>C14+C9</f>
        <v>2.5</v>
      </c>
      <c r="D15" s="38">
        <f>((2*(C15)+1)*(C15-2))/C15</f>
        <v>1.2</v>
      </c>
      <c r="E15" s="36"/>
      <c r="F15" s="34"/>
      <c r="G15" s="32"/>
    </row>
    <row r="16" spans="1:12" s="27" customFormat="1" ht="18" x14ac:dyDescent="0.35">
      <c r="C16" s="38">
        <f>C15+C9</f>
        <v>3</v>
      </c>
      <c r="D16" s="38">
        <f>((2*(C16)+1)*(C16-2))/C16</f>
        <v>2.3333333333333335</v>
      </c>
      <c r="E16" s="36"/>
      <c r="F16" s="34"/>
    </row>
    <row r="17" spans="3:10" x14ac:dyDescent="0.3">
      <c r="C17" s="1"/>
      <c r="F17" s="1"/>
    </row>
    <row r="18" spans="3:10" ht="23.4" x14ac:dyDescent="0.45">
      <c r="D18" s="33" t="s">
        <v>11</v>
      </c>
      <c r="E18" s="4" t="s">
        <v>12</v>
      </c>
      <c r="F18" s="5">
        <f>C9*(D12+4*D13+D14)/3</f>
        <v>-1.3888888888888886</v>
      </c>
    </row>
    <row r="19" spans="3:10" ht="18" x14ac:dyDescent="0.35">
      <c r="C19" s="1"/>
      <c r="D19" s="27"/>
      <c r="E19" s="27"/>
    </row>
    <row r="20" spans="3:10" ht="18" x14ac:dyDescent="0.35">
      <c r="D20" s="27"/>
      <c r="E20" s="27"/>
    </row>
    <row r="21" spans="3:10" ht="23.4" x14ac:dyDescent="0.45">
      <c r="D21" s="15" t="s">
        <v>10</v>
      </c>
      <c r="E21" s="7" t="s">
        <v>13</v>
      </c>
      <c r="F21" s="6">
        <f>F6-F18</f>
        <v>2.594527888888587E-3</v>
      </c>
    </row>
    <row r="22" spans="3:10" ht="18" x14ac:dyDescent="0.35">
      <c r="D22" s="27"/>
      <c r="E22" s="27"/>
      <c r="H22" s="1"/>
      <c r="I22" s="1"/>
      <c r="J22" s="1"/>
    </row>
    <row r="23" spans="3:10" x14ac:dyDescent="0.3">
      <c r="H23" s="1"/>
      <c r="I23" s="1"/>
      <c r="J23" s="1"/>
    </row>
    <row r="24" spans="3:10" x14ac:dyDescent="0.3">
      <c r="H24" s="1"/>
      <c r="I24" s="1"/>
      <c r="J24" s="1"/>
    </row>
    <row r="25" spans="3:10" x14ac:dyDescent="0.3">
      <c r="H25" s="1"/>
      <c r="I25" s="1"/>
      <c r="J25" s="1"/>
    </row>
    <row r="26" spans="3:10" x14ac:dyDescent="0.3">
      <c r="H26" s="1"/>
      <c r="I26" s="1"/>
      <c r="J26" s="1"/>
    </row>
    <row r="27" spans="3:10" x14ac:dyDescent="0.3">
      <c r="H27" s="1"/>
      <c r="I27" s="1"/>
      <c r="J27" s="1"/>
    </row>
    <row r="28" spans="3:10" x14ac:dyDescent="0.3">
      <c r="H28" s="1"/>
      <c r="I28" s="1"/>
      <c r="J28" s="1"/>
    </row>
    <row r="29" spans="3:10" x14ac:dyDescent="0.3">
      <c r="H29" s="1"/>
      <c r="I29" s="1"/>
      <c r="J29" s="1"/>
    </row>
    <row r="30" spans="3:10" x14ac:dyDescent="0.3">
      <c r="H30" s="1"/>
      <c r="I30" s="1"/>
      <c r="J30" s="1"/>
    </row>
    <row r="31" spans="3:10" x14ac:dyDescent="0.3">
      <c r="H31" s="1"/>
      <c r="I31" s="1"/>
      <c r="J31" s="1"/>
    </row>
    <row r="32" spans="3:10" x14ac:dyDescent="0.3">
      <c r="H32" s="1"/>
      <c r="I32" s="1"/>
      <c r="J32" s="1"/>
    </row>
    <row r="33" spans="8:10" x14ac:dyDescent="0.3">
      <c r="H33" s="1"/>
      <c r="I33" s="1"/>
      <c r="J33" s="1"/>
    </row>
    <row r="34" spans="8:10" x14ac:dyDescent="0.3">
      <c r="H34" s="1"/>
      <c r="I34" s="1"/>
      <c r="J34" s="1"/>
    </row>
    <row r="35" spans="8:10" x14ac:dyDescent="0.3">
      <c r="H35" s="1"/>
      <c r="I35" s="1"/>
      <c r="J35" s="1"/>
    </row>
    <row r="36" spans="8:10" x14ac:dyDescent="0.3">
      <c r="H36" s="1"/>
      <c r="I36" s="1"/>
      <c r="J36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9582-7117-47F0-AF1E-35CC75B347B9}">
  <dimension ref="A2:L44"/>
  <sheetViews>
    <sheetView showGridLines="0" tabSelected="1" topLeftCell="A3" zoomScaleNormal="100" workbookViewId="0">
      <selection activeCell="F24" sqref="F24"/>
    </sheetView>
  </sheetViews>
  <sheetFormatPr baseColWidth="10" defaultColWidth="8.88671875" defaultRowHeight="14.4" x14ac:dyDescent="0.3"/>
  <cols>
    <col min="2" max="2" width="25.88671875" customWidth="1"/>
    <col min="3" max="3" width="26.44140625" customWidth="1"/>
    <col min="4" max="4" width="27.5546875" customWidth="1"/>
    <col min="5" max="5" width="29.77734375" customWidth="1"/>
    <col min="6" max="6" width="23.109375" customWidth="1"/>
    <col min="7" max="7" width="13.6640625" customWidth="1"/>
    <col min="8" max="8" width="10" bestFit="1" customWidth="1"/>
  </cols>
  <sheetData>
    <row r="2" spans="1:12" ht="25.8" x14ac:dyDescent="0.5">
      <c r="A2" s="8" t="s">
        <v>23</v>
      </c>
    </row>
    <row r="5" spans="1:12" s="27" customFormat="1" ht="18" x14ac:dyDescent="0.35">
      <c r="E5" s="13" t="s">
        <v>0</v>
      </c>
      <c r="F5" s="14" t="s">
        <v>24</v>
      </c>
    </row>
    <row r="6" spans="1:12" s="27" customFormat="1" ht="18" x14ac:dyDescent="0.35">
      <c r="B6" s="15" t="s">
        <v>2</v>
      </c>
      <c r="C6" s="40">
        <v>0</v>
      </c>
      <c r="E6" s="15" t="s">
        <v>20</v>
      </c>
      <c r="F6" s="16">
        <v>-2</v>
      </c>
    </row>
    <row r="7" spans="1:12" s="27" customFormat="1" ht="18" x14ac:dyDescent="0.35">
      <c r="B7" s="15" t="s">
        <v>3</v>
      </c>
      <c r="C7" s="43">
        <f>PI()</f>
        <v>3.1415926535897931</v>
      </c>
    </row>
    <row r="8" spans="1:12" s="27" customFormat="1" ht="18" x14ac:dyDescent="0.35">
      <c r="B8" s="15" t="s">
        <v>4</v>
      </c>
      <c r="C8" s="28">
        <v>5</v>
      </c>
      <c r="L8" s="29"/>
    </row>
    <row r="9" spans="1:12" s="27" customFormat="1" ht="18" x14ac:dyDescent="0.35">
      <c r="B9" s="41" t="s">
        <v>26</v>
      </c>
      <c r="C9" s="42">
        <f>(C7-C6)/C8</f>
        <v>0.62831853071795862</v>
      </c>
      <c r="L9" s="29"/>
    </row>
    <row r="10" spans="1:12" s="27" customFormat="1" ht="18" x14ac:dyDescent="0.35">
      <c r="E10" s="34"/>
      <c r="F10" s="34"/>
      <c r="H10" s="27">
        <f>COS(PI())</f>
        <v>-1</v>
      </c>
    </row>
    <row r="11" spans="1:12" s="27" customFormat="1" ht="18" x14ac:dyDescent="0.35">
      <c r="E11" s="36"/>
      <c r="F11" s="34"/>
    </row>
    <row r="12" spans="1:12" s="27" customFormat="1" ht="18" x14ac:dyDescent="0.35">
      <c r="C12" s="37" t="s">
        <v>5</v>
      </c>
      <c r="D12" s="37" t="s">
        <v>6</v>
      </c>
      <c r="E12" s="36"/>
      <c r="F12" s="34"/>
    </row>
    <row r="13" spans="1:12" s="27" customFormat="1" ht="18" x14ac:dyDescent="0.35">
      <c r="C13" s="38">
        <v>0</v>
      </c>
      <c r="D13" s="39">
        <f>SQRT(1+(COS(C13))^2)</f>
        <v>1.4142135623730951</v>
      </c>
      <c r="E13" s="36"/>
      <c r="F13" s="34"/>
      <c r="G13" s="32"/>
    </row>
    <row r="14" spans="1:12" s="27" customFormat="1" ht="18" x14ac:dyDescent="0.35">
      <c r="C14" s="38">
        <f>C13+C9</f>
        <v>0.62831853071795862</v>
      </c>
      <c r="D14" s="39">
        <f t="shared" ref="D14:D18" si="0">SQRT(1+(COS(C14))^2)</f>
        <v>1.2862769908489671</v>
      </c>
      <c r="E14" s="36"/>
      <c r="F14" s="34">
        <v>3.4161617792477403</v>
      </c>
      <c r="G14" s="32"/>
    </row>
    <row r="15" spans="1:12" s="27" customFormat="1" ht="18" x14ac:dyDescent="0.35">
      <c r="C15" s="38">
        <f>C14+C9</f>
        <v>1.2566370614359172</v>
      </c>
      <c r="D15" s="39">
        <f t="shared" si="0"/>
        <v>1.0466572996031347</v>
      </c>
      <c r="E15" s="36"/>
      <c r="F15" s="34"/>
      <c r="G15" s="32"/>
    </row>
    <row r="16" spans="1:12" s="27" customFormat="1" ht="18" x14ac:dyDescent="0.35">
      <c r="C16" s="38">
        <f>C15+C9</f>
        <v>1.8849555921538759</v>
      </c>
      <c r="D16" s="39">
        <f t="shared" si="0"/>
        <v>1.0466572996031347</v>
      </c>
      <c r="E16" s="36"/>
      <c r="F16" s="34"/>
      <c r="G16" s="32"/>
    </row>
    <row r="17" spans="2:7" s="27" customFormat="1" ht="18" x14ac:dyDescent="0.35">
      <c r="C17" s="38">
        <f>C16+C9</f>
        <v>2.5132741228718345</v>
      </c>
      <c r="D17" s="39">
        <f t="shared" si="0"/>
        <v>1.2862769908489671</v>
      </c>
      <c r="E17" s="31"/>
      <c r="F17" s="31"/>
      <c r="G17" s="32"/>
    </row>
    <row r="18" spans="2:7" s="27" customFormat="1" ht="18" x14ac:dyDescent="0.35">
      <c r="C18" s="38">
        <f>C17+C9</f>
        <v>3.1415926535897931</v>
      </c>
      <c r="D18" s="39">
        <f t="shared" si="0"/>
        <v>1.4142135623730951</v>
      </c>
      <c r="E18" s="31"/>
      <c r="F18" s="31"/>
      <c r="G18" s="32"/>
    </row>
    <row r="19" spans="2:7" s="27" customFormat="1" ht="18" x14ac:dyDescent="0.35">
      <c r="C19" s="1"/>
      <c r="D19"/>
      <c r="E19" s="31"/>
      <c r="F19" s="31"/>
      <c r="G19" s="32"/>
    </row>
    <row r="20" spans="2:7" s="27" customFormat="1" ht="18" x14ac:dyDescent="0.35">
      <c r="C20" s="1"/>
      <c r="D20"/>
      <c r="E20" s="31"/>
      <c r="F20" s="31"/>
      <c r="G20" s="32"/>
    </row>
    <row r="21" spans="2:7" ht="23.4" x14ac:dyDescent="0.45">
      <c r="C21" s="4" t="s">
        <v>30</v>
      </c>
      <c r="D21" s="5">
        <f>(3/8)*C9*(D13+3*D14+3*D15+D16)</f>
        <v>2.2288831129495366</v>
      </c>
      <c r="F21" s="1"/>
    </row>
    <row r="22" spans="2:7" ht="18" x14ac:dyDescent="0.35">
      <c r="C22" s="1"/>
      <c r="D22" s="27"/>
      <c r="F22" s="1"/>
    </row>
    <row r="23" spans="2:7" ht="23.4" x14ac:dyDescent="0.45">
      <c r="B23" s="33" t="s">
        <v>25</v>
      </c>
      <c r="C23" s="4" t="s">
        <v>31</v>
      </c>
      <c r="D23" s="5" t="e">
        <f>C9*(D16+4*D17+2*D18+4*#REF!+#REF!)/3</f>
        <v>#REF!</v>
      </c>
      <c r="F23" t="e">
        <f>(3/8)*C9*(D12+3*D13+3*D14+D15)</f>
        <v>#VALUE!</v>
      </c>
    </row>
    <row r="24" spans="2:7" ht="18" x14ac:dyDescent="0.35">
      <c r="C24" s="1"/>
      <c r="D24" s="27"/>
      <c r="E24" s="27"/>
    </row>
    <row r="25" spans="2:7" ht="23.4" x14ac:dyDescent="0.45">
      <c r="B25" s="33" t="s">
        <v>29</v>
      </c>
      <c r="C25" s="44" t="s">
        <v>28</v>
      </c>
      <c r="D25" s="5" t="e">
        <f>D21+D23</f>
        <v>#REF!</v>
      </c>
      <c r="E25" s="27"/>
    </row>
    <row r="26" spans="2:7" ht="18" x14ac:dyDescent="0.35">
      <c r="C26" s="1"/>
      <c r="D26" s="27"/>
      <c r="E26" s="27"/>
    </row>
    <row r="27" spans="2:7" ht="18" x14ac:dyDescent="0.35">
      <c r="B27" s="33" t="s">
        <v>27</v>
      </c>
      <c r="C27" s="1"/>
      <c r="D27" s="27"/>
      <c r="E27" s="27"/>
    </row>
    <row r="28" spans="2:7" ht="18" x14ac:dyDescent="0.35">
      <c r="C28" s="1"/>
      <c r="D28" s="27"/>
      <c r="E28" s="27"/>
    </row>
    <row r="29" spans="2:7" ht="18" x14ac:dyDescent="0.35">
      <c r="C29" s="1"/>
      <c r="D29" s="27"/>
      <c r="E29" s="27"/>
    </row>
    <row r="30" spans="2:7" ht="18" x14ac:dyDescent="0.35">
      <c r="C30" s="1"/>
      <c r="D30" s="27"/>
      <c r="E30" s="27"/>
    </row>
    <row r="31" spans="2:7" ht="18" x14ac:dyDescent="0.35">
      <c r="E31" s="27"/>
    </row>
    <row r="32" spans="2:7" ht="18" x14ac:dyDescent="0.35">
      <c r="E32" s="27"/>
    </row>
    <row r="33" spans="8:10" x14ac:dyDescent="0.3">
      <c r="H33" s="1"/>
      <c r="I33" s="1"/>
      <c r="J33" s="1"/>
    </row>
    <row r="34" spans="8:10" x14ac:dyDescent="0.3">
      <c r="H34" s="1"/>
      <c r="I34" s="1"/>
      <c r="J34" s="1"/>
    </row>
    <row r="35" spans="8:10" x14ac:dyDescent="0.3">
      <c r="H35" s="1"/>
      <c r="I35" s="1"/>
      <c r="J35" s="1"/>
    </row>
    <row r="36" spans="8:10" x14ac:dyDescent="0.3">
      <c r="H36" s="1"/>
      <c r="I36" s="1"/>
      <c r="J36" s="1"/>
    </row>
    <row r="37" spans="8:10" x14ac:dyDescent="0.3">
      <c r="H37" s="1"/>
      <c r="I37" s="1"/>
      <c r="J37" s="1"/>
    </row>
    <row r="38" spans="8:10" x14ac:dyDescent="0.3">
      <c r="H38" s="1"/>
      <c r="I38" s="1"/>
      <c r="J38" s="1"/>
    </row>
    <row r="39" spans="8:10" x14ac:dyDescent="0.3">
      <c r="H39" s="1"/>
      <c r="I39" s="1"/>
      <c r="J39" s="1"/>
    </row>
    <row r="40" spans="8:10" x14ac:dyDescent="0.3">
      <c r="H40" s="1"/>
      <c r="I40" s="1"/>
      <c r="J40" s="1"/>
    </row>
    <row r="41" spans="8:10" x14ac:dyDescent="0.3">
      <c r="H41" s="1"/>
      <c r="I41" s="1"/>
      <c r="J41" s="1"/>
    </row>
    <row r="42" spans="8:10" x14ac:dyDescent="0.3">
      <c r="H42" s="1"/>
      <c r="I42" s="1"/>
      <c r="J42" s="1"/>
    </row>
    <row r="43" spans="8:10" x14ac:dyDescent="0.3">
      <c r="H43" s="1"/>
      <c r="I43" s="1"/>
      <c r="J43" s="1"/>
    </row>
    <row r="44" spans="8:10" x14ac:dyDescent="0.3">
      <c r="H44" s="1"/>
      <c r="I44" s="1"/>
      <c r="J44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97E9-8332-4CE4-896D-AEA64D2F5922}">
  <dimension ref="A5:L41"/>
  <sheetViews>
    <sheetView showGridLines="0" topLeftCell="A5" zoomScaleNormal="100" workbookViewId="0">
      <selection activeCell="D12" sqref="D12"/>
    </sheetView>
  </sheetViews>
  <sheetFormatPr baseColWidth="10" defaultColWidth="8.88671875" defaultRowHeight="14.4" x14ac:dyDescent="0.3"/>
  <cols>
    <col min="2" max="2" width="25.88671875" customWidth="1"/>
    <col min="3" max="3" width="26.44140625" customWidth="1"/>
    <col min="4" max="4" width="27.5546875" customWidth="1"/>
    <col min="5" max="5" width="29.77734375" customWidth="1"/>
    <col min="6" max="6" width="23.109375" customWidth="1"/>
    <col min="7" max="7" width="13.6640625" customWidth="1"/>
    <col min="8" max="8" width="10" bestFit="1" customWidth="1"/>
  </cols>
  <sheetData>
    <row r="5" spans="1:12" s="27" customFormat="1" ht="25.8" x14ac:dyDescent="0.5">
      <c r="A5" s="8" t="s">
        <v>32</v>
      </c>
      <c r="E5" s="13" t="s">
        <v>0</v>
      </c>
      <c r="F5" s="14" t="s">
        <v>24</v>
      </c>
    </row>
    <row r="6" spans="1:12" s="27" customFormat="1" ht="18" x14ac:dyDescent="0.35">
      <c r="B6" s="15" t="s">
        <v>2</v>
      </c>
      <c r="C6" s="40">
        <v>0</v>
      </c>
      <c r="E6" s="15" t="s">
        <v>20</v>
      </c>
      <c r="F6" s="16">
        <v>-2</v>
      </c>
    </row>
    <row r="7" spans="1:12" s="27" customFormat="1" ht="18" x14ac:dyDescent="0.35">
      <c r="B7" s="15" t="s">
        <v>3</v>
      </c>
      <c r="C7" s="43">
        <v>3.1415899999999999</v>
      </c>
    </row>
    <row r="8" spans="1:12" s="27" customFormat="1" ht="18" x14ac:dyDescent="0.35">
      <c r="B8" s="15" t="s">
        <v>4</v>
      </c>
      <c r="C8" s="28">
        <v>5</v>
      </c>
      <c r="L8" s="29"/>
    </row>
    <row r="9" spans="1:12" s="27" customFormat="1" ht="18" x14ac:dyDescent="0.35">
      <c r="B9" s="41" t="s">
        <v>26</v>
      </c>
      <c r="C9" s="42">
        <f>(C7-C6)/C8</f>
        <v>0.62831799999999993</v>
      </c>
      <c r="L9" s="29"/>
    </row>
    <row r="10" spans="1:12" s="27" customFormat="1" ht="18" x14ac:dyDescent="0.35">
      <c r="E10" s="36"/>
      <c r="F10" s="34"/>
    </row>
    <row r="11" spans="1:12" s="27" customFormat="1" ht="18" x14ac:dyDescent="0.35">
      <c r="C11" s="37" t="s">
        <v>5</v>
      </c>
      <c r="D11" s="37" t="s">
        <v>6</v>
      </c>
    </row>
    <row r="12" spans="1:12" s="27" customFormat="1" ht="18" x14ac:dyDescent="0.35">
      <c r="C12" s="38">
        <v>0</v>
      </c>
      <c r="D12" s="39">
        <v>1</v>
      </c>
    </row>
    <row r="13" spans="1:12" s="27" customFormat="1" ht="18" x14ac:dyDescent="0.35">
      <c r="C13" s="38">
        <v>0.1</v>
      </c>
      <c r="D13" s="39">
        <v>8</v>
      </c>
    </row>
    <row r="14" spans="1:12" s="27" customFormat="1" ht="18" x14ac:dyDescent="0.35">
      <c r="C14" s="38">
        <v>0.2</v>
      </c>
      <c r="D14" s="39">
        <v>4</v>
      </c>
    </row>
    <row r="15" spans="1:12" s="27" customFormat="1" ht="18" x14ac:dyDescent="0.35">
      <c r="C15" s="38">
        <v>0.3</v>
      </c>
      <c r="D15" s="39">
        <v>3.5</v>
      </c>
    </row>
    <row r="16" spans="1:12" s="27" customFormat="1" ht="18" x14ac:dyDescent="0.35">
      <c r="C16" s="38">
        <v>0.4</v>
      </c>
      <c r="D16" s="39">
        <v>5</v>
      </c>
    </row>
    <row r="17" spans="2:10" s="27" customFormat="1" ht="18" x14ac:dyDescent="0.35">
      <c r="C17" s="38">
        <v>3.1415899999999999</v>
      </c>
      <c r="D17" s="39">
        <v>1</v>
      </c>
    </row>
    <row r="18" spans="2:10" x14ac:dyDescent="0.3">
      <c r="C18" s="1"/>
    </row>
    <row r="19" spans="2:10" x14ac:dyDescent="0.3">
      <c r="C19" s="1"/>
    </row>
    <row r="20" spans="2:10" ht="23.4" x14ac:dyDescent="0.45">
      <c r="B20" s="33" t="s">
        <v>25</v>
      </c>
      <c r="C20" s="4" t="s">
        <v>30</v>
      </c>
      <c r="D20" s="5"/>
    </row>
    <row r="21" spans="2:10" ht="18" x14ac:dyDescent="0.35">
      <c r="C21" s="1"/>
      <c r="D21" s="27"/>
      <c r="E21" s="27"/>
    </row>
    <row r="22" spans="2:10" ht="23.4" x14ac:dyDescent="0.45">
      <c r="B22" s="33" t="s">
        <v>29</v>
      </c>
      <c r="C22" s="4" t="s">
        <v>31</v>
      </c>
      <c r="D22" s="5">
        <f>C9*(D15+4*D16+D17)/3</f>
        <v>5.1312636666666664</v>
      </c>
      <c r="E22" s="27"/>
    </row>
    <row r="23" spans="2:10" ht="18" x14ac:dyDescent="0.35">
      <c r="C23" s="1"/>
      <c r="D23" s="27"/>
      <c r="E23" s="27"/>
    </row>
    <row r="24" spans="2:10" ht="23.4" x14ac:dyDescent="0.45">
      <c r="B24" s="33" t="s">
        <v>27</v>
      </c>
      <c r="C24" s="44" t="s">
        <v>28</v>
      </c>
      <c r="D24" s="5">
        <f>D20+D22</f>
        <v>5.1312636666666664</v>
      </c>
      <c r="E24" s="27"/>
      <c r="F24" t="s">
        <v>33</v>
      </c>
    </row>
    <row r="25" spans="2:10" ht="18" x14ac:dyDescent="0.35">
      <c r="C25" s="1"/>
      <c r="D25" s="27"/>
      <c r="E25" s="27"/>
    </row>
    <row r="26" spans="2:10" ht="18" x14ac:dyDescent="0.35">
      <c r="C26" s="1"/>
      <c r="D26" s="27"/>
      <c r="E26" s="27"/>
    </row>
    <row r="27" spans="2:10" ht="18" x14ac:dyDescent="0.35">
      <c r="C27" s="1"/>
      <c r="D27" s="27"/>
      <c r="E27" s="27"/>
    </row>
    <row r="28" spans="2:10" ht="18" x14ac:dyDescent="0.35">
      <c r="C28" s="1"/>
      <c r="D28" s="27"/>
      <c r="E28" s="27"/>
    </row>
    <row r="29" spans="2:10" ht="18" x14ac:dyDescent="0.35">
      <c r="C29" s="1"/>
      <c r="D29" s="27"/>
      <c r="E29" s="27"/>
    </row>
    <row r="30" spans="2:10" x14ac:dyDescent="0.3">
      <c r="H30" s="1"/>
      <c r="I30" s="1"/>
      <c r="J30" s="1"/>
    </row>
    <row r="31" spans="2:10" x14ac:dyDescent="0.3">
      <c r="H31" s="1"/>
      <c r="I31" s="1"/>
      <c r="J31" s="1"/>
    </row>
    <row r="32" spans="2:10" x14ac:dyDescent="0.3">
      <c r="H32" s="1"/>
      <c r="I32" s="1"/>
      <c r="J32" s="1"/>
    </row>
    <row r="33" spans="8:10" x14ac:dyDescent="0.3">
      <c r="H33" s="1"/>
      <c r="I33" s="1"/>
      <c r="J33" s="1"/>
    </row>
    <row r="34" spans="8:10" x14ac:dyDescent="0.3">
      <c r="H34" s="1"/>
      <c r="I34" s="1"/>
      <c r="J34" s="1"/>
    </row>
    <row r="35" spans="8:10" x14ac:dyDescent="0.3">
      <c r="H35" s="1"/>
      <c r="I35" s="1"/>
      <c r="J35" s="1"/>
    </row>
    <row r="36" spans="8:10" x14ac:dyDescent="0.3">
      <c r="H36" s="1"/>
      <c r="I36" s="1"/>
      <c r="J36" s="1"/>
    </row>
    <row r="37" spans="8:10" x14ac:dyDescent="0.3">
      <c r="H37" s="1"/>
      <c r="I37" s="1"/>
      <c r="J37" s="1"/>
    </row>
    <row r="38" spans="8:10" x14ac:dyDescent="0.3">
      <c r="H38" s="1"/>
      <c r="I38" s="1"/>
      <c r="J38" s="1"/>
    </row>
    <row r="39" spans="8:10" x14ac:dyDescent="0.3">
      <c r="H39" s="1"/>
      <c r="I39" s="1"/>
      <c r="J39" s="1"/>
    </row>
    <row r="40" spans="8:10" x14ac:dyDescent="0.3">
      <c r="H40" s="1"/>
      <c r="I40" s="1"/>
      <c r="J40" s="1"/>
    </row>
    <row r="41" spans="8:10" x14ac:dyDescent="0.3">
      <c r="H41" s="1"/>
      <c r="I41" s="1"/>
      <c r="J41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5E63-451A-4791-B13D-7B45066C47DF}">
  <dimension ref="A2:N20"/>
  <sheetViews>
    <sheetView zoomScale="120" zoomScaleNormal="120" workbookViewId="0">
      <selection activeCell="G18" sqref="G18"/>
    </sheetView>
  </sheetViews>
  <sheetFormatPr baseColWidth="10" defaultColWidth="8.88671875" defaultRowHeight="14.4" x14ac:dyDescent="0.3"/>
  <cols>
    <col min="2" max="2" width="9.21875" customWidth="1"/>
    <col min="3" max="3" width="9.33203125" customWidth="1"/>
    <col min="4" max="4" width="13.6640625" customWidth="1"/>
    <col min="5" max="5" width="13.109375" customWidth="1"/>
    <col min="6" max="6" width="14.44140625" customWidth="1"/>
    <col min="7" max="7" width="18.88671875" customWidth="1"/>
  </cols>
  <sheetData>
    <row r="2" spans="1:14" ht="25.8" x14ac:dyDescent="0.5">
      <c r="A2" s="8" t="s">
        <v>34</v>
      </c>
      <c r="B2" s="27"/>
      <c r="C2" s="27"/>
      <c r="D2" s="27"/>
    </row>
    <row r="3" spans="1:14" ht="18.600000000000001" thickBot="1" x14ac:dyDescent="0.4">
      <c r="A3" s="27"/>
      <c r="B3" s="27"/>
      <c r="C3" s="27"/>
      <c r="D3" s="27"/>
      <c r="J3" s="45"/>
      <c r="K3" s="46"/>
      <c r="L3" s="46"/>
      <c r="M3" s="46"/>
      <c r="N3" s="47"/>
    </row>
    <row r="4" spans="1:14" ht="24" thickTop="1" x14ac:dyDescent="0.4">
      <c r="A4" s="27"/>
      <c r="B4" s="51" t="s">
        <v>35</v>
      </c>
      <c r="C4" s="52" t="s">
        <v>5</v>
      </c>
      <c r="D4" s="52" t="s">
        <v>6</v>
      </c>
      <c r="E4" s="53" t="s">
        <v>36</v>
      </c>
      <c r="F4" s="53" t="s">
        <v>39</v>
      </c>
      <c r="G4" s="53" t="s">
        <v>40</v>
      </c>
      <c r="J4" s="48"/>
    </row>
    <row r="5" spans="1:14" ht="18" x14ac:dyDescent="0.35">
      <c r="A5" s="27"/>
      <c r="B5" s="42">
        <v>0</v>
      </c>
      <c r="C5" s="38">
        <v>0</v>
      </c>
      <c r="D5" s="39">
        <v>1</v>
      </c>
      <c r="E5" s="42">
        <f>(D6-D5)/(C6-C5)</f>
        <v>1.2295499999999997</v>
      </c>
      <c r="F5" s="42">
        <f>(E6-E5)/(C7-C5)</f>
        <v>0.75593750000000071</v>
      </c>
      <c r="G5" s="42">
        <f>(F6-F5)/(C8-C5)</f>
        <v>0.30976562499999982</v>
      </c>
    </row>
    <row r="6" spans="1:14" ht="18" x14ac:dyDescent="0.35">
      <c r="A6" s="27"/>
      <c r="B6" s="42">
        <v>1</v>
      </c>
      <c r="C6" s="38">
        <v>0.4</v>
      </c>
      <c r="D6" s="39">
        <v>1.4918199999999999</v>
      </c>
      <c r="E6" s="42">
        <f>(D7-D6)/(C7-C6)</f>
        <v>1.8343000000000003</v>
      </c>
      <c r="F6" s="42">
        <f>(E7-E6)/(C8-C6)</f>
        <v>1.1276562500000005</v>
      </c>
      <c r="G6" s="27"/>
      <c r="J6" s="49"/>
    </row>
    <row r="7" spans="1:14" ht="18" x14ac:dyDescent="0.35">
      <c r="A7" s="27"/>
      <c r="B7" s="42">
        <v>2</v>
      </c>
      <c r="C7" s="38">
        <v>0.8</v>
      </c>
      <c r="D7" s="39">
        <v>2.2255400000000001</v>
      </c>
      <c r="E7" s="42">
        <f>(D8-D7)/(C8-C7)</f>
        <v>2.7364250000000006</v>
      </c>
      <c r="F7" s="27"/>
      <c r="G7" s="27"/>
    </row>
    <row r="8" spans="1:14" ht="18" x14ac:dyDescent="0.35">
      <c r="A8" s="27"/>
      <c r="B8" s="42">
        <v>3</v>
      </c>
      <c r="C8" s="38">
        <v>1.2</v>
      </c>
      <c r="D8" s="39">
        <v>3.3201100000000001</v>
      </c>
      <c r="E8" s="27"/>
      <c r="F8" s="27"/>
      <c r="G8" s="27"/>
      <c r="J8" s="49"/>
    </row>
    <row r="9" spans="1:14" x14ac:dyDescent="0.3">
      <c r="C9" s="1"/>
    </row>
    <row r="10" spans="1:14" ht="15.6" x14ac:dyDescent="0.3">
      <c r="C10" s="1"/>
      <c r="J10" s="49"/>
    </row>
    <row r="11" spans="1:14" ht="29.4" x14ac:dyDescent="0.7">
      <c r="A11" s="50" t="s">
        <v>37</v>
      </c>
      <c r="J11" s="49"/>
    </row>
    <row r="12" spans="1:14" x14ac:dyDescent="0.3">
      <c r="C12">
        <v>1.2</v>
      </c>
    </row>
    <row r="14" spans="1:14" ht="16.2" x14ac:dyDescent="0.3">
      <c r="B14" s="54"/>
    </row>
    <row r="20" spans="11:11" x14ac:dyDescent="0.3">
      <c r="K20" t="s">
        <v>38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MetodoTrapecio</vt:lpstr>
      <vt:lpstr>MetodoSimpsonPar</vt:lpstr>
      <vt:lpstr>MetodoSimpsonImpar</vt:lpstr>
      <vt:lpstr>MetodoSimpsonProblema3</vt:lpstr>
      <vt:lpstr>InterpolacionNewton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Cecilio</dc:creator>
  <cp:keywords/>
  <dc:description/>
  <cp:lastModifiedBy>josé luis gonzalez madrid</cp:lastModifiedBy>
  <cp:revision/>
  <cp:lastPrinted>2019-07-14T04:31:54Z</cp:lastPrinted>
  <dcterms:created xsi:type="dcterms:W3CDTF">2019-07-11T00:55:52Z</dcterms:created>
  <dcterms:modified xsi:type="dcterms:W3CDTF">2019-08-21T18:00:07Z</dcterms:modified>
  <cp:category/>
  <cp:contentStatus/>
</cp:coreProperties>
</file>