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dmitrijsidorov/Documents/GitHub/University/Semester-2/Теория вероятностей и матстат (16)/4 лаба/"/>
    </mc:Choice>
  </mc:AlternateContent>
  <xr:revisionPtr revIDLastSave="0" documentId="13_ncr:1_{02E7F4E3-357F-E042-A94B-BAA9CF846CC1}" xr6:coauthVersionLast="47" xr6:coauthVersionMax="47" xr10:uidLastSave="{00000000-0000-0000-0000-000000000000}"/>
  <bookViews>
    <workbookView xWindow="0" yWindow="880" windowWidth="36000" windowHeight="21300" xr2:uid="{00000000-000D-0000-FFFF-FFFF00000000}"/>
  </bookViews>
  <sheets>
    <sheet name="Лист1" sheetId="1" r:id="rId1"/>
  </sheets>
  <definedNames>
    <definedName name="_xlchart.v1.0" hidden="1">Лист1!$C$1</definedName>
    <definedName name="_xlchart.v1.1" hidden="1">Лист1!$C$2:$C$21</definedName>
    <definedName name="_xlchart.v2.2" hidden="1">Лист1!$C$1</definedName>
    <definedName name="_xlchart.v2.3" hidden="1">Лист1!$C$2:$C$21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20" i="1" s="1"/>
  <c r="F18" i="1"/>
  <c r="F21" i="1" s="1"/>
  <c r="F15" i="1"/>
  <c r="F14" i="1"/>
  <c r="F12" i="1"/>
  <c r="F11" i="1"/>
  <c r="F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F7" i="1"/>
  <c r="F8" i="1"/>
  <c r="F10" i="1"/>
  <c r="F9" i="1"/>
  <c r="F4" i="1"/>
  <c r="F3" i="1"/>
  <c r="F6" i="1" l="1"/>
</calcChain>
</file>

<file path=xl/sharedStrings.xml><?xml version="1.0" encoding="utf-8"?>
<sst xmlns="http://schemas.openxmlformats.org/spreadsheetml/2006/main" count="21" uniqueCount="19">
  <si>
    <t>Выборка</t>
  </si>
  <si>
    <t>Вариационный ряд</t>
  </si>
  <si>
    <t>Мат ожидание:</t>
  </si>
  <si>
    <t>Дисперсия:</t>
  </si>
  <si>
    <t>Среднеквадратическое отклонение:</t>
  </si>
  <si>
    <t>Коэффициент вариации:</t>
  </si>
  <si>
    <t>Коэффициент асимметрии:</t>
  </si>
  <si>
    <t>Коэффициент эксцесса:</t>
  </si>
  <si>
    <t>Медиана:</t>
  </si>
  <si>
    <t>Размах:</t>
  </si>
  <si>
    <t>Стандартная ошибка:</t>
  </si>
  <si>
    <t>Эмпирическое расп</t>
  </si>
  <si>
    <t>Критическое отклонение:</t>
  </si>
  <si>
    <t>Нижняя граница:</t>
  </si>
  <si>
    <t>Верхняя граница:</t>
  </si>
  <si>
    <t>Доверительный интервал дисперсии:</t>
  </si>
  <si>
    <t>Доверительный интервал для МО:</t>
  </si>
  <si>
    <t>χ2 значение (нижняя):</t>
  </si>
  <si>
    <t>χ2 значение (верхняя):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</si>
</sst>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</a:t>
            </a:r>
            <a:r>
              <a:rPr lang="ru-RU"/>
              <a:t>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Эмпирическое расп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Лист1!$B$2:$B$21</c:f>
              <c:numCache>
                <c:formatCode>0.000</c:formatCode>
                <c:ptCount val="20"/>
                <c:pt idx="0">
                  <c:v>5.3479999999999999</c:v>
                </c:pt>
                <c:pt idx="1">
                  <c:v>5.5359999999999996</c:v>
                </c:pt>
                <c:pt idx="2">
                  <c:v>6.0049999999999999</c:v>
                </c:pt>
                <c:pt idx="3">
                  <c:v>7.173</c:v>
                </c:pt>
                <c:pt idx="4">
                  <c:v>7.5490000000000004</c:v>
                </c:pt>
                <c:pt idx="5">
                  <c:v>7.7270000000000003</c:v>
                </c:pt>
                <c:pt idx="6">
                  <c:v>7.9870000000000001</c:v>
                </c:pt>
                <c:pt idx="7">
                  <c:v>8.93</c:v>
                </c:pt>
                <c:pt idx="8">
                  <c:v>9.1959999999999997</c:v>
                </c:pt>
                <c:pt idx="9">
                  <c:v>9.907</c:v>
                </c:pt>
                <c:pt idx="10">
                  <c:v>10.827999999999999</c:v>
                </c:pt>
                <c:pt idx="11">
                  <c:v>11.243</c:v>
                </c:pt>
                <c:pt idx="12">
                  <c:v>11.78</c:v>
                </c:pt>
                <c:pt idx="13">
                  <c:v>13.227</c:v>
                </c:pt>
                <c:pt idx="14">
                  <c:v>13.814</c:v>
                </c:pt>
                <c:pt idx="15">
                  <c:v>13.871</c:v>
                </c:pt>
                <c:pt idx="16">
                  <c:v>14.092000000000001</c:v>
                </c:pt>
                <c:pt idx="17">
                  <c:v>14.096</c:v>
                </c:pt>
                <c:pt idx="18">
                  <c:v>14.111000000000001</c:v>
                </c:pt>
                <c:pt idx="19">
                  <c:v>14.846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E-7846-9468-D60E9F9B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35023"/>
        <c:axId val="1655567775"/>
      </c:scatterChart>
      <c:valAx>
        <c:axId val="16556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5567775"/>
        <c:crosses val="autoZero"/>
        <c:crossBetween val="midCat"/>
      </c:valAx>
      <c:valAx>
        <c:axId val="16555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563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эмпирического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Эмпирическое расп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Лист1!$C$2:$C$21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3-4249-BE65-C05922CD8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19328"/>
        <c:axId val="56696688"/>
      </c:barChart>
      <c:catAx>
        <c:axId val="726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96688"/>
        <c:crosses val="autoZero"/>
        <c:auto val="1"/>
        <c:lblAlgn val="ctr"/>
        <c:lblOffset val="100"/>
        <c:noMultiLvlLbl val="0"/>
      </c:catAx>
      <c:valAx>
        <c:axId val="566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15369</xdr:colOff>
      <xdr:row>21</xdr:row>
      <xdr:rowOff>193655</xdr:rowOff>
    </xdr:from>
    <xdr:to>
      <xdr:col>2</xdr:col>
      <xdr:colOff>1828961</xdr:colOff>
      <xdr:row>36</xdr:row>
      <xdr:rowOff>24753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056B67-59DE-295B-A8EC-6EBA59898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7280</xdr:colOff>
      <xdr:row>21</xdr:row>
      <xdr:rowOff>185565</xdr:rowOff>
    </xdr:from>
    <xdr:to>
      <xdr:col>6</xdr:col>
      <xdr:colOff>308198</xdr:colOff>
      <xdr:row>36</xdr:row>
      <xdr:rowOff>16663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A1CF44-02AF-4810-D41A-702DAADAB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17" zoomScale="157" zoomScaleNormal="115" workbookViewId="0">
      <selection activeCell="I40" sqref="I40"/>
    </sheetView>
  </sheetViews>
  <sheetFormatPr baseColWidth="10" defaultColWidth="8.83203125" defaultRowHeight="15" x14ac:dyDescent="0.2"/>
  <cols>
    <col min="1" max="1" width="12.83203125" style="2" customWidth="1"/>
    <col min="2" max="2" width="23.33203125" style="2" customWidth="1"/>
    <col min="3" max="3" width="24.5" style="2" customWidth="1"/>
    <col min="4" max="4" width="3.1640625" customWidth="1"/>
    <col min="5" max="5" width="40.5" customWidth="1"/>
    <col min="6" max="6" width="15.5" customWidth="1"/>
  </cols>
  <sheetData>
    <row r="1" spans="1:6" x14ac:dyDescent="0.2">
      <c r="A1" s="1" t="s">
        <v>0</v>
      </c>
      <c r="B1" s="1" t="s">
        <v>1</v>
      </c>
      <c r="C1" s="1" t="s">
        <v>11</v>
      </c>
    </row>
    <row r="2" spans="1:6" x14ac:dyDescent="0.2">
      <c r="A2" s="2">
        <v>13.87</v>
      </c>
      <c r="B2" s="3">
        <v>5.3479999999999999</v>
      </c>
      <c r="C2" s="2">
        <f>COUNTIF($B$2:B2, "&lt;=" &amp; B2) / COUNT($B$2:$B$21)</f>
        <v>0.05</v>
      </c>
    </row>
    <row r="3" spans="1:6" x14ac:dyDescent="0.2">
      <c r="A3" s="2">
        <v>8.9290000000000003</v>
      </c>
      <c r="B3" s="3">
        <v>5.5359999999999996</v>
      </c>
      <c r="C3" s="2">
        <f>COUNTIF($B$2:B3, "&lt;=" &amp; B3) / COUNT($B$2:$B$21)</f>
        <v>0.1</v>
      </c>
      <c r="E3" s="6" t="s">
        <v>2</v>
      </c>
      <c r="F3" s="4">
        <f>AVERAGE(A:A)</f>
        <v>10.362300000000001</v>
      </c>
    </row>
    <row r="4" spans="1:6" x14ac:dyDescent="0.2">
      <c r="A4" s="2">
        <v>14.845000000000001</v>
      </c>
      <c r="B4" s="3">
        <v>6.0049999999999999</v>
      </c>
      <c r="C4" s="2">
        <f>COUNTIF($B$2:B4, "&lt;=" &amp; B4) / COUNT($B$2:$B$21)</f>
        <v>0.15</v>
      </c>
      <c r="E4" s="6" t="s">
        <v>3</v>
      </c>
      <c r="F4" s="5">
        <f>_xlfn.VAR.S(A:A)</f>
        <v>10.481905063157898</v>
      </c>
    </row>
    <row r="5" spans="1:6" x14ac:dyDescent="0.2">
      <c r="A5" s="2">
        <v>13.813000000000001</v>
      </c>
      <c r="B5" s="3">
        <v>7.173</v>
      </c>
      <c r="C5" s="2">
        <f>COUNTIF($B$2:B5, "&lt;=" &amp; B5) / COUNT($B$2:$B$21)</f>
        <v>0.2</v>
      </c>
      <c r="E5" s="6" t="s">
        <v>4</v>
      </c>
      <c r="F5" s="5">
        <f>_xlfn.STDEV.S(A:A)</f>
        <v>3.2375770358646139</v>
      </c>
    </row>
    <row r="6" spans="1:6" x14ac:dyDescent="0.2">
      <c r="A6" s="2">
        <v>11.779</v>
      </c>
      <c r="B6" s="3">
        <v>7.5490000000000004</v>
      </c>
      <c r="C6" s="2">
        <f>COUNTIF($B$2:B6, "&lt;=" &amp; B6) / COUNT($B$2:$B$21)</f>
        <v>0.25</v>
      </c>
      <c r="E6" s="6" t="s">
        <v>5</v>
      </c>
      <c r="F6" s="5">
        <f>F5/F3</f>
        <v>0.31243807222958353</v>
      </c>
    </row>
    <row r="7" spans="1:6" x14ac:dyDescent="0.2">
      <c r="A7" s="2">
        <v>13.226000000000001</v>
      </c>
      <c r="B7" s="3">
        <v>7.7270000000000003</v>
      </c>
      <c r="C7" s="2">
        <f>COUNTIF($B$2:B7, "&lt;=" &amp; B7) / COUNT($B$2:$B$21)</f>
        <v>0.3</v>
      </c>
      <c r="E7" s="6" t="s">
        <v>6</v>
      </c>
      <c r="F7" s="5">
        <f>SKEW(A:A)</f>
        <v>-9.4152499715182275E-2</v>
      </c>
    </row>
    <row r="8" spans="1:6" x14ac:dyDescent="0.2">
      <c r="A8" s="2">
        <v>7.9859999999999998</v>
      </c>
      <c r="B8" s="3">
        <v>7.9870000000000001</v>
      </c>
      <c r="C8" s="2">
        <f>COUNTIF($B$2:B8, "&lt;=" &amp; B8) / COUNT($B$2:$B$21)</f>
        <v>0.35</v>
      </c>
      <c r="E8" s="6" t="s">
        <v>7</v>
      </c>
      <c r="F8" s="5">
        <f>KURT(A:A)</f>
        <v>-1.4728792023590245</v>
      </c>
    </row>
    <row r="9" spans="1:6" x14ac:dyDescent="0.2">
      <c r="A9" s="2">
        <v>6.0039999999999996</v>
      </c>
      <c r="B9" s="3">
        <v>8.93</v>
      </c>
      <c r="C9" s="2">
        <f>COUNTIF($B$2:B9, "&lt;=" &amp; B9) / COUNT($B$2:$B$21)</f>
        <v>0.4</v>
      </c>
      <c r="E9" s="6" t="s">
        <v>8</v>
      </c>
      <c r="F9" s="5">
        <f>MEDIAN(A:A)</f>
        <v>10.3665</v>
      </c>
    </row>
    <row r="10" spans="1:6" x14ac:dyDescent="0.2">
      <c r="A10" s="2">
        <v>11.242000000000001</v>
      </c>
      <c r="B10" s="3">
        <v>9.1959999999999997</v>
      </c>
      <c r="C10" s="2">
        <f>COUNTIF($B$2:B10, "&lt;=" &amp; B10) / COUNT($B$2:$B$21)</f>
        <v>0.45</v>
      </c>
      <c r="E10" s="6" t="s">
        <v>9</v>
      </c>
      <c r="F10" s="5">
        <f>MAX(A:A) - MIN(A:A)</f>
        <v>9.4980000000000011</v>
      </c>
    </row>
    <row r="11" spans="1:6" x14ac:dyDescent="0.2">
      <c r="A11" s="2">
        <v>14.090999999999999</v>
      </c>
      <c r="B11" s="3">
        <v>9.907</v>
      </c>
      <c r="C11" s="2">
        <f>COUNTIF($B$2:B11, "&lt;=" &amp; B11) / COUNT($B$2:$B$21)</f>
        <v>0.5</v>
      </c>
      <c r="E11" s="6" t="s">
        <v>10</v>
      </c>
      <c r="F11" s="5">
        <f>F5 / SQRT(COUNT(A2:A21))</f>
        <v>0.72394423345855508</v>
      </c>
    </row>
    <row r="12" spans="1:6" x14ac:dyDescent="0.2">
      <c r="A12" s="2">
        <v>5.5350000000000001</v>
      </c>
      <c r="B12" s="3">
        <v>10.827999999999999</v>
      </c>
      <c r="C12" s="2">
        <f>COUNTIF($B$2:B12, "&lt;=" &amp; B12) / COUNT($B$2:$B$21)</f>
        <v>0.55000000000000004</v>
      </c>
      <c r="E12" s="6" t="s">
        <v>12</v>
      </c>
      <c r="F12" s="5">
        <f>_xlfn.T.INV.2T(0.05,COUNT(A2:A21) - 1)</f>
        <v>2.0930240544083096</v>
      </c>
    </row>
    <row r="13" spans="1:6" x14ac:dyDescent="0.2">
      <c r="A13" s="2">
        <v>9.1950000000000003</v>
      </c>
      <c r="B13" s="3">
        <v>11.243</v>
      </c>
      <c r="C13" s="2">
        <f>COUNTIF($B$2:B13, "&lt;=" &amp; B13) / COUNT($B$2:$B$21)</f>
        <v>0.6</v>
      </c>
      <c r="E13" s="7" t="s">
        <v>16</v>
      </c>
      <c r="F13" s="2"/>
    </row>
    <row r="14" spans="1:6" x14ac:dyDescent="0.2">
      <c r="A14" s="2">
        <v>5.3470000000000004</v>
      </c>
      <c r="B14" s="3">
        <v>11.78</v>
      </c>
      <c r="C14" s="2">
        <f>COUNTIF($B$2:B14, "&lt;=" &amp; B14) / COUNT($B$2:$B$21)</f>
        <v>0.65</v>
      </c>
      <c r="E14" s="6" t="s">
        <v>13</v>
      </c>
      <c r="F14" s="5">
        <f>F3 - F12 * F11</f>
        <v>8.84706730532106</v>
      </c>
    </row>
    <row r="15" spans="1:6" x14ac:dyDescent="0.2">
      <c r="A15" s="2">
        <v>7.1719999999999997</v>
      </c>
      <c r="B15" s="3">
        <v>13.227</v>
      </c>
      <c r="C15" s="2">
        <f>COUNTIF($B$2:B15, "&lt;=" &amp; B15) / COUNT($B$2:$B$21)</f>
        <v>0.7</v>
      </c>
      <c r="E15" s="6" t="s">
        <v>14</v>
      </c>
      <c r="F15" s="5">
        <f>F3 + F12 * F11</f>
        <v>11.877532694678942</v>
      </c>
    </row>
    <row r="16" spans="1:6" x14ac:dyDescent="0.2">
      <c r="A16" s="2">
        <v>10.827</v>
      </c>
      <c r="B16" s="3">
        <v>13.814</v>
      </c>
      <c r="C16" s="2">
        <f>COUNTIF($B$2:B16, "&lt;=" &amp; B16) / COUNT($B$2:$B$21)</f>
        <v>0.75</v>
      </c>
      <c r="E16" s="7" t="s">
        <v>15</v>
      </c>
      <c r="F16" s="2"/>
    </row>
    <row r="17" spans="1:6" x14ac:dyDescent="0.2">
      <c r="A17" s="2">
        <v>7.548</v>
      </c>
      <c r="B17" s="3">
        <v>13.871</v>
      </c>
      <c r="C17" s="2">
        <f>COUNTIF($B$2:B17, "&lt;=" &amp; B17) / COUNT($B$2:$B$21)</f>
        <v>0.8</v>
      </c>
      <c r="E17" s="6" t="s">
        <v>18</v>
      </c>
      <c r="F17" s="5">
        <f>_xlfn.CHISQ.INV.RT(0.025, COUNT(A2:A21) - 1)</f>
        <v>32.852326861729708</v>
      </c>
    </row>
    <row r="18" spans="1:6" x14ac:dyDescent="0.2">
      <c r="A18" s="2">
        <v>14.11</v>
      </c>
      <c r="B18" s="3">
        <v>14.092000000000001</v>
      </c>
      <c r="C18" s="2">
        <f>COUNTIF($B$2:B18, "&lt;=" &amp; B18) / COUNT($B$2:$B$21)</f>
        <v>0.85</v>
      </c>
      <c r="E18" s="6" t="s">
        <v>17</v>
      </c>
      <c r="F18" s="5">
        <f>_xlfn.CHISQ.INV.RT(0.975, COUNT(A2:A21) - 1)</f>
        <v>8.9065164819879747</v>
      </c>
    </row>
    <row r="19" spans="1:6" x14ac:dyDescent="0.2">
      <c r="A19" s="2">
        <v>9.9060000000000006</v>
      </c>
      <c r="B19" s="3">
        <v>14.096</v>
      </c>
      <c r="C19" s="2">
        <f>COUNTIF($B$2:B19, "&lt;=" &amp; B19) / COUNT($B$2:$B$21)</f>
        <v>0.9</v>
      </c>
      <c r="F19" s="2"/>
    </row>
    <row r="20" spans="1:6" x14ac:dyDescent="0.2">
      <c r="A20" s="2">
        <v>14.095000000000001</v>
      </c>
      <c r="B20" s="3">
        <v>14.111000000000001</v>
      </c>
      <c r="C20" s="2">
        <f>COUNTIF($B$2:B20, "&lt;=" &amp; B20) / COUNT($B$2:$B$21)</f>
        <v>0.95</v>
      </c>
      <c r="E20" s="6" t="s">
        <v>13</v>
      </c>
      <c r="F20" s="5">
        <f>(COUNT(A2:A21) - 1) * F4 / F17</f>
        <v>6.0621640907877623</v>
      </c>
    </row>
    <row r="21" spans="1:6" x14ac:dyDescent="0.2">
      <c r="A21" s="2">
        <v>7.726</v>
      </c>
      <c r="B21" s="3">
        <v>14.846</v>
      </c>
      <c r="C21" s="2">
        <f>COUNTIF($B$2:B21, "&lt;=" &amp; B21) / COUNT($B$2:$B$21)</f>
        <v>1</v>
      </c>
      <c r="E21" s="6" t="s">
        <v>14</v>
      </c>
      <c r="F21" s="5">
        <f>(COUNT(A2:A21) - 1) * F4 / F18</f>
        <v>22.360728417531373</v>
      </c>
    </row>
  </sheetData>
  <sortState xmlns:xlrd2="http://schemas.microsoft.com/office/spreadsheetml/2017/richdata2" ref="B2:B21">
    <sortCondition ref="B2:B2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Sidorov</dc:creator>
  <cp:lastModifiedBy>Дмитрий Сидоров</cp:lastModifiedBy>
  <dcterms:created xsi:type="dcterms:W3CDTF">2015-06-05T18:19:34Z</dcterms:created>
  <dcterms:modified xsi:type="dcterms:W3CDTF">2024-06-04T08:28:18Z</dcterms:modified>
</cp:coreProperties>
</file>